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9975" yWindow="-15" windowWidth="10020" windowHeight="7380" tabRatio="401" firstSheet="18" activeTab="1"/>
  </bookViews>
  <sheets>
    <sheet name="SYNTHESE" sheetId="41" r:id="rId1"/>
    <sheet name="CUMUL_SYNTHESE" sheetId="42" r:id="rId2"/>
    <sheet name="Maladie_mnt" sheetId="32" r:id="rId3"/>
    <sheet name="Maternité_mnt" sheetId="33" r:id="rId4"/>
    <sheet name="Inva_mnt" sheetId="34" r:id="rId5"/>
    <sheet name="AT_mnt" sheetId="35" r:id="rId6"/>
    <sheet name="Tousrisques_mnt" sheetId="36" r:id="rId7"/>
    <sheet name="Maladie_nbre" sheetId="37" r:id="rId8"/>
    <sheet name="Maternité_nbre" sheetId="38" r:id="rId9"/>
    <sheet name="AT_nbre" sheetId="39" r:id="rId10"/>
    <sheet name="Tousrisques_nbre" sheetId="40" r:id="rId11"/>
    <sheet name="CUMUL_Maladie_mnt" sheetId="25" r:id="rId12"/>
    <sheet name="CUMUL_Maternité_mnt" sheetId="27" r:id="rId13"/>
    <sheet name="CUMUL_Inva_mnt" sheetId="13" r:id="rId14"/>
    <sheet name="CUMUL_AT_mnt" sheetId="30" r:id="rId15"/>
    <sheet name="CUMUL_Tousrisques_mnt" sheetId="18" r:id="rId16"/>
    <sheet name="CUMUL_Maladie_nbre" sheetId="19" r:id="rId17"/>
    <sheet name="CUMUL_Maternité_nbre" sheetId="20" r:id="rId18"/>
    <sheet name="CUMUL_AT_nbre" sheetId="21" r:id="rId19"/>
    <sheet name="CUMUL_Tousrisques_nbre" sheetId="22" r:id="rId20"/>
    <sheet name="TAUX" sheetId="31" r:id="rId21"/>
  </sheets>
  <externalReferences>
    <externalReference r:id="rId22"/>
  </externalReferences>
  <definedNames>
    <definedName name="àcoller" localSheetId="5">AT_mnt!#REF!</definedName>
    <definedName name="àcoller" localSheetId="9">AT_nbre!#REF!</definedName>
    <definedName name="àcoller" localSheetId="14">CUMUL_AT_mnt!#REF!</definedName>
    <definedName name="àcoller" localSheetId="18">CUMUL_AT_nbre!#REF!</definedName>
    <definedName name="àcoller" localSheetId="13">CUMUL_Inva_mnt!#REF!</definedName>
    <definedName name="àcoller" localSheetId="11">CUMUL_Maladie_mnt!#REF!</definedName>
    <definedName name="àcoller" localSheetId="16">CUMUL_Maladie_nbre!#REF!</definedName>
    <definedName name="àcoller" localSheetId="12">CUMUL_Maternité_mnt!#REF!</definedName>
    <definedName name="àcoller" localSheetId="17">CUMUL_Maternité_nbre!#REF!</definedName>
    <definedName name="àcoller" localSheetId="15">CUMUL_Tousrisques_mnt!#REF!</definedName>
    <definedName name="àcoller" localSheetId="19">CUMUL_Tousrisques_nbre!#REF!</definedName>
    <definedName name="àcoller" localSheetId="4">Inva_mnt!#REF!</definedName>
    <definedName name="àcoller" localSheetId="2">Maladie_mnt!#REF!</definedName>
    <definedName name="àcoller" localSheetId="7">Maladie_nbre!#REF!</definedName>
    <definedName name="àcoller" localSheetId="3">Maternité_mnt!#REF!</definedName>
    <definedName name="àcoller" localSheetId="8">Maternité_nbre!#REF!</definedName>
    <definedName name="àcoller" localSheetId="20">#REF!</definedName>
    <definedName name="àcoller" localSheetId="6">Tousrisques_mnt!#REF!</definedName>
    <definedName name="àcoller" localSheetId="10">Tousrisques_nbre!#REF!</definedName>
    <definedName name="àcoller">#REF!</definedName>
    <definedName name="àcopier" localSheetId="5">AT_mnt!#REF!</definedName>
    <definedName name="àcopier" localSheetId="9">AT_nbre!#REF!</definedName>
    <definedName name="àcopier" localSheetId="14">CUMUL_AT_mnt!#REF!</definedName>
    <definedName name="àcopier" localSheetId="18">CUMUL_AT_nbre!#REF!</definedName>
    <definedName name="àcopier" localSheetId="13">CUMUL_Inva_mnt!#REF!</definedName>
    <definedName name="àcopier" localSheetId="11">CUMUL_Maladie_mnt!#REF!</definedName>
    <definedName name="àcopier" localSheetId="16">CUMUL_Maladie_nbre!#REF!</definedName>
    <definedName name="àcopier" localSheetId="12">CUMUL_Maternité_mnt!#REF!</definedName>
    <definedName name="àcopier" localSheetId="17">CUMUL_Maternité_nbre!#REF!</definedName>
    <definedName name="àcopier" localSheetId="15">CUMUL_Tousrisques_mnt!#REF!</definedName>
    <definedName name="àcopier" localSheetId="19">CUMUL_Tousrisques_nbre!#REF!</definedName>
    <definedName name="àcopier" localSheetId="4">Inva_mnt!#REF!</definedName>
    <definedName name="àcopier" localSheetId="2">Maladie_mnt!#REF!</definedName>
    <definedName name="àcopier" localSheetId="7">Maladie_nbre!#REF!</definedName>
    <definedName name="àcopier" localSheetId="3">Maternité_mnt!#REF!</definedName>
    <definedName name="àcopier" localSheetId="8">Maternité_nbre!#REF!</definedName>
    <definedName name="àcopier" localSheetId="20">#REF!</definedName>
    <definedName name="àcopier" localSheetId="6">Tousrisques_mnt!#REF!</definedName>
    <definedName name="àcopier" localSheetId="10">Tousrisques_nbre!#REF!</definedName>
    <definedName name="àcopier">#REF!</definedName>
    <definedName name="asort">TAUX!$A$6:$D$125</definedName>
    <definedName name="asortC" localSheetId="5">AT_mnt!#REF!</definedName>
    <definedName name="asortC" localSheetId="9">AT_nbre!#REF!</definedName>
    <definedName name="asortC" localSheetId="14">CUMUL_AT_mnt!#REF!</definedName>
    <definedName name="asortC" localSheetId="18">CUMUL_AT_nbre!#REF!</definedName>
    <definedName name="asortC" localSheetId="13">CUMUL_Inva_mnt!#REF!</definedName>
    <definedName name="asortC" localSheetId="11">CUMUL_Maladie_mnt!#REF!</definedName>
    <definedName name="asortC" localSheetId="16">CUMUL_Maladie_nbre!#REF!</definedName>
    <definedName name="asortC" localSheetId="12">CUMUL_Maternité_mnt!#REF!</definedName>
    <definedName name="asortC" localSheetId="17">CUMUL_Maternité_nbre!#REF!</definedName>
    <definedName name="asortC" localSheetId="15">CUMUL_Tousrisques_mnt!#REF!</definedName>
    <definedName name="asortC" localSheetId="19">CUMUL_Tousrisques_nbre!#REF!</definedName>
    <definedName name="asortC" localSheetId="4">Inva_mnt!#REF!</definedName>
    <definedName name="asortC" localSheetId="2">Maladie_mnt!#REF!</definedName>
    <definedName name="asortC" localSheetId="7">Maladie_nbre!#REF!</definedName>
    <definedName name="asortC" localSheetId="3">Maternité_mnt!#REF!</definedName>
    <definedName name="asortC" localSheetId="8">Maternité_nbre!#REF!</definedName>
    <definedName name="asortC" localSheetId="6">Tousrisques_mnt!#REF!</definedName>
    <definedName name="asortC" localSheetId="10">Tousrisques_nbre!#REF!</definedName>
    <definedName name="asortC">#REF!</definedName>
    <definedName name="asortM" localSheetId="5">AT_mnt!$A$1:$F$601</definedName>
    <definedName name="asortM" localSheetId="9">AT_nbre!$A$1:$D$193</definedName>
    <definedName name="asortM" localSheetId="14">CUMUL_AT_mnt!$A$1:$F$601</definedName>
    <definedName name="asortM" localSheetId="18">CUMUL_AT_nbre!$A$1:$D$193</definedName>
    <definedName name="asortM" localSheetId="13">CUMUL_Inva_mnt!$A$1:$E$17</definedName>
    <definedName name="asortM" localSheetId="11">CUMUL_Maladie_mnt!$A$1:$F$663</definedName>
    <definedName name="asortM" localSheetId="16">CUMUL_Maladie_nbre!$A$1:$F$193</definedName>
    <definedName name="asortM" localSheetId="12">CUMUL_Maternité_mnt!$A$1:$F$605</definedName>
    <definedName name="asortM" localSheetId="17">CUMUL_Maternité_nbre!$A$1:$D$181</definedName>
    <definedName name="asortM" localSheetId="15">CUMUL_Tousrisques_mnt!$A$1:$F$642</definedName>
    <definedName name="asortM" localSheetId="19">CUMUL_Tousrisques_nbre!$A$1:$F$193</definedName>
    <definedName name="asortM" localSheetId="4">Inva_mnt!$A$1:$E$17</definedName>
    <definedName name="asortM" localSheetId="2">Maladie_mnt!$A$1:$F$663</definedName>
    <definedName name="asortM" localSheetId="7">Maladie_nbre!$A$1:$F$193</definedName>
    <definedName name="asortM" localSheetId="3">Maternité_mnt!$A$1:$F$605</definedName>
    <definedName name="asortM" localSheetId="8">Maternité_nbre!$A$1:$D$181</definedName>
    <definedName name="asortM" localSheetId="6">Tousrisques_mnt!$A$1:$F$642</definedName>
    <definedName name="asortM" localSheetId="10">Tousrisques_nbre!$A$1:$F$193</definedName>
    <definedName name="asortM">#REF!</definedName>
    <definedName name="at" localSheetId="5">AT_mnt!#REF!</definedName>
    <definedName name="at" localSheetId="9">AT_nbre!#REF!</definedName>
    <definedName name="at" localSheetId="14">CUMUL_AT_mnt!#REF!</definedName>
    <definedName name="at" localSheetId="18">CUMUL_AT_nbre!#REF!</definedName>
    <definedName name="at" localSheetId="13">CUMUL_Inva_mnt!#REF!</definedName>
    <definedName name="at" localSheetId="11">CUMUL_Maladie_mnt!#REF!</definedName>
    <definedName name="at" localSheetId="16">CUMUL_Maladie_nbre!#REF!</definedName>
    <definedName name="at" localSheetId="12">CUMUL_Maternité_mnt!#REF!</definedName>
    <definedName name="at" localSheetId="17">CUMUL_Maternité_nbre!#REF!</definedName>
    <definedName name="at" localSheetId="15">CUMUL_Tousrisques_mnt!#REF!</definedName>
    <definedName name="at" localSheetId="19">CUMUL_Tousrisques_nbre!#REF!</definedName>
    <definedName name="at" localSheetId="4">Inva_mnt!#REF!</definedName>
    <definedName name="at" localSheetId="2">Maladie_mnt!#REF!</definedName>
    <definedName name="at" localSheetId="7">Maladie_nbre!#REF!</definedName>
    <definedName name="at" localSheetId="3">Maternité_mnt!#REF!</definedName>
    <definedName name="at" localSheetId="8">Maternité_nbre!#REF!</definedName>
    <definedName name="at" localSheetId="6">Tousrisques_mnt!#REF!</definedName>
    <definedName name="at" localSheetId="10">Tousrisques_nbre!#REF!</definedName>
    <definedName name="at">#REF!</definedName>
    <definedName name="autre_soins_sante" localSheetId="5">AT_mnt!#REF!</definedName>
    <definedName name="autre_soins_sante" localSheetId="9">AT_nbre!#REF!</definedName>
    <definedName name="autre_soins_sante" localSheetId="14">CUMUL_AT_mnt!#REF!</definedName>
    <definedName name="autre_soins_sante" localSheetId="18">CUMUL_AT_nbre!#REF!</definedName>
    <definedName name="autre_soins_sante" localSheetId="13">CUMUL_Inva_mnt!#REF!</definedName>
    <definedName name="autre_soins_sante" localSheetId="11">CUMUL_Maladie_mnt!#REF!</definedName>
    <definedName name="autre_soins_sante" localSheetId="16">CUMUL_Maladie_nbre!#REF!</definedName>
    <definedName name="autre_soins_sante" localSheetId="12">CUMUL_Maternité_mnt!#REF!</definedName>
    <definedName name="autre_soins_sante" localSheetId="17">CUMUL_Maternité_nbre!#REF!</definedName>
    <definedName name="autre_soins_sante" localSheetId="15">CUMUL_Tousrisques_mnt!#REF!</definedName>
    <definedName name="autre_soins_sante" localSheetId="19">CUMUL_Tousrisques_nbre!#REF!</definedName>
    <definedName name="autre_soins_sante" localSheetId="4">Inva_mnt!#REF!</definedName>
    <definedName name="autre_soins_sante" localSheetId="2">Maladie_mnt!#REF!</definedName>
    <definedName name="autre_soins_sante" localSheetId="7">Maladie_nbre!#REF!</definedName>
    <definedName name="autre_soins_sante" localSheetId="3">Maternité_mnt!#REF!</definedName>
    <definedName name="autre_soins_sante" localSheetId="8">Maternité_nbre!#REF!</definedName>
    <definedName name="autre_soins_sante" localSheetId="6">Tousrisques_mnt!#REF!</definedName>
    <definedName name="autre_soins_sante" localSheetId="10">Tousrisques_nbre!#REF!</definedName>
    <definedName name="autre_soins_sante">#REF!</definedName>
    <definedName name="autss" localSheetId="5">AT_mnt!#REF!</definedName>
    <definedName name="autss" localSheetId="9">AT_nbre!#REF!</definedName>
    <definedName name="autss" localSheetId="14">CUMUL_AT_mnt!#REF!</definedName>
    <definedName name="autss" localSheetId="18">CUMUL_AT_nbre!#REF!</definedName>
    <definedName name="autss" localSheetId="13">CUMUL_Inva_mnt!#REF!</definedName>
    <definedName name="autss" localSheetId="11">CUMUL_Maladie_mnt!#REF!</definedName>
    <definedName name="autss" localSheetId="16">CUMUL_Maladie_nbre!#REF!</definedName>
    <definedName name="autss" localSheetId="12">CUMUL_Maternité_mnt!#REF!</definedName>
    <definedName name="autss" localSheetId="17">CUMUL_Maternité_nbre!#REF!</definedName>
    <definedName name="autss" localSheetId="15">CUMUL_Tousrisques_mnt!#REF!</definedName>
    <definedName name="autss" localSheetId="19">CUMUL_Tousrisques_nbre!#REF!</definedName>
    <definedName name="autss" localSheetId="4">Inva_mnt!#REF!</definedName>
    <definedName name="autss" localSheetId="2">Maladie_mnt!#REF!</definedName>
    <definedName name="autss" localSheetId="7">Maladie_nbre!#REF!</definedName>
    <definedName name="autss" localSheetId="3">Maternité_mnt!#REF!</definedName>
    <definedName name="autss" localSheetId="8">Maternité_nbre!#REF!</definedName>
    <definedName name="autss" localSheetId="6">Tousrisques_mnt!#REF!</definedName>
    <definedName name="autss" localSheetId="10">Tousrisques_nbre!#REF!</definedName>
    <definedName name="autss">#REF!</definedName>
    <definedName name="c_at" localSheetId="5">AT_mnt!#REF!</definedName>
    <definedName name="c_at" localSheetId="9">AT_nbre!#REF!</definedName>
    <definedName name="c_at" localSheetId="14">CUMUL_AT_mnt!#REF!</definedName>
    <definedName name="c_at" localSheetId="18">CUMUL_AT_nbre!#REF!</definedName>
    <definedName name="c_at" localSheetId="13">CUMUL_Inva_mnt!#REF!</definedName>
    <definedName name="c_at" localSheetId="11">CUMUL_Maladie_mnt!#REF!</definedName>
    <definedName name="c_at" localSheetId="16">CUMUL_Maladie_nbre!#REF!</definedName>
    <definedName name="c_at" localSheetId="12">CUMUL_Maternité_mnt!#REF!</definedName>
    <definedName name="c_at" localSheetId="17">CUMUL_Maternité_nbre!#REF!</definedName>
    <definedName name="c_at" localSheetId="15">CUMUL_Tousrisques_mnt!#REF!</definedName>
    <definedName name="c_at" localSheetId="19">CUMUL_Tousrisques_nbre!#REF!</definedName>
    <definedName name="c_at" localSheetId="4">Inva_mnt!#REF!</definedName>
    <definedName name="c_at" localSheetId="2">Maladie_mnt!#REF!</definedName>
    <definedName name="c_at" localSheetId="7">Maladie_nbre!#REF!</definedName>
    <definedName name="c_at" localSheetId="3">Maternité_mnt!#REF!</definedName>
    <definedName name="c_at" localSheetId="8">Maternité_nbre!#REF!</definedName>
    <definedName name="c_at" localSheetId="6">Tousrisques_mnt!#REF!</definedName>
    <definedName name="c_at" localSheetId="10">Tousrisques_nbre!#REF!</definedName>
    <definedName name="c_at">#REF!</definedName>
    <definedName name="c_deces" localSheetId="5">AT_mnt!#REF!</definedName>
    <definedName name="c_deces" localSheetId="9">AT_nbre!#REF!</definedName>
    <definedName name="c_deces" localSheetId="14">CUMUL_AT_mnt!#REF!</definedName>
    <definedName name="c_deces" localSheetId="18">CUMUL_AT_nbre!#REF!</definedName>
    <definedName name="c_deces" localSheetId="13">CUMUL_Inva_mnt!#REF!</definedName>
    <definedName name="c_deces" localSheetId="11">CUMUL_Maladie_mnt!#REF!</definedName>
    <definedName name="c_deces" localSheetId="16">CUMUL_Maladie_nbre!#REF!</definedName>
    <definedName name="c_deces" localSheetId="12">CUMUL_Maternité_mnt!#REF!</definedName>
    <definedName name="c_deces" localSheetId="17">CUMUL_Maternité_nbre!#REF!</definedName>
    <definedName name="c_deces" localSheetId="15">CUMUL_Tousrisques_mnt!#REF!</definedName>
    <definedName name="c_deces" localSheetId="19">CUMUL_Tousrisques_nbre!#REF!</definedName>
    <definedName name="c_deces" localSheetId="4">Inva_mnt!#REF!</definedName>
    <definedName name="c_deces" localSheetId="2">Maladie_mnt!#REF!</definedName>
    <definedName name="c_deces" localSheetId="7">Maladie_nbre!#REF!</definedName>
    <definedName name="c_deces" localSheetId="3">Maternité_mnt!#REF!</definedName>
    <definedName name="c_deces" localSheetId="8">Maternité_nbre!#REF!</definedName>
    <definedName name="c_deces" localSheetId="6">Tousrisques_mnt!#REF!</definedName>
    <definedName name="c_deces" localSheetId="10">Tousrisques_nbre!#REF!</definedName>
    <definedName name="c_deces">#REF!</definedName>
    <definedName name="c_invalidite" localSheetId="5">AT_mnt!#REF!</definedName>
    <definedName name="c_invalidite" localSheetId="9">AT_nbre!#REF!</definedName>
    <definedName name="c_invalidite" localSheetId="14">CUMUL_AT_mnt!#REF!</definedName>
    <definedName name="c_invalidite" localSheetId="18">CUMUL_AT_nbre!#REF!</definedName>
    <definedName name="c_invalidite" localSheetId="13">CUMUL_Inva_mnt!#REF!</definedName>
    <definedName name="c_invalidite" localSheetId="11">CUMUL_Maladie_mnt!#REF!</definedName>
    <definedName name="c_invalidite" localSheetId="16">CUMUL_Maladie_nbre!#REF!</definedName>
    <definedName name="c_invalidite" localSheetId="12">CUMUL_Maternité_mnt!#REF!</definedName>
    <definedName name="c_invalidite" localSheetId="17">CUMUL_Maternité_nbre!#REF!</definedName>
    <definedName name="c_invalidite" localSheetId="15">CUMUL_Tousrisques_mnt!#REF!</definedName>
    <definedName name="c_invalidite" localSheetId="19">CUMUL_Tousrisques_nbre!#REF!</definedName>
    <definedName name="c_invalidite" localSheetId="4">Inva_mnt!#REF!</definedName>
    <definedName name="c_invalidite" localSheetId="2">Maladie_mnt!#REF!</definedName>
    <definedName name="c_invalidite" localSheetId="7">Maladie_nbre!#REF!</definedName>
    <definedName name="c_invalidite" localSheetId="3">Maternité_mnt!#REF!</definedName>
    <definedName name="c_invalidite" localSheetId="8">Maternité_nbre!#REF!</definedName>
    <definedName name="c_invalidite" localSheetId="6">Tousrisques_mnt!#REF!</definedName>
    <definedName name="c_invalidite" localSheetId="10">Tousrisques_nbre!#REF!</definedName>
    <definedName name="c_invalidite">#REF!</definedName>
    <definedName name="c_maladie" localSheetId="5">AT_mnt!#REF!</definedName>
    <definedName name="c_maladie" localSheetId="9">AT_nbre!#REF!</definedName>
    <definedName name="c_maladie" localSheetId="14">CUMUL_AT_mnt!#REF!</definedName>
    <definedName name="c_maladie" localSheetId="18">CUMUL_AT_nbre!#REF!</definedName>
    <definedName name="c_maladie" localSheetId="13">CUMUL_Inva_mnt!#REF!</definedName>
    <definedName name="c_maladie" localSheetId="11">CUMUL_Maladie_mnt!#REF!</definedName>
    <definedName name="c_maladie" localSheetId="16">CUMUL_Maladie_nbre!#REF!</definedName>
    <definedName name="c_maladie" localSheetId="12">CUMUL_Maternité_mnt!#REF!</definedName>
    <definedName name="c_maladie" localSheetId="17">CUMUL_Maternité_nbre!#REF!</definedName>
    <definedName name="c_maladie" localSheetId="15">CUMUL_Tousrisques_mnt!#REF!</definedName>
    <definedName name="c_maladie" localSheetId="19">CUMUL_Tousrisques_nbre!#REF!</definedName>
    <definedName name="c_maladie" localSheetId="4">Inva_mnt!#REF!</definedName>
    <definedName name="c_maladie" localSheetId="2">Maladie_mnt!#REF!</definedName>
    <definedName name="c_maladie" localSheetId="7">Maladie_nbre!#REF!</definedName>
    <definedName name="c_maladie" localSheetId="3">Maternité_mnt!#REF!</definedName>
    <definedName name="c_maladie" localSheetId="8">Maternité_nbre!#REF!</definedName>
    <definedName name="c_maladie" localSheetId="6">Tousrisques_mnt!#REF!</definedName>
    <definedName name="c_maladie" localSheetId="10">Tousrisques_nbre!#REF!</definedName>
    <definedName name="c_maladie">#REF!</definedName>
    <definedName name="c_maternite" localSheetId="5">AT_mnt!#REF!</definedName>
    <definedName name="c_maternite" localSheetId="9">AT_nbre!#REF!</definedName>
    <definedName name="c_maternite" localSheetId="14">CUMUL_AT_mnt!#REF!</definedName>
    <definedName name="c_maternite" localSheetId="18">CUMUL_AT_nbre!#REF!</definedName>
    <definedName name="c_maternite" localSheetId="13">CUMUL_Inva_mnt!#REF!</definedName>
    <definedName name="c_maternite" localSheetId="11">CUMUL_Maladie_mnt!#REF!</definedName>
    <definedName name="c_maternite" localSheetId="16">CUMUL_Maladie_nbre!#REF!</definedName>
    <definedName name="c_maternite" localSheetId="12">CUMUL_Maternité_mnt!#REF!</definedName>
    <definedName name="c_maternite" localSheetId="17">CUMUL_Maternité_nbre!#REF!</definedName>
    <definedName name="c_maternite" localSheetId="15">CUMUL_Tousrisques_mnt!#REF!</definedName>
    <definedName name="c_maternite" localSheetId="19">CUMUL_Tousrisques_nbre!#REF!</definedName>
    <definedName name="c_maternite" localSheetId="4">Inva_mnt!#REF!</definedName>
    <definedName name="c_maternite" localSheetId="2">Maladie_mnt!#REF!</definedName>
    <definedName name="c_maternite" localSheetId="7">Maladie_nbre!#REF!</definedName>
    <definedName name="c_maternite" localSheetId="3">Maternité_mnt!#REF!</definedName>
    <definedName name="c_maternite" localSheetId="8">Maternité_nbre!#REF!</definedName>
    <definedName name="c_maternite" localSheetId="6">Tousrisques_mnt!#REF!</definedName>
    <definedName name="c_maternite" localSheetId="10">Tousrisques_nbre!#REF!</definedName>
    <definedName name="c_maternite">#REF!</definedName>
    <definedName name="cumul_moins1" localSheetId="5">AT_mnt!#REF!</definedName>
    <definedName name="cumul_moins1" localSheetId="9">AT_nbre!#REF!</definedName>
    <definedName name="cumul_moins1" localSheetId="14">CUMUL_AT_mnt!#REF!</definedName>
    <definedName name="cumul_moins1" localSheetId="18">CUMUL_AT_nbre!#REF!</definedName>
    <definedName name="cumul_moins1" localSheetId="13">CUMUL_Inva_mnt!#REF!</definedName>
    <definedName name="cumul_moins1" localSheetId="11">CUMUL_Maladie_mnt!#REF!</definedName>
    <definedName name="cumul_moins1" localSheetId="16">CUMUL_Maladie_nbre!#REF!</definedName>
    <definedName name="cumul_moins1" localSheetId="12">CUMUL_Maternité_mnt!#REF!</definedName>
    <definedName name="cumul_moins1" localSheetId="17">CUMUL_Maternité_nbre!#REF!</definedName>
    <definedName name="cumul_moins1" localSheetId="15">CUMUL_Tousrisques_mnt!#REF!</definedName>
    <definedName name="cumul_moins1" localSheetId="19">CUMUL_Tousrisques_nbre!#REF!</definedName>
    <definedName name="cumul_moins1" localSheetId="4">Inva_mnt!#REF!</definedName>
    <definedName name="cumul_moins1" localSheetId="2">Maladie_mnt!#REF!</definedName>
    <definedName name="cumul_moins1" localSheetId="7">Maladie_nbre!#REF!</definedName>
    <definedName name="cumul_moins1" localSheetId="3">Maternité_mnt!#REF!</definedName>
    <definedName name="cumul_moins1" localSheetId="8">Maternité_nbre!#REF!</definedName>
    <definedName name="cumul_moins1" localSheetId="6">Tousrisques_mnt!#REF!</definedName>
    <definedName name="cumul_moins1" localSheetId="10">Tousrisques_nbre!#REF!</definedName>
    <definedName name="cumul_moins1">#REF!</definedName>
    <definedName name="deces" localSheetId="5">AT_mnt!#REF!</definedName>
    <definedName name="deces" localSheetId="9">AT_nbre!#REF!</definedName>
    <definedName name="deces" localSheetId="14">CUMUL_AT_mnt!#REF!</definedName>
    <definedName name="deces" localSheetId="18">CUMUL_AT_nbre!#REF!</definedName>
    <definedName name="deces" localSheetId="13">CUMUL_Inva_mnt!$E$15</definedName>
    <definedName name="deces" localSheetId="11">CUMUL_Maladie_mnt!#REF!</definedName>
    <definedName name="deces" localSheetId="16">CUMUL_Maladie_nbre!#REF!</definedName>
    <definedName name="deces" localSheetId="12">CUMUL_Maternité_mnt!#REF!</definedName>
    <definedName name="deces" localSheetId="17">CUMUL_Maternité_nbre!#REF!</definedName>
    <definedName name="deces" localSheetId="15">CUMUL_Tousrisques_mnt!#REF!</definedName>
    <definedName name="deces" localSheetId="19">CUMUL_Tousrisques_nbre!#REF!</definedName>
    <definedName name="deces" localSheetId="4">Inva_mnt!$E$15</definedName>
    <definedName name="deces" localSheetId="2">Maladie_mnt!#REF!</definedName>
    <definedName name="deces" localSheetId="7">Maladie_nbre!#REF!</definedName>
    <definedName name="deces" localSheetId="3">Maternité_mnt!#REF!</definedName>
    <definedName name="deces" localSheetId="8">Maternité_nbre!#REF!</definedName>
    <definedName name="deces" localSheetId="6">Tousrisques_mnt!#REF!</definedName>
    <definedName name="deces" localSheetId="10">Tousrisques_nbre!#REF!</definedName>
    <definedName name="deces">#REF!</definedName>
    <definedName name="doit_100" localSheetId="5">AT_mnt!#REF!</definedName>
    <definedName name="doit_100" localSheetId="9">AT_nbre!#REF!</definedName>
    <definedName name="doit_100" localSheetId="14">CUMUL_AT_mnt!#REF!</definedName>
    <definedName name="doit_100" localSheetId="18">CUMUL_AT_nbre!#REF!</definedName>
    <definedName name="doit_100" localSheetId="13">CUMUL_Inva_mnt!#REF!</definedName>
    <definedName name="doit_100" localSheetId="11">CUMUL_Maladie_mnt!#REF!</definedName>
    <definedName name="doit_100" localSheetId="16">CUMUL_Maladie_nbre!#REF!</definedName>
    <definedName name="doit_100" localSheetId="12">CUMUL_Maternité_mnt!#REF!</definedName>
    <definedName name="doit_100" localSheetId="17">CUMUL_Maternité_nbre!#REF!</definedName>
    <definedName name="doit_100" localSheetId="15">CUMUL_Tousrisques_mnt!#REF!</definedName>
    <definedName name="doit_100" localSheetId="19">CUMUL_Tousrisques_nbre!#REF!</definedName>
    <definedName name="doit_100" localSheetId="4">Inva_mnt!#REF!</definedName>
    <definedName name="doit_100" localSheetId="2">Maladie_mnt!#REF!</definedName>
    <definedName name="doit_100" localSheetId="7">Maladie_nbre!#REF!</definedName>
    <definedName name="doit_100" localSheetId="3">Maternité_mnt!#REF!</definedName>
    <definedName name="doit_100" localSheetId="8">Maternité_nbre!#REF!</definedName>
    <definedName name="doit_100" localSheetId="6">Tousrisques_mnt!#REF!</definedName>
    <definedName name="doit_100" localSheetId="10">Tousrisques_nbre!#REF!</definedName>
    <definedName name="doit_100">#REF!</definedName>
    <definedName name="dotation_global" localSheetId="5">AT_mnt!#REF!</definedName>
    <definedName name="dotation_global" localSheetId="9">AT_nbre!#REF!</definedName>
    <definedName name="dotation_global" localSheetId="14">CUMUL_AT_mnt!#REF!</definedName>
    <definedName name="dotation_global" localSheetId="18">CUMUL_AT_nbre!#REF!</definedName>
    <definedName name="dotation_global" localSheetId="13">CUMUL_Inva_mnt!#REF!</definedName>
    <definedName name="dotation_global" localSheetId="11">CUMUL_Maladie_mnt!#REF!</definedName>
    <definedName name="dotation_global" localSheetId="16">CUMUL_Maladie_nbre!#REF!</definedName>
    <definedName name="dotation_global" localSheetId="12">CUMUL_Maternité_mnt!#REF!</definedName>
    <definedName name="dotation_global" localSheetId="17">CUMUL_Maternité_nbre!#REF!</definedName>
    <definedName name="dotation_global" localSheetId="15">CUMUL_Tousrisques_mnt!#REF!</definedName>
    <definedName name="dotation_global" localSheetId="19">CUMUL_Tousrisques_nbre!#REF!</definedName>
    <definedName name="dotation_global" localSheetId="4">Inva_mnt!#REF!</definedName>
    <definedName name="dotation_global" localSheetId="2">Maladie_mnt!#REF!</definedName>
    <definedName name="dotation_global" localSheetId="7">Maladie_nbre!#REF!</definedName>
    <definedName name="dotation_global" localSheetId="3">Maternité_mnt!#REF!</definedName>
    <definedName name="dotation_global" localSheetId="8">Maternité_nbre!#REF!</definedName>
    <definedName name="dotation_global" localSheetId="6">Tousrisques_mnt!#REF!</definedName>
    <definedName name="dotation_global" localSheetId="10">Tousrisques_nbre!#REF!</definedName>
    <definedName name="dotation_global">#REF!</definedName>
    <definedName name="dotation_mat" localSheetId="5">AT_mnt!#REF!</definedName>
    <definedName name="dotation_mat" localSheetId="9">AT_nbre!#REF!</definedName>
    <definedName name="dotation_mat" localSheetId="14">CUMUL_AT_mnt!#REF!</definedName>
    <definedName name="dotation_mat" localSheetId="18">CUMUL_AT_nbre!#REF!</definedName>
    <definedName name="dotation_mat" localSheetId="13">CUMUL_Inva_mnt!#REF!</definedName>
    <definedName name="dotation_mat" localSheetId="11">CUMUL_Maladie_mnt!#REF!</definedName>
    <definedName name="dotation_mat" localSheetId="16">CUMUL_Maladie_nbre!#REF!</definedName>
    <definedName name="dotation_mat" localSheetId="12">CUMUL_Maternité_mnt!#REF!</definedName>
    <definedName name="dotation_mat" localSheetId="17">CUMUL_Maternité_nbre!#REF!</definedName>
    <definedName name="dotation_mat" localSheetId="15">CUMUL_Tousrisques_mnt!#REF!</definedName>
    <definedName name="dotation_mat" localSheetId="19">CUMUL_Tousrisques_nbre!#REF!</definedName>
    <definedName name="dotation_mat" localSheetId="4">Inva_mnt!#REF!</definedName>
    <definedName name="dotation_mat" localSheetId="2">Maladie_mnt!#REF!</definedName>
    <definedName name="dotation_mat" localSheetId="7">Maladie_nbre!#REF!</definedName>
    <definedName name="dotation_mat" localSheetId="3">Maternité_mnt!#REF!</definedName>
    <definedName name="dotation_mat" localSheetId="8">Maternité_nbre!#REF!</definedName>
    <definedName name="dotation_mat" localSheetId="6">Tousrisques_mnt!#REF!</definedName>
    <definedName name="dotation_mat" localSheetId="10">Tousrisques_nbre!#REF!</definedName>
    <definedName name="dotation_mat">#REF!</definedName>
    <definedName name="grand_poste" localSheetId="5">AT_mnt!#REF!</definedName>
    <definedName name="grand_poste" localSheetId="9">AT_nbre!#REF!</definedName>
    <definedName name="grand_poste" localSheetId="14">CUMUL_AT_mnt!#REF!</definedName>
    <definedName name="grand_poste" localSheetId="18">CUMUL_AT_nbre!#REF!</definedName>
    <definedName name="grand_poste" localSheetId="13">CUMUL_Inva_mnt!#REF!</definedName>
    <definedName name="grand_poste" localSheetId="11">CUMUL_Maladie_mnt!#REF!</definedName>
    <definedName name="grand_poste" localSheetId="16">CUMUL_Maladie_nbre!#REF!</definedName>
    <definedName name="grand_poste" localSheetId="12">CUMUL_Maternité_mnt!#REF!</definedName>
    <definedName name="grand_poste" localSheetId="17">CUMUL_Maternité_nbre!#REF!</definedName>
    <definedName name="grand_poste" localSheetId="15">CUMUL_Tousrisques_mnt!#REF!</definedName>
    <definedName name="grand_poste" localSheetId="19">CUMUL_Tousrisques_nbre!#REF!</definedName>
    <definedName name="grand_poste" localSheetId="4">Inva_mnt!#REF!</definedName>
    <definedName name="grand_poste" localSheetId="2">Maladie_mnt!#REF!</definedName>
    <definedName name="grand_poste" localSheetId="7">Maladie_nbre!#REF!</definedName>
    <definedName name="grand_poste" localSheetId="3">Maternité_mnt!#REF!</definedName>
    <definedName name="grand_poste" localSheetId="8">Maternité_nbre!#REF!</definedName>
    <definedName name="grand_poste" localSheetId="6">Tousrisques_mnt!#REF!</definedName>
    <definedName name="grand_poste" localSheetId="10">Tousrisques_nbre!#REF!</definedName>
    <definedName name="grand_poste">#REF!</definedName>
    <definedName name="hon_priv" localSheetId="5">AT_mnt!$D$191</definedName>
    <definedName name="hon_priv" localSheetId="9">AT_nbre!#REF!</definedName>
    <definedName name="hon_priv" localSheetId="14">CUMUL_AT_mnt!$D$191</definedName>
    <definedName name="hon_priv" localSheetId="18">CUMUL_AT_nbre!#REF!</definedName>
    <definedName name="hon_priv" localSheetId="13">CUMUL_Inva_mnt!#REF!</definedName>
    <definedName name="hon_priv" localSheetId="11">CUMUL_Maladie_mnt!$F$222</definedName>
    <definedName name="hon_priv" localSheetId="16">CUMUL_Maladie_nbre!#REF!</definedName>
    <definedName name="hon_priv" localSheetId="12">CUMUL_Maternité_mnt!$D$199</definedName>
    <definedName name="hon_priv" localSheetId="17">CUMUL_Maternité_nbre!$D$88</definedName>
    <definedName name="hon_priv" localSheetId="15">CUMUL_Tousrisques_mnt!$F$218</definedName>
    <definedName name="hon_priv" localSheetId="19">CUMUL_Tousrisques_nbre!$F$83</definedName>
    <definedName name="hon_priv" localSheetId="4">Inva_mnt!#REF!</definedName>
    <definedName name="hon_priv" localSheetId="2">Maladie_mnt!$F$222</definedName>
    <definedName name="hon_priv" localSheetId="7">Maladie_nbre!#REF!</definedName>
    <definedName name="hon_priv" localSheetId="3">Maternité_mnt!$D$199</definedName>
    <definedName name="hon_priv" localSheetId="8">Maternité_nbre!$D$88</definedName>
    <definedName name="hon_priv" localSheetId="6">Tousrisques_mnt!$F$218</definedName>
    <definedName name="hon_priv" localSheetId="10">Tousrisques_nbre!$F$83</definedName>
    <definedName name="hon_priv">#REF!</definedName>
    <definedName name="hosp_priv" localSheetId="5">AT_mnt!#REF!</definedName>
    <definedName name="hosp_priv" localSheetId="9">AT_nbre!#REF!</definedName>
    <definedName name="hosp_priv" localSheetId="14">CUMUL_AT_mnt!#REF!</definedName>
    <definedName name="hosp_priv" localSheetId="18">CUMUL_AT_nbre!#REF!</definedName>
    <definedName name="hosp_priv" localSheetId="13">CUMUL_Inva_mnt!#REF!</definedName>
    <definedName name="hosp_priv" localSheetId="11">CUMUL_Maladie_mnt!#REF!</definedName>
    <definedName name="hosp_priv" localSheetId="16">CUMUL_Maladie_nbre!#REF!</definedName>
    <definedName name="hosp_priv" localSheetId="12">CUMUL_Maternité_mnt!#REF!</definedName>
    <definedName name="hosp_priv" localSheetId="17">CUMUL_Maternité_nbre!#REF!</definedName>
    <definedName name="hosp_priv" localSheetId="15">CUMUL_Tousrisques_mnt!$F$630</definedName>
    <definedName name="hosp_priv" localSheetId="19">CUMUL_Tousrisques_nbre!#REF!</definedName>
    <definedName name="hosp_priv" localSheetId="4">Inva_mnt!#REF!</definedName>
    <definedName name="hosp_priv" localSheetId="2">Maladie_mnt!#REF!</definedName>
    <definedName name="hosp_priv" localSheetId="7">Maladie_nbre!#REF!</definedName>
    <definedName name="hosp_priv" localSheetId="3">Maternité_mnt!#REF!</definedName>
    <definedName name="hosp_priv" localSheetId="8">Maternité_nbre!#REF!</definedName>
    <definedName name="hosp_priv" localSheetId="6">Tousrisques_mnt!$F$630</definedName>
    <definedName name="hosp_priv" localSheetId="10">Tousrisques_nbre!#REF!</definedName>
    <definedName name="hosp_priv">#REF!</definedName>
    <definedName name="hosp_pub" localSheetId="5">AT_mnt!#REF!</definedName>
    <definedName name="hosp_pub" localSheetId="9">AT_nbre!#REF!</definedName>
    <definedName name="hosp_pub" localSheetId="14">CUMUL_AT_mnt!#REF!</definedName>
    <definedName name="hosp_pub" localSheetId="18">CUMUL_AT_nbre!#REF!</definedName>
    <definedName name="hosp_pub" localSheetId="13">CUMUL_Inva_mnt!#REF!</definedName>
    <definedName name="hosp_pub" localSheetId="11">CUMUL_Maladie_mnt!#REF!</definedName>
    <definedName name="hosp_pub" localSheetId="16">CUMUL_Maladie_nbre!#REF!</definedName>
    <definedName name="hosp_pub" localSheetId="12">CUMUL_Maternité_mnt!#REF!</definedName>
    <definedName name="hosp_pub" localSheetId="17">CUMUL_Maternité_nbre!#REF!</definedName>
    <definedName name="hosp_pub" localSheetId="15">CUMUL_Tousrisques_mnt!#REF!</definedName>
    <definedName name="hosp_pub" localSheetId="19">CUMUL_Tousrisques_nbre!#REF!</definedName>
    <definedName name="hosp_pub" localSheetId="4">Inva_mnt!#REF!</definedName>
    <definedName name="hosp_pub" localSheetId="2">Maladie_mnt!#REF!</definedName>
    <definedName name="hosp_pub" localSheetId="7">Maladie_nbre!#REF!</definedName>
    <definedName name="hosp_pub" localSheetId="3">Maternité_mnt!#REF!</definedName>
    <definedName name="hosp_pub" localSheetId="8">Maternité_nbre!#REF!</definedName>
    <definedName name="hosp_pub" localSheetId="6">Tousrisques_mnt!#REF!</definedName>
    <definedName name="hosp_pub" localSheetId="10">Tousrisques_nbre!#REF!</definedName>
    <definedName name="hosp_pub">#REF!</definedName>
    <definedName name="_xlnm.Print_Titles" localSheetId="20">TAUX!$1:$1</definedName>
    <definedName name="invalidite" localSheetId="5">AT_mnt!#REF!</definedName>
    <definedName name="invalidite" localSheetId="9">AT_nbre!#REF!</definedName>
    <definedName name="invalidite" localSheetId="14">CUMUL_AT_mnt!#REF!</definedName>
    <definedName name="invalidite" localSheetId="18">CUMUL_AT_nbre!#REF!</definedName>
    <definedName name="invalidite" localSheetId="13">CUMUL_Inva_mnt!$E$13</definedName>
    <definedName name="invalidite" localSheetId="11">CUMUL_Maladie_mnt!#REF!</definedName>
    <definedName name="invalidite" localSheetId="16">CUMUL_Maladie_nbre!#REF!</definedName>
    <definedName name="invalidite" localSheetId="12">CUMUL_Maternité_mnt!#REF!</definedName>
    <definedName name="invalidite" localSheetId="17">CUMUL_Maternité_nbre!#REF!</definedName>
    <definedName name="invalidite" localSheetId="15">CUMUL_Tousrisques_mnt!#REF!</definedName>
    <definedName name="invalidite" localSheetId="19">CUMUL_Tousrisques_nbre!#REF!</definedName>
    <definedName name="invalidite" localSheetId="4">Inva_mnt!$E$13</definedName>
    <definedName name="invalidite" localSheetId="2">Maladie_mnt!#REF!</definedName>
    <definedName name="invalidite" localSheetId="7">Maladie_nbre!#REF!</definedName>
    <definedName name="invalidite" localSheetId="3">Maternité_mnt!#REF!</definedName>
    <definedName name="invalidite" localSheetId="8">Maternité_nbre!#REF!</definedName>
    <definedName name="invalidite" localSheetId="6">Tousrisques_mnt!#REF!</definedName>
    <definedName name="invalidite" localSheetId="10">Tousrisques_nbre!#REF!</definedName>
    <definedName name="invalidite">#REF!</definedName>
    <definedName name="juillet">#REF!</definedName>
    <definedName name="m_at" localSheetId="5">AT_mnt!#REF!</definedName>
    <definedName name="m_at" localSheetId="9">AT_nbre!#REF!</definedName>
    <definedName name="m_at" localSheetId="14">CUMUL_AT_mnt!#REF!</definedName>
    <definedName name="m_at" localSheetId="18">CUMUL_AT_nbre!#REF!</definedName>
    <definedName name="m_at" localSheetId="13">CUMUL_Inva_mnt!#REF!</definedName>
    <definedName name="m_at" localSheetId="11">CUMUL_Maladie_mnt!#REF!</definedName>
    <definedName name="m_at" localSheetId="16">CUMUL_Maladie_nbre!#REF!</definedName>
    <definedName name="m_at" localSheetId="12">CUMUL_Maternité_mnt!#REF!</definedName>
    <definedName name="m_at" localSheetId="17">CUMUL_Maternité_nbre!#REF!</definedName>
    <definedName name="m_at" localSheetId="15">CUMUL_Tousrisques_mnt!#REF!</definedName>
    <definedName name="m_at" localSheetId="19">CUMUL_Tousrisques_nbre!#REF!</definedName>
    <definedName name="m_at" localSheetId="4">Inva_mnt!#REF!</definedName>
    <definedName name="m_at" localSheetId="2">Maladie_mnt!#REF!</definedName>
    <definedName name="m_at" localSheetId="7">Maladie_nbre!#REF!</definedName>
    <definedName name="m_at" localSheetId="3">Maternité_mnt!#REF!</definedName>
    <definedName name="m_at" localSheetId="8">Maternité_nbre!#REF!</definedName>
    <definedName name="m_at" localSheetId="6">Tousrisques_mnt!#REF!</definedName>
    <definedName name="m_at" localSheetId="10">Tousrisques_nbre!#REF!</definedName>
    <definedName name="m_at">#REF!</definedName>
    <definedName name="m_deces" localSheetId="5">AT_mnt!#REF!</definedName>
    <definedName name="m_deces" localSheetId="9">AT_nbre!#REF!</definedName>
    <definedName name="m_deces" localSheetId="14">CUMUL_AT_mnt!#REF!</definedName>
    <definedName name="m_deces" localSheetId="18">CUMUL_AT_nbre!#REF!</definedName>
    <definedName name="m_deces" localSheetId="13">CUMUL_Inva_mnt!#REF!</definedName>
    <definedName name="m_deces" localSheetId="11">CUMUL_Maladie_mnt!#REF!</definedName>
    <definedName name="m_deces" localSheetId="16">CUMUL_Maladie_nbre!#REF!</definedName>
    <definedName name="m_deces" localSheetId="12">CUMUL_Maternité_mnt!#REF!</definedName>
    <definedName name="m_deces" localSheetId="17">CUMUL_Maternité_nbre!#REF!</definedName>
    <definedName name="m_deces" localSheetId="15">CUMUL_Tousrisques_mnt!#REF!</definedName>
    <definedName name="m_deces" localSheetId="19">CUMUL_Tousrisques_nbre!#REF!</definedName>
    <definedName name="m_deces" localSheetId="4">Inva_mnt!#REF!</definedName>
    <definedName name="m_deces" localSheetId="2">Maladie_mnt!#REF!</definedName>
    <definedName name="m_deces" localSheetId="7">Maladie_nbre!#REF!</definedName>
    <definedName name="m_deces" localSheetId="3">Maternité_mnt!#REF!</definedName>
    <definedName name="m_deces" localSheetId="8">Maternité_nbre!#REF!</definedName>
    <definedName name="m_deces" localSheetId="6">Tousrisques_mnt!#REF!</definedName>
    <definedName name="m_deces" localSheetId="10">Tousrisques_nbre!#REF!</definedName>
    <definedName name="m_deces">#REF!</definedName>
    <definedName name="m_invalidite" localSheetId="5">AT_mnt!#REF!</definedName>
    <definedName name="m_invalidite" localSheetId="9">AT_nbre!#REF!</definedName>
    <definedName name="m_invalidite" localSheetId="14">CUMUL_AT_mnt!#REF!</definedName>
    <definedName name="m_invalidite" localSheetId="18">CUMUL_AT_nbre!#REF!</definedName>
    <definedName name="m_invalidite" localSheetId="13">CUMUL_Inva_mnt!#REF!</definedName>
    <definedName name="m_invalidite" localSheetId="11">CUMUL_Maladie_mnt!#REF!</definedName>
    <definedName name="m_invalidite" localSheetId="16">CUMUL_Maladie_nbre!#REF!</definedName>
    <definedName name="m_invalidite" localSheetId="12">CUMUL_Maternité_mnt!#REF!</definedName>
    <definedName name="m_invalidite" localSheetId="17">CUMUL_Maternité_nbre!#REF!</definedName>
    <definedName name="m_invalidite" localSheetId="15">CUMUL_Tousrisques_mnt!#REF!</definedName>
    <definedName name="m_invalidite" localSheetId="19">CUMUL_Tousrisques_nbre!#REF!</definedName>
    <definedName name="m_invalidite" localSheetId="4">Inva_mnt!#REF!</definedName>
    <definedName name="m_invalidite" localSheetId="2">Maladie_mnt!#REF!</definedName>
    <definedName name="m_invalidite" localSheetId="7">Maladie_nbre!#REF!</definedName>
    <definedName name="m_invalidite" localSheetId="3">Maternité_mnt!#REF!</definedName>
    <definedName name="m_invalidite" localSheetId="8">Maternité_nbre!#REF!</definedName>
    <definedName name="m_invalidite" localSheetId="6">Tousrisques_mnt!#REF!</definedName>
    <definedName name="m_invalidite" localSheetId="10">Tousrisques_nbre!#REF!</definedName>
    <definedName name="m_invalidite">#REF!</definedName>
    <definedName name="m_maladie" localSheetId="5">AT_mnt!$E$578</definedName>
    <definedName name="m_maladie" localSheetId="9">AT_nbre!#REF!</definedName>
    <definedName name="m_maladie" localSheetId="14">CUMUL_AT_mnt!$E$578</definedName>
    <definedName name="m_maladie" localSheetId="18">CUMUL_AT_nbre!#REF!</definedName>
    <definedName name="m_maladie" localSheetId="13">CUMUL_Inva_mnt!#REF!</definedName>
    <definedName name="m_maladie" localSheetId="11">CUMUL_Maladie_mnt!$E$639</definedName>
    <definedName name="m_maladie" localSheetId="16">CUMUL_Maladie_nbre!#REF!</definedName>
    <definedName name="m_maladie" localSheetId="12">CUMUL_Maternité_mnt!$E$589</definedName>
    <definedName name="m_maladie" localSheetId="17">CUMUL_Maternité_nbre!#REF!</definedName>
    <definedName name="m_maladie" localSheetId="15">CUMUL_Tousrisques_mnt!#REF!</definedName>
    <definedName name="m_maladie" localSheetId="19">CUMUL_Tousrisques_nbre!#REF!</definedName>
    <definedName name="m_maladie" localSheetId="4">Inva_mnt!#REF!</definedName>
    <definedName name="m_maladie" localSheetId="2">Maladie_mnt!$E$639</definedName>
    <definedName name="m_maladie" localSheetId="7">Maladie_nbre!#REF!</definedName>
    <definedName name="m_maladie" localSheetId="3">Maternité_mnt!$E$589</definedName>
    <definedName name="m_maladie" localSheetId="8">Maternité_nbre!#REF!</definedName>
    <definedName name="m_maladie" localSheetId="6">Tousrisques_mnt!#REF!</definedName>
    <definedName name="m_maladie" localSheetId="10">Tousrisques_nbre!#REF!</definedName>
    <definedName name="m_maladie">#REF!</definedName>
    <definedName name="m_maternite" localSheetId="5">AT_mnt!#REF!</definedName>
    <definedName name="m_maternite" localSheetId="9">AT_nbre!#REF!</definedName>
    <definedName name="m_maternite" localSheetId="14">CUMUL_AT_mnt!#REF!</definedName>
    <definedName name="m_maternite" localSheetId="18">CUMUL_AT_nbre!#REF!</definedName>
    <definedName name="m_maternite" localSheetId="13">CUMUL_Inva_mnt!#REF!</definedName>
    <definedName name="m_maternite" localSheetId="11">CUMUL_Maladie_mnt!#REF!</definedName>
    <definedName name="m_maternite" localSheetId="16">CUMUL_Maladie_nbre!#REF!</definedName>
    <definedName name="m_maternite" localSheetId="12">CUMUL_Maternité_mnt!#REF!</definedName>
    <definedName name="m_maternite" localSheetId="17">CUMUL_Maternité_nbre!#REF!</definedName>
    <definedName name="m_maternite" localSheetId="15">CUMUL_Tousrisques_mnt!#REF!</definedName>
    <definedName name="m_maternite" localSheetId="19">CUMUL_Tousrisques_nbre!#REF!</definedName>
    <definedName name="m_maternite" localSheetId="4">Inva_mnt!#REF!</definedName>
    <definedName name="m_maternite" localSheetId="2">Maladie_mnt!#REF!</definedName>
    <definedName name="m_maternite" localSheetId="7">Maladie_nbre!#REF!</definedName>
    <definedName name="m_maternite" localSheetId="3">Maternité_mnt!#REF!</definedName>
    <definedName name="m_maternite" localSheetId="8">Maternité_nbre!#REF!</definedName>
    <definedName name="m_maternite" localSheetId="6">Tousrisques_mnt!#REF!</definedName>
    <definedName name="m_maternite" localSheetId="10">Tousrisques_nbre!#REF!</definedName>
    <definedName name="m_maternite">#REF!</definedName>
    <definedName name="maladie" localSheetId="5">AT_mnt!$F$578</definedName>
    <definedName name="maladie" localSheetId="9">AT_nbre!#REF!</definedName>
    <definedName name="maladie" localSheetId="14">CUMUL_AT_mnt!$F$578</definedName>
    <definedName name="maladie" localSheetId="18">CUMUL_AT_nbre!#REF!</definedName>
    <definedName name="maladie" localSheetId="13">CUMUL_Inva_mnt!#REF!</definedName>
    <definedName name="maladie" localSheetId="11">CUMUL_Maladie_mnt!$F$639</definedName>
    <definedName name="maladie" localSheetId="16">CUMUL_Maladie_nbre!#REF!</definedName>
    <definedName name="maladie" localSheetId="12">CUMUL_Maternité_mnt!$F$589</definedName>
    <definedName name="maladie" localSheetId="17">CUMUL_Maternité_nbre!#REF!</definedName>
    <definedName name="maladie" localSheetId="15">CUMUL_Tousrisques_mnt!#REF!</definedName>
    <definedName name="maladie" localSheetId="19">CUMUL_Tousrisques_nbre!#REF!</definedName>
    <definedName name="maladie" localSheetId="4">Inva_mnt!#REF!</definedName>
    <definedName name="maladie" localSheetId="2">Maladie_mnt!$F$639</definedName>
    <definedName name="maladie" localSheetId="7">Maladie_nbre!#REF!</definedName>
    <definedName name="maladie" localSheetId="3">Maternité_mnt!$F$589</definedName>
    <definedName name="maladie" localSheetId="8">Maternité_nbre!#REF!</definedName>
    <definedName name="maladie" localSheetId="6">Tousrisques_mnt!#REF!</definedName>
    <definedName name="maladie" localSheetId="10">Tousrisques_nbre!#REF!</definedName>
    <definedName name="maladie">#REF!</definedName>
    <definedName name="maternite" localSheetId="5">AT_mnt!#REF!</definedName>
    <definedName name="maternite" localSheetId="9">AT_nbre!#REF!</definedName>
    <definedName name="maternite" localSheetId="14">CUMUL_AT_mnt!#REF!</definedName>
    <definedName name="maternite" localSheetId="18">CUMUL_AT_nbre!#REF!</definedName>
    <definedName name="maternite" localSheetId="13">CUMUL_Inva_mnt!#REF!</definedName>
    <definedName name="maternite" localSheetId="11">CUMUL_Maladie_mnt!#REF!</definedName>
    <definedName name="maternite" localSheetId="16">CUMUL_Maladie_nbre!#REF!</definedName>
    <definedName name="maternite" localSheetId="12">CUMUL_Maternité_mnt!#REF!</definedName>
    <definedName name="maternite" localSheetId="17">CUMUL_Maternité_nbre!#REF!</definedName>
    <definedName name="maternite" localSheetId="15">CUMUL_Tousrisques_mnt!#REF!</definedName>
    <definedName name="maternite" localSheetId="19">CUMUL_Tousrisques_nbre!#REF!</definedName>
    <definedName name="maternite" localSheetId="4">Inva_mnt!#REF!</definedName>
    <definedName name="maternite" localSheetId="2">Maladie_mnt!#REF!</definedName>
    <definedName name="maternite" localSheetId="7">Maladie_nbre!#REF!</definedName>
    <definedName name="maternite" localSheetId="3">Maternité_mnt!#REF!</definedName>
    <definedName name="maternite" localSheetId="8">Maternité_nbre!#REF!</definedName>
    <definedName name="maternite" localSheetId="6">Tousrisques_mnt!#REF!</definedName>
    <definedName name="maternite" localSheetId="10">Tousrisques_nbre!#REF!</definedName>
    <definedName name="maternite">#REF!</definedName>
    <definedName name="page1" localSheetId="5">AT_mnt!#REF!</definedName>
    <definedName name="page1" localSheetId="9">AT_nbre!#REF!</definedName>
    <definedName name="page1" localSheetId="14">CUMUL_AT_mnt!#REF!</definedName>
    <definedName name="page1" localSheetId="18">CUMUL_AT_nbre!#REF!</definedName>
    <definedName name="page1" localSheetId="13">CUMUL_Inva_mnt!#REF!</definedName>
    <definedName name="page1" localSheetId="11">CUMUL_Maladie_mnt!#REF!</definedName>
    <definedName name="page1" localSheetId="16">CUMUL_Maladie_nbre!#REF!</definedName>
    <definedName name="page1" localSheetId="12">CUMUL_Maternité_mnt!#REF!</definedName>
    <definedName name="page1" localSheetId="17">CUMUL_Maternité_nbre!#REF!</definedName>
    <definedName name="page1" localSheetId="15">CUMUL_Tousrisques_mnt!#REF!</definedName>
    <definedName name="page1" localSheetId="19">CUMUL_Tousrisques_nbre!#REF!</definedName>
    <definedName name="page1" localSheetId="4">Inva_mnt!#REF!</definedName>
    <definedName name="page1" localSheetId="2">Maladie_mnt!#REF!</definedName>
    <definedName name="page1" localSheetId="7">Maladie_nbre!#REF!</definedName>
    <definedName name="page1" localSheetId="3">Maternité_mnt!#REF!</definedName>
    <definedName name="page1" localSheetId="8">Maternité_nbre!#REF!</definedName>
    <definedName name="page1" localSheetId="6">Tousrisques_mnt!#REF!</definedName>
    <definedName name="page1" localSheetId="10">Tousrisques_nbre!#REF!</definedName>
    <definedName name="page1">#REF!</definedName>
    <definedName name="prescription" localSheetId="5">AT_mnt!#REF!</definedName>
    <definedName name="prescription" localSheetId="9">AT_nbre!#REF!</definedName>
    <definedName name="prescription" localSheetId="14">CUMUL_AT_mnt!#REF!</definedName>
    <definedName name="prescription" localSheetId="18">CUMUL_AT_nbre!#REF!</definedName>
    <definedName name="prescription" localSheetId="13">CUMUL_Inva_mnt!#REF!</definedName>
    <definedName name="prescription" localSheetId="11">CUMUL_Maladie_mnt!#REF!</definedName>
    <definedName name="prescription" localSheetId="16">CUMUL_Maladie_nbre!#REF!</definedName>
    <definedName name="prescription" localSheetId="12">CUMUL_Maternité_mnt!#REF!</definedName>
    <definedName name="prescription" localSheetId="17">CUMUL_Maternité_nbre!#REF!</definedName>
    <definedName name="prescription" localSheetId="15">CUMUL_Tousrisques_mnt!#REF!</definedName>
    <definedName name="prescription" localSheetId="19">CUMUL_Tousrisques_nbre!#REF!</definedName>
    <definedName name="prescription" localSheetId="4">Inva_mnt!#REF!</definedName>
    <definedName name="prescription" localSheetId="2">Maladie_mnt!#REF!</definedName>
    <definedName name="prescription" localSheetId="7">Maladie_nbre!#REF!</definedName>
    <definedName name="prescription" localSheetId="3">Maternité_mnt!#REF!</definedName>
    <definedName name="prescription" localSheetId="8">Maternité_nbre!#REF!</definedName>
    <definedName name="prescription" localSheetId="6">Tousrisques_mnt!#REF!</definedName>
    <definedName name="prescription" localSheetId="10">Tousrisques_nbre!#REF!</definedName>
    <definedName name="prescription">#REF!</definedName>
    <definedName name="Résultats_à_fin_Juillet_1999">TAUX!$A$6:$D$125</definedName>
    <definedName name="sort">#REF!</definedName>
    <definedName name="sortx">TAUX!$A$6:$D$125</definedName>
    <definedName name="TAUX_MOYEN_DE_REMBOURSEMENT">sort</definedName>
    <definedName name="_xlnm.Print_Area" localSheetId="5">AT_mnt!$A$1:$I$601</definedName>
    <definedName name="_xlnm.Print_Area" localSheetId="9">AT_nbre!$A$1:$F$193</definedName>
    <definedName name="_xlnm.Print_Area" localSheetId="14">CUMUL_AT_mnt!$A$1:$I$601</definedName>
    <definedName name="_xlnm.Print_Area" localSheetId="18">CUMUL_AT_nbre!$A$1:$F$193</definedName>
    <definedName name="_xlnm.Print_Area" localSheetId="13">CUMUL_Inva_mnt!$A$1:$G$21</definedName>
    <definedName name="_xlnm.Print_Area" localSheetId="11">CUMUL_Maladie_mnt!$A$1:$I$659</definedName>
    <definedName name="_xlnm.Print_Area" localSheetId="16">CUMUL_Maladie_nbre!$A$1:$H$193</definedName>
    <definedName name="_xlnm.Print_Area" localSheetId="12">CUMUL_Maternité_mnt!$A$1:$I$607</definedName>
    <definedName name="_xlnm.Print_Area" localSheetId="17">CUMUL_Maternité_nbre!$A$1:$F$193</definedName>
    <definedName name="_xlnm.Print_Area" localSheetId="15">CUMUL_Tousrisques_mnt!$A$1:$I$659</definedName>
    <definedName name="_xlnm.Print_Area" localSheetId="19">CUMUL_Tousrisques_nbre!$A$1:$H$193</definedName>
    <definedName name="_xlnm.Print_Area" localSheetId="4">Inva_mnt!$A$1:$G$21</definedName>
    <definedName name="_xlnm.Print_Area" localSheetId="2">Maladie_mnt!$A$1:$I$659</definedName>
    <definedName name="_xlnm.Print_Area" localSheetId="7">Maladie_nbre!$A$1:$H$193</definedName>
    <definedName name="_xlnm.Print_Area" localSheetId="3">Maternité_mnt!$A$1:$I$607</definedName>
    <definedName name="_xlnm.Print_Area" localSheetId="8">Maternité_nbre!$A$1:$F$193</definedName>
    <definedName name="_xlnm.Print_Area" localSheetId="20">TAUX!$A$1:$D$210</definedName>
    <definedName name="_xlnm.Print_Area" localSheetId="6">Tousrisques_mnt!$A$1:$I$659</definedName>
    <definedName name="_xlnm.Print_Area" localSheetId="10">Tousrisques_nbre!$A$1:$H$193</definedName>
  </definedNames>
  <calcPr calcId="145621" fullCalcOnLoad="1"/>
</workbook>
</file>

<file path=xl/calcChain.xml><?xml version="1.0" encoding="utf-8"?>
<calcChain xmlns="http://schemas.openxmlformats.org/spreadsheetml/2006/main">
  <c r="G1" i="42" l="1"/>
  <c r="G3" i="42"/>
  <c r="G4" i="42"/>
  <c r="H4" i="42"/>
  <c r="I4" i="42"/>
  <c r="J4" i="42"/>
  <c r="K4" i="42"/>
  <c r="G7" i="42"/>
  <c r="G8" i="42"/>
  <c r="G9" i="42"/>
  <c r="G10" i="42"/>
  <c r="G11" i="42"/>
  <c r="G12" i="42"/>
  <c r="G13" i="42"/>
  <c r="G14" i="42"/>
  <c r="G15" i="42"/>
  <c r="G16" i="42"/>
  <c r="G17" i="42"/>
  <c r="G18" i="42"/>
  <c r="G20" i="42"/>
  <c r="G21" i="42"/>
  <c r="G22" i="42"/>
  <c r="G23" i="42"/>
  <c r="G24" i="42"/>
  <c r="G25" i="42"/>
  <c r="G26" i="42"/>
  <c r="G27" i="42"/>
  <c r="G28" i="42"/>
  <c r="G29" i="42"/>
  <c r="G30" i="42"/>
  <c r="G31" i="42"/>
  <c r="G32" i="42"/>
  <c r="G33" i="42"/>
  <c r="G34" i="42"/>
  <c r="G35" i="42"/>
  <c r="G37" i="42"/>
  <c r="G38" i="42"/>
  <c r="G39" i="42"/>
  <c r="G40" i="42"/>
  <c r="G41" i="42"/>
  <c r="G42" i="42"/>
  <c r="G44" i="42"/>
  <c r="G45" i="42"/>
  <c r="G46" i="42"/>
  <c r="G47" i="42"/>
  <c r="G48" i="42"/>
  <c r="G54" i="42"/>
  <c r="G55" i="42"/>
  <c r="G61" i="42"/>
  <c r="G62" i="42"/>
  <c r="G63" i="42"/>
  <c r="G65" i="42"/>
  <c r="G66" i="42"/>
  <c r="C3" i="40"/>
  <c r="G5" i="40"/>
  <c r="G6" i="40"/>
  <c r="C112" i="40"/>
  <c r="G114" i="40"/>
  <c r="G115" i="40"/>
  <c r="B3" i="39"/>
  <c r="B112" i="39"/>
  <c r="E5" i="39"/>
  <c r="E6" i="39"/>
  <c r="E114" i="39"/>
  <c r="E115" i="39"/>
  <c r="B3" i="38"/>
  <c r="B112" i="38"/>
  <c r="E5" i="38"/>
  <c r="E6" i="38"/>
  <c r="E114" i="38"/>
  <c r="E115" i="38"/>
  <c r="C3" i="37"/>
  <c r="G5" i="37"/>
  <c r="G6" i="37"/>
  <c r="C112" i="37"/>
  <c r="G114" i="37"/>
  <c r="G115" i="37"/>
  <c r="C3" i="36"/>
  <c r="K43" i="36"/>
  <c r="K90" i="36"/>
  <c r="K138" i="36"/>
  <c r="K151" i="36"/>
  <c r="C158" i="36"/>
  <c r="B159" i="36"/>
  <c r="H160" i="36"/>
  <c r="H161" i="36"/>
  <c r="K178" i="36"/>
  <c r="K237" i="36"/>
  <c r="K297" i="36"/>
  <c r="C304" i="36"/>
  <c r="B305" i="36"/>
  <c r="H306" i="36"/>
  <c r="H307" i="36"/>
  <c r="K323" i="36"/>
  <c r="K336" i="36"/>
  <c r="K347" i="36"/>
  <c r="K358" i="36"/>
  <c r="K368" i="36"/>
  <c r="K378" i="36"/>
  <c r="K401" i="36"/>
  <c r="K402" i="36"/>
  <c r="K415" i="36"/>
  <c r="C422" i="36"/>
  <c r="B423" i="36"/>
  <c r="H424" i="36"/>
  <c r="H425" i="36"/>
  <c r="K445" i="36"/>
  <c r="K466" i="36"/>
  <c r="K482" i="36"/>
  <c r="K493" i="36"/>
  <c r="K500" i="36"/>
  <c r="K501" i="36"/>
  <c r="K504" i="36"/>
  <c r="K507" i="36"/>
  <c r="C517" i="36"/>
  <c r="B518" i="36"/>
  <c r="B561" i="36"/>
  <c r="B629" i="36"/>
  <c r="F519" i="36"/>
  <c r="K523" i="36"/>
  <c r="K524" i="36"/>
  <c r="K529" i="36"/>
  <c r="K535" i="36"/>
  <c r="K542" i="36"/>
  <c r="K555" i="36"/>
  <c r="K558" i="36"/>
  <c r="C560" i="36"/>
  <c r="F562" i="36"/>
  <c r="K564" i="36"/>
  <c r="K565" i="36"/>
  <c r="K579" i="36"/>
  <c r="K580" i="36"/>
  <c r="K583" i="36"/>
  <c r="K588" i="36"/>
  <c r="K593" i="36"/>
  <c r="K600" i="36"/>
  <c r="K601" i="36"/>
  <c r="K610" i="36"/>
  <c r="K621" i="36"/>
  <c r="K626" i="36"/>
  <c r="C628" i="36"/>
  <c r="F630" i="36"/>
  <c r="K633" i="36"/>
  <c r="K656" i="36"/>
  <c r="C3" i="35"/>
  <c r="C507" i="35"/>
  <c r="F5" i="35"/>
  <c r="F6" i="35"/>
  <c r="C133" i="35"/>
  <c r="B134" i="35"/>
  <c r="F135" i="35"/>
  <c r="F136" i="35"/>
  <c r="C260" i="35"/>
  <c r="B261" i="35"/>
  <c r="F262" i="35"/>
  <c r="F263" i="35"/>
  <c r="C372" i="35"/>
  <c r="F374" i="35"/>
  <c r="F375" i="35"/>
  <c r="B466" i="35"/>
  <c r="B508" i="35"/>
  <c r="B574" i="35"/>
  <c r="F467" i="35"/>
  <c r="F509" i="35"/>
  <c r="C573" i="35"/>
  <c r="F575" i="35"/>
  <c r="B3" i="34"/>
  <c r="C3" i="34"/>
  <c r="C3" i="33"/>
  <c r="C138" i="33"/>
  <c r="F5" i="33"/>
  <c r="F6" i="33"/>
  <c r="B139" i="33"/>
  <c r="F140" i="33"/>
  <c r="F141" i="33"/>
  <c r="B272" i="33"/>
  <c r="F273" i="33"/>
  <c r="F274" i="33"/>
  <c r="B388" i="33"/>
  <c r="F389" i="33"/>
  <c r="F390" i="33"/>
  <c r="B476" i="33"/>
  <c r="F477" i="33"/>
  <c r="B518" i="33"/>
  <c r="F519" i="33"/>
  <c r="B582" i="33"/>
  <c r="B585" i="33"/>
  <c r="K42" i="32"/>
  <c r="K89" i="32"/>
  <c r="K137" i="32"/>
  <c r="K151" i="32"/>
  <c r="C159" i="32"/>
  <c r="B160" i="32"/>
  <c r="H161" i="32"/>
  <c r="H162" i="32"/>
  <c r="K179" i="32"/>
  <c r="K238" i="32"/>
  <c r="K298" i="32"/>
  <c r="C305" i="32"/>
  <c r="B306" i="32"/>
  <c r="H307" i="32"/>
  <c r="H308" i="32"/>
  <c r="K324" i="32"/>
  <c r="K338" i="32"/>
  <c r="K350" i="32"/>
  <c r="K362" i="32"/>
  <c r="K372" i="32"/>
  <c r="K382" i="32"/>
  <c r="K406" i="32"/>
  <c r="K407" i="32"/>
  <c r="K421" i="32"/>
  <c r="C429" i="32"/>
  <c r="B430" i="32"/>
  <c r="H431" i="32"/>
  <c r="H432" i="32"/>
  <c r="K452" i="32"/>
  <c r="K473" i="32"/>
  <c r="K488" i="32"/>
  <c r="K499" i="32"/>
  <c r="K506" i="32"/>
  <c r="K507" i="32"/>
  <c r="K510" i="32"/>
  <c r="K513" i="32"/>
  <c r="C523" i="32"/>
  <c r="B524" i="32"/>
  <c r="B567" i="32"/>
  <c r="B635" i="32"/>
  <c r="F525" i="32"/>
  <c r="K529" i="32"/>
  <c r="K530" i="32"/>
  <c r="K535" i="32"/>
  <c r="K541" i="32"/>
  <c r="K548" i="32"/>
  <c r="K561" i="32"/>
  <c r="K564" i="32"/>
  <c r="C566" i="32"/>
  <c r="F568" i="32"/>
  <c r="K570" i="32"/>
  <c r="K571" i="32"/>
  <c r="K585" i="32"/>
  <c r="K586" i="32"/>
  <c r="K589" i="32"/>
  <c r="K594" i="32"/>
  <c r="K599" i="32"/>
  <c r="K606" i="32"/>
  <c r="K607" i="32"/>
  <c r="K616" i="32"/>
  <c r="K627" i="32"/>
  <c r="K632" i="32"/>
  <c r="C634" i="32"/>
  <c r="F636" i="32"/>
  <c r="K639" i="32"/>
  <c r="K659" i="32"/>
  <c r="K501" i="18"/>
  <c r="K493" i="18"/>
  <c r="K482" i="18"/>
  <c r="K507" i="25"/>
  <c r="K499" i="25"/>
  <c r="K421" i="25"/>
  <c r="K488" i="25"/>
  <c r="K621" i="18"/>
  <c r="K627" i="25"/>
  <c r="K402" i="18"/>
  <c r="K407" i="25"/>
  <c r="K639" i="25"/>
  <c r="K593" i="18"/>
  <c r="K659" i="25"/>
  <c r="K632" i="25"/>
  <c r="K616" i="25"/>
  <c r="K607" i="25"/>
  <c r="K606" i="25"/>
  <c r="K599" i="25"/>
  <c r="K594" i="25"/>
  <c r="K589" i="25"/>
  <c r="K586" i="25"/>
  <c r="K585" i="25"/>
  <c r="K571" i="25"/>
  <c r="K570" i="25"/>
  <c r="K564" i="25"/>
  <c r="K561" i="25"/>
  <c r="K548" i="25"/>
  <c r="K541" i="25"/>
  <c r="K535" i="25"/>
  <c r="K530" i="25"/>
  <c r="K529" i="25"/>
  <c r="K513" i="25"/>
  <c r="K510" i="25"/>
  <c r="K506" i="25"/>
  <c r="K473" i="25"/>
  <c r="K452" i="25"/>
  <c r="K406" i="25"/>
  <c r="K382" i="25"/>
  <c r="K372" i="25"/>
  <c r="K362" i="25"/>
  <c r="K350" i="25"/>
  <c r="K338" i="25"/>
  <c r="K324" i="25"/>
  <c r="K298" i="25"/>
  <c r="K238" i="25"/>
  <c r="K137" i="25"/>
  <c r="K500" i="18"/>
  <c r="K466" i="18"/>
  <c r="K445" i="18"/>
  <c r="K415" i="18"/>
  <c r="K401" i="18"/>
  <c r="K378" i="18"/>
  <c r="K368" i="18"/>
  <c r="K358" i="18"/>
  <c r="K347" i="18"/>
  <c r="K336" i="18"/>
  <c r="K323" i="18"/>
  <c r="K297" i="18"/>
  <c r="K237" i="18"/>
  <c r="K178" i="18"/>
  <c r="K151" i="18"/>
  <c r="K138" i="18"/>
  <c r="K90" i="18"/>
  <c r="K43" i="18"/>
  <c r="K179" i="25"/>
  <c r="K151" i="25"/>
  <c r="K89" i="25"/>
  <c r="K656" i="18"/>
  <c r="K626" i="18"/>
  <c r="K610" i="18"/>
  <c r="K601" i="18"/>
  <c r="K600" i="18"/>
  <c r="K588" i="18"/>
  <c r="K583" i="18"/>
  <c r="K580" i="18"/>
  <c r="K579" i="18"/>
  <c r="K565" i="18"/>
  <c r="K564" i="18"/>
  <c r="K558" i="18"/>
  <c r="K555" i="18"/>
  <c r="K542" i="18"/>
  <c r="K535" i="18"/>
  <c r="K529" i="18"/>
  <c r="K524" i="18"/>
  <c r="K523" i="18"/>
  <c r="K507" i="18"/>
  <c r="K504" i="18"/>
  <c r="K633" i="18"/>
  <c r="K42" i="25"/>
  <c r="C3" i="18"/>
  <c r="C628" i="18"/>
  <c r="F630" i="18"/>
  <c r="F562" i="18"/>
  <c r="F519" i="18"/>
  <c r="H425" i="18"/>
  <c r="H424" i="18"/>
  <c r="H307" i="18"/>
  <c r="H306" i="18"/>
  <c r="B305" i="18"/>
  <c r="B423" i="18"/>
  <c r="B518" i="18"/>
  <c r="B561" i="18"/>
  <c r="B629" i="18"/>
  <c r="H161" i="18"/>
  <c r="H160" i="18"/>
  <c r="B159" i="18"/>
  <c r="B582" i="27"/>
  <c r="C3" i="13"/>
  <c r="B3" i="13"/>
  <c r="G115" i="22"/>
  <c r="G114" i="22"/>
  <c r="G6" i="22"/>
  <c r="G5" i="22"/>
  <c r="E115" i="21"/>
  <c r="E114" i="21"/>
  <c r="E6" i="21"/>
  <c r="E5" i="21"/>
  <c r="E115" i="20"/>
  <c r="E114" i="20"/>
  <c r="E6" i="20"/>
  <c r="E5" i="20"/>
  <c r="G115" i="19"/>
  <c r="G114" i="19"/>
  <c r="G6" i="19"/>
  <c r="G5" i="19"/>
  <c r="F6" i="30"/>
  <c r="F5" i="30"/>
  <c r="F136" i="30"/>
  <c r="F135" i="30"/>
  <c r="F263" i="30"/>
  <c r="F262" i="30"/>
  <c r="F375" i="30"/>
  <c r="F374" i="30"/>
  <c r="F467" i="30"/>
  <c r="F509" i="30"/>
  <c r="F575" i="30"/>
  <c r="F519" i="27"/>
  <c r="F477" i="27"/>
  <c r="F390" i="27"/>
  <c r="F389" i="27"/>
  <c r="F274" i="27"/>
  <c r="F273" i="27"/>
  <c r="F141" i="27"/>
  <c r="F140" i="27"/>
  <c r="F6" i="27"/>
  <c r="F5" i="27"/>
  <c r="F636" i="25"/>
  <c r="F568" i="25"/>
  <c r="F525" i="25"/>
  <c r="H432" i="25"/>
  <c r="H431" i="25"/>
  <c r="H308" i="25"/>
  <c r="H307" i="25"/>
  <c r="H161" i="25"/>
  <c r="H162" i="25"/>
  <c r="C429" i="25"/>
  <c r="B134" i="30"/>
  <c r="B261" i="30"/>
  <c r="B466" i="30"/>
  <c r="B508" i="30"/>
  <c r="B574" i="30"/>
  <c r="B272" i="27"/>
  <c r="B388" i="27"/>
  <c r="B476" i="27"/>
  <c r="B518" i="27"/>
  <c r="B585" i="27"/>
  <c r="B139" i="27"/>
  <c r="B306" i="25"/>
  <c r="B430" i="25"/>
  <c r="B524" i="25"/>
  <c r="B567" i="25"/>
  <c r="B635" i="25"/>
  <c r="B160" i="25"/>
  <c r="C159" i="25"/>
  <c r="C305" i="25"/>
  <c r="C523" i="25"/>
  <c r="C566" i="25"/>
  <c r="C634" i="25"/>
  <c r="C3" i="19"/>
  <c r="B3" i="20"/>
  <c r="C422" i="18"/>
  <c r="C158" i="18"/>
  <c r="C560" i="18"/>
  <c r="C517" i="18"/>
  <c r="C304" i="18"/>
  <c r="C3" i="30"/>
  <c r="C372" i="30"/>
  <c r="C465" i="30"/>
  <c r="C133" i="30"/>
  <c r="C3" i="27"/>
  <c r="C584" i="27"/>
  <c r="B3" i="21"/>
  <c r="B112" i="20"/>
  <c r="C475" i="27"/>
  <c r="C271" i="27"/>
  <c r="C573" i="30"/>
  <c r="C507" i="30"/>
  <c r="C112" i="19"/>
  <c r="C517" i="27"/>
  <c r="C138" i="27"/>
  <c r="C260" i="30"/>
  <c r="C387" i="27"/>
  <c r="C3" i="22"/>
  <c r="C112" i="22"/>
  <c r="B112" i="21"/>
  <c r="C584" i="33"/>
  <c r="C517" i="33"/>
  <c r="C465" i="35"/>
  <c r="C475" i="33"/>
  <c r="C387" i="33"/>
  <c r="C271" i="33"/>
</calcChain>
</file>

<file path=xl/sharedStrings.xml><?xml version="1.0" encoding="utf-8"?>
<sst xmlns="http://schemas.openxmlformats.org/spreadsheetml/2006/main" count="6495" uniqueCount="662">
  <si>
    <t xml:space="preserve">       STATISTIQUES       DES       DEPENSES       DES       C.P.A.M.                </t>
  </si>
  <si>
    <t>AVEC TICKET</t>
  </si>
  <si>
    <t>SANS TICKET</t>
  </si>
  <si>
    <t>dont prestations</t>
  </si>
  <si>
    <t xml:space="preserve"> PRESTATIONS</t>
  </si>
  <si>
    <t>MODERATEUR</t>
  </si>
  <si>
    <t>TOTAL</t>
  </si>
  <si>
    <t xml:space="preserve">     PRESTATIONS</t>
  </si>
  <si>
    <t xml:space="preserve"> TOTAL AUXILIAIRES MEDICAUX</t>
  </si>
  <si>
    <t>Médicaments remboursés à 35%</t>
  </si>
  <si>
    <t>Médicaments remboursés à 65%</t>
  </si>
  <si>
    <t>Médicaments remboursés à 80%</t>
  </si>
  <si>
    <t>Médicaments remboursés à 100%</t>
  </si>
  <si>
    <t>Indemnités journalières</t>
  </si>
  <si>
    <t>Autres prestations en espèces</t>
  </si>
  <si>
    <t>PRESTATIONS</t>
  </si>
  <si>
    <t>PENSIONS SERVIES</t>
  </si>
  <si>
    <t xml:space="preserve"> TOTAL PENSIONS SERVIES</t>
  </si>
  <si>
    <t>Autres charges techniques</t>
  </si>
  <si>
    <t xml:space="preserve"> TOTAL ASSURANCE INVALIDITE</t>
  </si>
  <si>
    <t>Frais de déplacement pour cures thermales</t>
  </si>
  <si>
    <t>Rentes servies au cours de la période</t>
  </si>
  <si>
    <t>Consultations</t>
  </si>
  <si>
    <t>Visites</t>
  </si>
  <si>
    <t>AMS Actes de kinésithérapie ostéo-articulaire</t>
  </si>
  <si>
    <t>Vaccins Grippe et ROR</t>
  </si>
  <si>
    <t>Frais de transport de VSL</t>
  </si>
  <si>
    <t>Frais de transport de TAXI</t>
  </si>
  <si>
    <t>Autres frais de transport</t>
  </si>
  <si>
    <t>I VERSEMENTS AUX ETABLISSEMENTS SANITAIRES</t>
  </si>
  <si>
    <t>TOTAL  HOSPITALISATION</t>
  </si>
  <si>
    <t>TOTAL SOINS DE VILLE</t>
  </si>
  <si>
    <t>INVALIDITE</t>
  </si>
  <si>
    <t>Participations forf. non individualisées</t>
  </si>
  <si>
    <t xml:space="preserve"> AMY Orthoptistes</t>
  </si>
  <si>
    <t>Forfait réseaux et filières de soins des laboratoires</t>
  </si>
  <si>
    <t>TOTAL rentes servies</t>
  </si>
  <si>
    <t>Rentes  ayants droits</t>
  </si>
  <si>
    <t>Rentes  assurés</t>
  </si>
  <si>
    <t>Rachats de rentes obligatoires</t>
  </si>
  <si>
    <t>Rachats de rentes facultatifs</t>
  </si>
  <si>
    <t>Transferts de capitaux constitutifs de rentes</t>
  </si>
  <si>
    <t>TOTAL INCAPACITE PERMANENTE</t>
  </si>
  <si>
    <t xml:space="preserve">Forfaits établissements et suppl. en cures thermales </t>
  </si>
  <si>
    <t>TOTAL ASSURANCE DECES</t>
  </si>
  <si>
    <t xml:space="preserve"> INCAPACITE PERMANENTE</t>
  </si>
  <si>
    <t>III - ASSURANCE INVALIDITE  IV ASSURANCE DECES : DEPENSES en milliers d'euros</t>
  </si>
  <si>
    <t>Participation forfaitaire des laboratoires</t>
  </si>
  <si>
    <t>Médicaments IVG</t>
  </si>
  <si>
    <t>Indemnité de garde ambulancière</t>
  </si>
  <si>
    <t>Contrat bonnes pratiques transporteurs</t>
  </si>
  <si>
    <t>2) ETABLISSEMENTS DE SANTE PRIVES</t>
  </si>
  <si>
    <t>A) OBJECTIF DE DEPENSES COMMUN A LA MEDECINE CHIRURGICALE,  L'OBSTETRIQUE ET L'ODONTOLOGIE (ODMCO)</t>
  </si>
  <si>
    <t>Frais de séjours et de soins (GHS, EXH)</t>
  </si>
  <si>
    <t>Suppléments journaliers aux GHS en néonatalogie (NN1, NN2, NN3)</t>
  </si>
  <si>
    <t>2. Tarification mixte: tarifs de prestation et forfaits annuels</t>
  </si>
  <si>
    <t>a) Urgence</t>
  </si>
  <si>
    <t>Forfait accueil et traitement (ATU)</t>
  </si>
  <si>
    <t>Forfait annuel (FAU)</t>
  </si>
  <si>
    <t>b) Prélèvements d'organes</t>
  </si>
  <si>
    <t>B) DOTATIONS ANNUELLES DE MISSIONS D'INTERET GENERAL ET D'AIDE A LA CONTRACTUALISATION (MIGAC)</t>
  </si>
  <si>
    <t>1. OQN Psychiatrie</t>
  </si>
  <si>
    <t>2. OQN SSR</t>
  </si>
  <si>
    <t>1. Conventions internationales</t>
  </si>
  <si>
    <t>2. Etablissements non conventionnés</t>
  </si>
  <si>
    <t>TOTAL VERSEMENTS AUX ETABLISSEMENTS SANITAIRES PRIVES</t>
  </si>
  <si>
    <t>B) HONORAIRES DU SECTEUR PUBLIC</t>
  </si>
  <si>
    <t>C) AUTRES VERSEMENTS DU SECTEUR PUBLIC</t>
  </si>
  <si>
    <t>1) Conventions internationales</t>
  </si>
  <si>
    <t>2) Hors conventions internationales</t>
  </si>
  <si>
    <t>a) Dotations annuelles complémentaires (DAC)</t>
  </si>
  <si>
    <t>2) Objectif de dépenses médecine-chir.-obst. (ODMCO)</t>
  </si>
  <si>
    <t>dont Unités de soins de longue durée (USLD)</t>
  </si>
  <si>
    <t>A) ETABLISSEMENTS ANTERIEUREMENT SOUS DOTATION GLOBALE</t>
  </si>
  <si>
    <t>1) ETABLISSEMENTS DE SANTE PUBLICS</t>
  </si>
  <si>
    <t>Médicaments remboursés à 15%</t>
  </si>
  <si>
    <t>Indemnités journalières majorées</t>
  </si>
  <si>
    <t>Autres indemnités journalières réduites</t>
  </si>
  <si>
    <t>Indemnités journalières normales et temps partiel</t>
  </si>
  <si>
    <t>Permanence pharmaceutique</t>
  </si>
  <si>
    <t>Indemnités journalières de moins de 3 mois</t>
  </si>
  <si>
    <t>Indemnités journalières de plus de 3 mois</t>
  </si>
  <si>
    <t xml:space="preserve">5. Participation assuré </t>
  </si>
  <si>
    <t>Charges d'expertises</t>
  </si>
  <si>
    <t>Préjudice amiante</t>
  </si>
  <si>
    <t xml:space="preserve">Pharmacie hospitalière  </t>
  </si>
  <si>
    <t>Autres frais LPP</t>
  </si>
  <si>
    <t xml:space="preserve"> en cliniques privées </t>
  </si>
  <si>
    <t>Omnipraticiens libéraux</t>
  </si>
  <si>
    <t xml:space="preserve">  Actes NGAP</t>
  </si>
  <si>
    <t xml:space="preserve">  Actes CCAM</t>
  </si>
  <si>
    <t>Forfaits thermaux</t>
  </si>
  <si>
    <t>SCM Soins conservateurs des stomatologues</t>
  </si>
  <si>
    <t>PRO Prothèses dentaires des stomatologues</t>
  </si>
  <si>
    <t>ORT Orthodontie des stomatologues</t>
  </si>
  <si>
    <t>Honoraires de surveillance</t>
  </si>
  <si>
    <t>Permanence des soins</t>
  </si>
  <si>
    <t>Rémunération médecin traitant</t>
  </si>
  <si>
    <t>Participation assuré (18 Euros)</t>
  </si>
  <si>
    <t>Autres honoraires du secteur privé</t>
  </si>
  <si>
    <t>Visites (y compris frais de déplacement)</t>
  </si>
  <si>
    <t>TOTAL Omnipraticiens libéraux</t>
  </si>
  <si>
    <t>Spécialistes libéraux</t>
  </si>
  <si>
    <t>Actes en P (Anatomo-cyto-pathologistes)</t>
  </si>
  <si>
    <t>Total Actes techniques</t>
  </si>
  <si>
    <t xml:space="preserve">    Actes NGAP</t>
  </si>
  <si>
    <t xml:space="preserve">    Actes CCAM</t>
  </si>
  <si>
    <t>Total Scanner-IRMN-Tomographie-Forfaits consommables</t>
  </si>
  <si>
    <t>TOTAL Spécialistes libéraux</t>
  </si>
  <si>
    <t xml:space="preserve">     IRMN</t>
  </si>
  <si>
    <t xml:space="preserve">     Scanner</t>
  </si>
  <si>
    <t xml:space="preserve">      Forfaits consommables</t>
  </si>
  <si>
    <t xml:space="preserve">     Tomographie</t>
  </si>
  <si>
    <t>TOTAL Médecins libéraux</t>
  </si>
  <si>
    <t xml:space="preserve">Actes en D </t>
  </si>
  <si>
    <t>Actes en DC</t>
  </si>
  <si>
    <t>SC Soins conservateurs</t>
  </si>
  <si>
    <t>SPR  Prothèses dentaires</t>
  </si>
  <si>
    <t>TO Orthodontie</t>
  </si>
  <si>
    <t>TOTAL Dentistes  libéraux</t>
  </si>
  <si>
    <t>TOTAL Sages-femmes libérales</t>
  </si>
  <si>
    <t>Dentistes libéraux</t>
  </si>
  <si>
    <t>Sages-femmes libérales</t>
  </si>
  <si>
    <t>Actes en SF</t>
  </si>
  <si>
    <t>Infirmiers libéraux</t>
  </si>
  <si>
    <t>AMI Soins infirmiers</t>
  </si>
  <si>
    <t>AIS Actes infirmiers de soins</t>
  </si>
  <si>
    <t>DI Démarche de soins infirmiers</t>
  </si>
  <si>
    <t>Contrats de bonne pratique et santé</t>
  </si>
  <si>
    <t>Frais de déplacement auxil. médic.</t>
  </si>
  <si>
    <t>Forfait réseaux et filières de soins auxil. médic.</t>
  </si>
  <si>
    <t>TOTAL Infirmiers libéraux</t>
  </si>
  <si>
    <t>Masseurs kinésithérapeutes libéraux</t>
  </si>
  <si>
    <t>AMK Masseurs-kinésithérapeutes</t>
  </si>
  <si>
    <t>AMC Masseurs-kinésithérapeutes en établissement</t>
  </si>
  <si>
    <t>TOTAL Masseurs kinésithérapeutes libéraux</t>
  </si>
  <si>
    <t>Orthophonistes libéraux</t>
  </si>
  <si>
    <t>TOTAL Orthophonistes libéraux</t>
  </si>
  <si>
    <t>AMO Orthophonistes</t>
  </si>
  <si>
    <t>Pédicures libéraux</t>
  </si>
  <si>
    <t>AMP Pédicures</t>
  </si>
  <si>
    <t>Orthoptistes libéraux</t>
  </si>
  <si>
    <t>TOTAL Orthoptistes libéraux</t>
  </si>
  <si>
    <t>TOTAL Pédicures libéraux</t>
  </si>
  <si>
    <t>SFI Soins infirmiers des sages femmes</t>
  </si>
  <si>
    <t>Laboratoires</t>
  </si>
  <si>
    <t>Actes d'analyses médicales</t>
  </si>
  <si>
    <t>Actes en PB</t>
  </si>
  <si>
    <t>Actes en TB</t>
  </si>
  <si>
    <t>Frais de déplacement des laboratoires</t>
  </si>
  <si>
    <t>TOTAL laboratoires</t>
  </si>
  <si>
    <t>AMY Orthoptistes</t>
  </si>
  <si>
    <t>Médicaments</t>
  </si>
  <si>
    <t>Produits d'origine humaine</t>
  </si>
  <si>
    <t>LPP</t>
  </si>
  <si>
    <t>TOTAL Dispositifs médicaux inscrits à la LPP</t>
  </si>
  <si>
    <t>TOTAL Dépenses de médicaments</t>
  </si>
  <si>
    <t>TOTAL PRESCRIPTIONS</t>
  </si>
  <si>
    <t>Autres prestations diverses</t>
  </si>
  <si>
    <t>Frais de transport d'Ambulance</t>
  </si>
  <si>
    <t>TOTAL Frais de déplacement des malades</t>
  </si>
  <si>
    <t>TOTAL  AUTRES PRESTATIONS DE SOINS DE SANTE</t>
  </si>
  <si>
    <t>Frais de déplacement des malades</t>
  </si>
  <si>
    <t xml:space="preserve">      PRESCRIPTIONS</t>
  </si>
  <si>
    <t xml:space="preserve">      PRESTATION EN ESPECES</t>
  </si>
  <si>
    <t xml:space="preserve">TOTAL PRESTATIONS EN ESPECES          </t>
  </si>
  <si>
    <t>Actes de radiologie</t>
  </si>
  <si>
    <t>TOTAL VERSEMENTS AUX ETABLISSEMENTS DE SANTE ET HONORAIRES DU SECTEUR PUBLIC</t>
  </si>
  <si>
    <t xml:space="preserve"> TOTAL STATISTIQUE MENSUELLE DES DEPENSES</t>
  </si>
  <si>
    <t xml:space="preserve">Visites </t>
  </si>
  <si>
    <t xml:space="preserve">      HONORAIRES du SECTEUR PRIVE</t>
  </si>
  <si>
    <t xml:space="preserve">      HONORAIRES du SECTEUR PRIVE </t>
  </si>
  <si>
    <t xml:space="preserve">             I - ASSURANCE MALADIE : DENOMBREMENTS (actes, coefficients (c),journées)</t>
  </si>
  <si>
    <t xml:space="preserve">             V - ASSURANCE ACCIDENTS DU TRAVAIL : DEPENSES en milliers d'euros</t>
  </si>
  <si>
    <t xml:space="preserve">             II - ASSURANCE MATERNITE : DENOMBREMENTS (actes, coefficients (c),journées)</t>
  </si>
  <si>
    <t xml:space="preserve"> IV - ASSURANCE ACCIDENTS DU TRAVAIL : DENOMBREMENTS (actes, coefficients (c),journées)</t>
  </si>
  <si>
    <t xml:space="preserve">             V - TOUS RISQUES : DENOMBREMENTS (actes, coefficients (c),journées)</t>
  </si>
  <si>
    <t>Examens de suivi</t>
  </si>
  <si>
    <t>Franchises</t>
  </si>
  <si>
    <t>Actes de pédicures pour diabétiques</t>
  </si>
  <si>
    <t>c) Forfait annuel haute technicité</t>
  </si>
  <si>
    <t>Ticket modérateur des ALD 31</t>
  </si>
  <si>
    <t>Ticket modérateur des ALD 32</t>
  </si>
  <si>
    <t>1.  Frais de séjours et de soins</t>
  </si>
  <si>
    <t>Forfaits d'hospitalisation à domicile (GHT)</t>
  </si>
  <si>
    <t>Forfaits d'IVG</t>
  </si>
  <si>
    <t>Forfaits techniques: Scanner, IRMN, Tomographie,video-capsules et consommables en médecine nucléaire</t>
  </si>
  <si>
    <t>Monitoring des sages femmes</t>
  </si>
  <si>
    <t>Tarification anciennement prix de journée (avant TAA)</t>
  </si>
  <si>
    <t>3.    Dispositifs médicaux</t>
  </si>
  <si>
    <t xml:space="preserve">4. Spécialités pharmaceutiques et produits d'origine humaine </t>
  </si>
  <si>
    <t>Médicaments en sus du GHS (PH8)</t>
  </si>
  <si>
    <t>Contrat santé solidarité</t>
  </si>
  <si>
    <t xml:space="preserve">  Actes NGAP (c)</t>
  </si>
  <si>
    <t xml:space="preserve">  Actes CCAM (c)</t>
  </si>
  <si>
    <t>Total Actes techniques (c)</t>
  </si>
  <si>
    <t>SCM Soins conservateurs des stomatologues (c)</t>
  </si>
  <si>
    <t>PRO Prothèses dentaires des stomatologues (c)</t>
  </si>
  <si>
    <t>ORT Orthodontie des stomatologues (c)</t>
  </si>
  <si>
    <t>Actes de radiologie (c)</t>
  </si>
  <si>
    <t>Actes en D (c)</t>
  </si>
  <si>
    <t>Actes en DC (c)</t>
  </si>
  <si>
    <t>SC Soins conservateurs (c)</t>
  </si>
  <si>
    <t>SPR  Prothèses dentaires (c)</t>
  </si>
  <si>
    <t>TO Orthodontie (c)</t>
  </si>
  <si>
    <t>AMI Soins infirmiers (c)</t>
  </si>
  <si>
    <t>AIS Actes infirmiers de soins (c)</t>
  </si>
  <si>
    <t>AMK Masseurs-kinésithérapeutes (c)</t>
  </si>
  <si>
    <t>AMC Masseurs-kinésithérapeutes en établissement (c)</t>
  </si>
  <si>
    <t>AMS Actes de kinésithérapie ostéo-articulaire (c)</t>
  </si>
  <si>
    <t>AMO Orthophonistes (c)</t>
  </si>
  <si>
    <t>AMY Orthoptistes (c)</t>
  </si>
  <si>
    <t>AMP Pédicures (c)</t>
  </si>
  <si>
    <t>SFI Soins infirmiers des sages femmes (c)</t>
  </si>
  <si>
    <t>Actes d'analyses médicales (c)</t>
  </si>
  <si>
    <t>Actes en KB (c)</t>
  </si>
  <si>
    <t>Actes en PB (c)</t>
  </si>
  <si>
    <t>Actes en TB (c)</t>
  </si>
  <si>
    <t>Actes techniques (c)</t>
  </si>
  <si>
    <t>Frais de déplacement des infirmiers</t>
  </si>
  <si>
    <t xml:space="preserve">Frais de déplacement des masseurs kinésithérapeutes </t>
  </si>
  <si>
    <t>Frais de déplacement des orthophonistes</t>
  </si>
  <si>
    <t>Frais de déplacement des orthoptistes</t>
  </si>
  <si>
    <t>Frais de déplacement des pédicures</t>
  </si>
  <si>
    <t>Frais de déplacement des sages femmes</t>
  </si>
  <si>
    <t>Actes techniques de radiologie (c)</t>
  </si>
  <si>
    <t>DI Démarche de soins infirmiers (c)</t>
  </si>
  <si>
    <t>TOTAL Infirmiers libéraux (c)</t>
  </si>
  <si>
    <t>TOTAL Masseurs kinésithérapeutes libéraux (c)</t>
  </si>
  <si>
    <t>TOTAL Orthophonistes libéraux (c)</t>
  </si>
  <si>
    <t>TOTAL Orthoptistes libéraux (c)</t>
  </si>
  <si>
    <t>TOTAL Pédicures libéraux (c)</t>
  </si>
  <si>
    <t>TOTAL Sages-femmes libérales (c)</t>
  </si>
  <si>
    <t xml:space="preserve"> TOTAL AUXILIAIRES MEDICAUX (c)</t>
  </si>
  <si>
    <t>TOTAL Centres de santé (c)</t>
  </si>
  <si>
    <t>TOTAL laboratoires (c)</t>
  </si>
  <si>
    <t>Dont participations forfaitaires</t>
  </si>
  <si>
    <t xml:space="preserve">dont conventions </t>
  </si>
  <si>
    <t>* les colonnes 'dont' sont indépendantes</t>
  </si>
  <si>
    <t>internationales*</t>
  </si>
  <si>
    <t>Soins à l'étranger</t>
  </si>
  <si>
    <t xml:space="preserve"> en cliniques privées* </t>
  </si>
  <si>
    <t>dont Rétrocession*</t>
  </si>
  <si>
    <t>Centres de santé (honoraires)</t>
  </si>
  <si>
    <t>Centres de santé (prescriptions)</t>
  </si>
  <si>
    <t>TOTAL Centre de santé (honoraires)</t>
  </si>
  <si>
    <t>TOTAL Centres de santé (prescriptions)</t>
  </si>
  <si>
    <t xml:space="preserve">PRESTATIONS EN ESPECES (hors maternité)         </t>
  </si>
  <si>
    <t xml:space="preserve">PRESTATIONS EN ESPECES maternité         </t>
  </si>
  <si>
    <t>* 'dont en cliniques privées' : couvre l'ensemble des prestations exécutées en cliniques privées, qu'elles soient executées dans le cadre d'un séjour ou d'un acte externe</t>
  </si>
  <si>
    <t>Participations forfaitaires (1 Euro)</t>
  </si>
  <si>
    <t>* 'dont conventions internationales' : concerne les dépenses relatives aux assurés de régimes étrangers lors de leurs séjours en France</t>
  </si>
  <si>
    <t>Forfait zone déficitaire</t>
  </si>
  <si>
    <t>TOTAL HONORAIRES SECTEUR PRIVE
(médicaux et dentaires)</t>
  </si>
  <si>
    <t>Différentiel médecin référent médedin traitant</t>
  </si>
  <si>
    <t>Majoration pour gardes et astreintes (accouchement)</t>
  </si>
  <si>
    <t>Examens de suivi de grossesse</t>
  </si>
  <si>
    <t>Chap.1 : Orthèses</t>
  </si>
  <si>
    <t>Chap.2 : Optique</t>
  </si>
  <si>
    <t>Chap.3 :   Appareils de surdité</t>
  </si>
  <si>
    <t xml:space="preserve">Chap.4 :  Prothèses externes non orthopédiques </t>
  </si>
  <si>
    <t>Chap.5 : Prothèses oculaires et faciales</t>
  </si>
  <si>
    <t xml:space="preserve">Chap.6 : Podo orthèse </t>
  </si>
  <si>
    <t xml:space="preserve">Chap.8 : Accéssoires de prothèse et d'orthoprothèse </t>
  </si>
  <si>
    <t xml:space="preserve">Chap.7 : Orthoprothèse </t>
  </si>
  <si>
    <t xml:space="preserve">Titre III </t>
  </si>
  <si>
    <t xml:space="preserve">Titre II </t>
  </si>
  <si>
    <t>Appareils matèriels de traitement et pansements</t>
  </si>
  <si>
    <t xml:space="preserve">Titre I </t>
  </si>
  <si>
    <t>Chap. 1,2,3 : Prothèses internes inertes ( )</t>
  </si>
  <si>
    <t>Chap.4 : Prothèses internes actives</t>
  </si>
  <si>
    <t>Titre IV</t>
  </si>
  <si>
    <t>Véhicule pour handicapés</t>
  </si>
  <si>
    <t>Frais de transport de SMUR</t>
  </si>
  <si>
    <t>Frais de transport de voiture personnelle</t>
  </si>
  <si>
    <t xml:space="preserve">             II- ASSURANCE MATERNITE : DEPENSES en milliers d'euros</t>
  </si>
  <si>
    <t xml:space="preserve">PRESTATIONS EN ESPECES         </t>
  </si>
  <si>
    <t xml:space="preserve">PRESTATIONS EN ESPECES       </t>
  </si>
  <si>
    <t>TOTAL PAR ACTES</t>
  </si>
  <si>
    <t>Participations forfaitaires (1 Euro)*</t>
  </si>
  <si>
    <t>Franchises*</t>
  </si>
  <si>
    <t>Participation forfaitaire des laboratoires*</t>
  </si>
  <si>
    <t>Les montants remboursés des actes soumis à franchises et participations forfaitaires ne reflètent donc pas les montants effectivement perçus par les assurés.</t>
  </si>
  <si>
    <t>Participation assuré (18 Euros)*</t>
  </si>
  <si>
    <t xml:space="preserve">             I - ASSURANCE MALADIE : DÉPENSES en milliers d'euros</t>
  </si>
  <si>
    <t xml:space="preserve">      HONORAIRES du SECTEUR PRIVÉ</t>
  </si>
  <si>
    <t>TOTAL HONORAIRES SECTEUR PRIVÉ
(médicaux et dentaires)</t>
  </si>
  <si>
    <t xml:space="preserve"> TOTAL AUXILIAIRES MÉDICAUX</t>
  </si>
  <si>
    <t xml:space="preserve">       STATISTIQUES       DES       DÉPENSES       DES       C.P.A.M.                </t>
  </si>
  <si>
    <t xml:space="preserve"> TOTAL STATISTIQUE MENSUELLE DES DÉPENSES</t>
  </si>
  <si>
    <t>TOTAL VERSEMENTS AUX ÉTABLISSEMENTS SANITAIRES PRIVÉS</t>
  </si>
  <si>
    <t>A) OBJECTIF DE DÉPENSES COMMUN A LA MÉDECINE CHIRURGICALE,  L'OBSTETRIQUE ET L'ODONTOLOGIE (ODMCO)</t>
  </si>
  <si>
    <t>2) ÉTABLISSEMENTS DE SANTE PRIVÉS</t>
  </si>
  <si>
    <t>TOTAL VERSEMENTS AUX ÉTABLISSEMENTS DE SANTÉ ET HONORAIRES DU SECTEUR PUBLIC</t>
  </si>
  <si>
    <t>A) ÉTABLISSEMENTS ANTERIEUREMENT SOUS DOTATION GLOBALE</t>
  </si>
  <si>
    <t>1) ÉTABLISSEMENTS DE SANTE PUBLICS</t>
  </si>
  <si>
    <t>I VERSEMENTS AUX ÉTABLISSEMENTS SANITAIRES</t>
  </si>
  <si>
    <t>TOTAL  AUTRES PRESTATIONS DE SOINS DE SANTÉ</t>
  </si>
  <si>
    <t>Allocation accompagnement fin de vie</t>
  </si>
  <si>
    <t>Médicaments remboursés à 30%</t>
  </si>
  <si>
    <t>PCAP</t>
  </si>
  <si>
    <t>en %</t>
  </si>
  <si>
    <t>Administration de produits et prestations en environnement hospitalier</t>
  </si>
  <si>
    <t>Actes en KMB prélèvement sanguin médecin biologiste</t>
  </si>
  <si>
    <t xml:space="preserve">    Actes de chirurgie - CCAM</t>
  </si>
  <si>
    <t xml:space="preserve">    Actes d'obstétrique - CCAM</t>
  </si>
  <si>
    <t xml:space="preserve">    Actes d'anesthésie - CCAM</t>
  </si>
  <si>
    <t xml:space="preserve">    Actes échographie - CCAM</t>
  </si>
  <si>
    <t xml:space="preserve">    Actes d'imagerie (hors échographie) - CCAM</t>
  </si>
  <si>
    <t xml:space="preserve">    Actes techniques médicaux (hors imagerie) - CCAM</t>
  </si>
  <si>
    <t>Paiement à la performance</t>
  </si>
  <si>
    <t>Sophia</t>
  </si>
  <si>
    <t>Option démographique</t>
  </si>
  <si>
    <t>Option santé solidarité territoriale</t>
  </si>
  <si>
    <t xml:space="preserve">Dont FIR permanence des soins </t>
  </si>
  <si>
    <t xml:space="preserve">Dont Forfaits FIR ( FCDAG, FPP et FET) </t>
  </si>
  <si>
    <t>Dont participation assuré (18 Euros)</t>
  </si>
  <si>
    <t xml:space="preserve"> Avantages de base</t>
  </si>
  <si>
    <t xml:space="preserve"> Allocations supplémentaires</t>
  </si>
  <si>
    <t xml:space="preserve"> Majoration tierce personnes</t>
  </si>
  <si>
    <t xml:space="preserve">     Actes échographie - Actes CCAM (c)</t>
  </si>
  <si>
    <t xml:space="preserve">     Actes d'imagerie (hors échographie) -  Actes CCAM (c)</t>
  </si>
  <si>
    <t xml:space="preserve">     Actes de chirurgie - Actes CCAM (c)</t>
  </si>
  <si>
    <t xml:space="preserve">     Actes techniques médicaux (hors imagerie) - Actes CCAM (c)</t>
  </si>
  <si>
    <t xml:space="preserve">     Actes d'obstétrique - Actes CCAM (c)</t>
  </si>
  <si>
    <t xml:space="preserve">     Actes d'anesthésie - Actes CCAM (c)</t>
  </si>
  <si>
    <t xml:space="preserve">      Actes de chirurgie - CCAM</t>
  </si>
  <si>
    <t xml:space="preserve">      Actes d'obstétrique - CCAM</t>
  </si>
  <si>
    <t xml:space="preserve">      Actes d'anesthésie - CCAM</t>
  </si>
  <si>
    <t xml:space="preserve">      Actes échographie - CCAM</t>
  </si>
  <si>
    <t xml:space="preserve">      Actes d'imagerie (hors échographie) - CCAM</t>
  </si>
  <si>
    <t xml:space="preserve">      Actes techniques médicaux (hors imagerie) - CCAM</t>
  </si>
  <si>
    <t xml:space="preserve">        STATISTIQUES       DES       DEPENSES       DES       C.P.A.M.                </t>
  </si>
  <si>
    <t>PCAP en %</t>
  </si>
  <si>
    <t>Avantages de base - Assurés</t>
  </si>
  <si>
    <t>Avantages de base - Ayants droit</t>
  </si>
  <si>
    <t>Allocations sup. - Assurés</t>
  </si>
  <si>
    <t>Allocations sup. - Ayants droit</t>
  </si>
  <si>
    <t>Majoration tierce personne - Assurés</t>
  </si>
  <si>
    <t>Majoration tierce personne - Ayants droit</t>
  </si>
  <si>
    <t xml:space="preserve">Total Actes techniques </t>
  </si>
  <si>
    <t>TOTAL Médecins libéraux (omnipraticiens libéraux+spécialistes libéraux)</t>
  </si>
  <si>
    <t>E) OQN - PSYCHIATRIE - SOINS DE SUITE OU READAPTATION FONCTIONNELLE (SSR)</t>
  </si>
  <si>
    <t>F) UNITES DE SOINS DE LONGUE DUREE (USLD)</t>
  </si>
  <si>
    <t>G) AUTRES VERSEMENTS</t>
  </si>
  <si>
    <t>Rémunération sur objectifs de santé publique</t>
  </si>
  <si>
    <t>Rémunération médecins pour envoi du questionnaire médical des patients SOPHIA</t>
  </si>
  <si>
    <t>Indemnités journalières - Maternité</t>
  </si>
  <si>
    <t>Autres prestations en espèces - Maternité</t>
  </si>
  <si>
    <t>Contrats transporteurs</t>
  </si>
  <si>
    <t>Option démographique médecins</t>
  </si>
  <si>
    <t>Option démographique sages-femmes</t>
  </si>
  <si>
    <t>Option démographique masseurs kinésithérapeutes</t>
  </si>
  <si>
    <t>Option démographique masseurs-kinésithérapeutes</t>
  </si>
  <si>
    <t>CAQCOS Pharmacie/LPP</t>
  </si>
  <si>
    <t>Rémunération sur objectifs des pharmaciens</t>
  </si>
  <si>
    <t>Option démographie des orthophonistes</t>
  </si>
  <si>
    <t>d) Médicaments facturés en sus</t>
  </si>
  <si>
    <t>e) Dispositifs médicaux facturés en sus</t>
  </si>
  <si>
    <t>f) Forfaits annuels</t>
  </si>
  <si>
    <t xml:space="preserve">Reversement du coefficient prudentiel </t>
  </si>
  <si>
    <t xml:space="preserve">b) Reversement du coefficient prudentiel </t>
  </si>
  <si>
    <t>3) Facturation directe frais de séjour</t>
  </si>
  <si>
    <t>4) Dotations annuelles de financement des missions d'intérêt général et d'aide à la contractualisation (MIGAC)</t>
  </si>
  <si>
    <t>5) Permanence des soins - FIR</t>
  </si>
  <si>
    <t xml:space="preserve">6) Forfaits (centre dépistage anonyme et gratuit FCDAG, périnataux de proximité FPP, éducation thérapeutique FET) - FIR  </t>
  </si>
  <si>
    <t>7) Financements transversaux ex MIG - FIR</t>
  </si>
  <si>
    <r>
      <t xml:space="preserve">8) </t>
    </r>
    <r>
      <rPr>
        <sz val="8"/>
        <rFont val="Arial"/>
        <family val="2"/>
      </rPr>
      <t>Personnes âgées ex MIG - FIR</t>
    </r>
  </si>
  <si>
    <t>9) Performance et restructuration ex AC - FIR</t>
  </si>
  <si>
    <t>10) Dotations globales de financement</t>
  </si>
  <si>
    <t>5) Dotations globales de financement</t>
  </si>
  <si>
    <t>7) Dotations globales de financement</t>
  </si>
  <si>
    <t>Forfait de prélèvement (PO1, ..., PO9, POA)</t>
  </si>
  <si>
    <t>Forfaits de dialyse et indemnité compensatrice à tierce personne (DTP)</t>
  </si>
  <si>
    <t>Permanence des soins chirurgiens-dentistes</t>
  </si>
  <si>
    <t>Dont facturation directe ( actes, consultations externes, scanner-irmn)</t>
  </si>
  <si>
    <t xml:space="preserve">* Les montants des franchises et participations forfaitaires ne sont pas déduits des dépenses des actes auxquels elles se rapportent. </t>
  </si>
  <si>
    <t xml:space="preserve">*  Les montants des franchises et participations forfaitaires ne sont pas déduits des dépenses des actes auxquels elles se rapportent. </t>
  </si>
  <si>
    <t>Autres (dont forfait innovation)</t>
  </si>
  <si>
    <t>b) Prélèvements d'organes et autres forfaits</t>
  </si>
  <si>
    <t>Forfait médecin traitant</t>
  </si>
  <si>
    <t>Acte de téléconsultation </t>
  </si>
  <si>
    <t>Forfait sortie précoce </t>
  </si>
  <si>
    <t>Soins de Proximité</t>
  </si>
  <si>
    <t>Contribution du Régime Général à la Dotation des ARS pour le Financement du FIR</t>
  </si>
  <si>
    <t>Actes en KE et ADE</t>
  </si>
  <si>
    <t>Actes en SF, ACO, ADC et ATM</t>
  </si>
  <si>
    <t>Rémunération suivi personnes âgées - Consultations</t>
  </si>
  <si>
    <t>Rémunération suivi personnes âgées - Visites</t>
  </si>
  <si>
    <t>Prise en charge dépassement attentat</t>
  </si>
  <si>
    <t>MIGAC ODMCO</t>
  </si>
  <si>
    <t>MIGAC SSR</t>
  </si>
  <si>
    <t>Médicaments coûteux (PH1), produits d'origine humaine</t>
  </si>
  <si>
    <t>Médicaments sous ATU séjour</t>
  </si>
  <si>
    <t>f1) d'urgence (FAU)</t>
  </si>
  <si>
    <t>f2) de prélèvement d'organes (FAPO)</t>
  </si>
  <si>
    <t>f3) de transplantations et greffes de moelles osseuses (FATGO)</t>
  </si>
  <si>
    <t>f4) d'activité isolée (FAI)</t>
  </si>
  <si>
    <t>forfaits psychiatrie (PY0 à PY7, PY9)</t>
  </si>
  <si>
    <t xml:space="preserve">reversement du coefficient prudentiel </t>
  </si>
  <si>
    <t>participation assuré (18 Euros)</t>
  </si>
  <si>
    <t>autres Psychiatrie</t>
  </si>
  <si>
    <t>forfaits de séances de soins (SNS ou FS)</t>
  </si>
  <si>
    <t>autres SSR</t>
  </si>
  <si>
    <t>dont Dotations annuelles de financement ( DAF) et modulées  à l'activité ( DMA)</t>
  </si>
  <si>
    <t>dont Autres financements SSR ( ACE, MO, PTS)</t>
  </si>
  <si>
    <t>f5) Incitation financière à l'amélioration de la qualité (IFAQ)</t>
  </si>
  <si>
    <t>dont incitation financière à l'amélioration de la qualité (IFAQ) et Reversement du coefficient prudentiel SSR</t>
  </si>
  <si>
    <t>dont MIGAC MCOO</t>
  </si>
  <si>
    <t>dont MIGAC SSR</t>
  </si>
  <si>
    <t xml:space="preserve">1) Dotations annuelles </t>
  </si>
  <si>
    <t>Différentiel médecin référent médecin traitant</t>
  </si>
  <si>
    <t>Option démographique chirurgiens-dentistes</t>
  </si>
  <si>
    <t>c) Tarification à l'activité ( y compris Hôpitaux de proximité et dégressivité tarifaire)</t>
  </si>
  <si>
    <t>Acte de télésuveillance </t>
  </si>
  <si>
    <t>Options démographiques infirmiers</t>
  </si>
  <si>
    <t>Acte de télésurveillance </t>
  </si>
  <si>
    <t xml:space="preserve">Aides financières au professionnels de santé </t>
  </si>
  <si>
    <t>Contrats Ophtalmologistes</t>
  </si>
  <si>
    <t>Forfait patientèle médecin traitant</t>
  </si>
  <si>
    <t xml:space="preserve">Contrats démographiques - conventions 2016 (CAIM, COSCOM, COTRAM,CSTM) </t>
  </si>
  <si>
    <t>Prise en charge des cotisations des signataires du CAS + OPTAM</t>
  </si>
  <si>
    <t>Acte de téléconsultation  et de télésurveillance </t>
  </si>
  <si>
    <t xml:space="preserve">Autres </t>
  </si>
  <si>
    <t>Autres</t>
  </si>
  <si>
    <t>IFAQ SSR</t>
  </si>
  <si>
    <t>Acte de téléconsultation et télésurveillance </t>
  </si>
  <si>
    <t>Forfaits Orthoptistes</t>
  </si>
  <si>
    <t>Suppléments journaliers aux GHS en réanimation (REA, REP), soins intensifs (STF), surveillance continue (SRC), soins particulièrement coûteux (SRA), supplément de surveillance continue (SSC), supplément transport (TSE, TDE), supplément antepartum (ANT), supplément radiothérapie pédiatrique (RAP)</t>
  </si>
  <si>
    <t>Suppléments journaliers aux GHS en réanimation (REA, REP), soins intensifs (STF), surveillance continue (SRC), soins particulièrement coûteux (SRA), supplément de surveillance continue (SSC), supplément transport (TSE, TDE), supplément antepartum (ANT), supplément radiothérapie pédiatrique (RAP), supplément transport (TSE, TDE)</t>
  </si>
  <si>
    <t>forfaits psychiatrie (PY0 à PY9)</t>
  </si>
  <si>
    <t>* Les montants remboursés des actes soumis à franchises et participations forfaitaires ne reflètent donc pas les montants effectivement perçus par les assurés.</t>
  </si>
  <si>
    <t>honoraires de dispensation non individualisables </t>
  </si>
  <si>
    <t>Fonds pour l'innovation du système de santé (FISS-ART. 51)</t>
  </si>
  <si>
    <t>Forfait annuel d'activité (CPO, activité isolée, Hôpitaux de proximité,IFAQ,CP1 et CP2)</t>
  </si>
  <si>
    <t>Contrats de bonne pratique et santé et aides financières DMP </t>
  </si>
  <si>
    <t xml:space="preserve">Forfaits Orthophonistes </t>
  </si>
  <si>
    <t>Fonds pour l'innovation du système de santé (FISS-ART.51)</t>
  </si>
  <si>
    <t>Indemnités journalières des Indépendants</t>
  </si>
  <si>
    <t>Rémunération des Communautés Professionnelles Territoriales de Santé (CPTS)</t>
  </si>
  <si>
    <t>Honoraires soins Pharmaciens</t>
  </si>
  <si>
    <t>Rémunération sur objectifs de santé publique + Forfait structure médecins + Assistants médicaux</t>
  </si>
  <si>
    <t>Actes en KB et en KMB</t>
  </si>
  <si>
    <t>IFAQ Psychiatrie</t>
  </si>
  <si>
    <t xml:space="preserve">Aides financières aux professionnels de santé </t>
  </si>
  <si>
    <t>Honoraire de dispensation adaptée</t>
  </si>
  <si>
    <t>Indemnités vacations COVID19 Professionnels de santé</t>
  </si>
  <si>
    <t>Avance CPA - COVID Spécialistes</t>
  </si>
  <si>
    <t>Avance CPA - COVID Omnipraticiens</t>
  </si>
  <si>
    <t xml:space="preserve">Avance CPA - COVID Médécins libéraux </t>
  </si>
  <si>
    <t>Avance CPA - COVID Sages-femmes libérales</t>
  </si>
  <si>
    <t xml:space="preserve">Avance CPA - COVID Dentistes </t>
  </si>
  <si>
    <t>Avance CPA - COVID Infirmiers</t>
  </si>
  <si>
    <t xml:space="preserve">Avance CPA - COVID Masseurs-kinésithérapeutes </t>
  </si>
  <si>
    <t>Avance CPA - COVID Orthophonistes</t>
  </si>
  <si>
    <t>Avance CPA - COVID Orthoptistes</t>
  </si>
  <si>
    <t xml:space="preserve">Avance CPA - COVID Pédicures </t>
  </si>
  <si>
    <t>Avance CPA - COVID Pharmaciens</t>
  </si>
  <si>
    <t xml:space="preserve">Avance CPA - COVID LPP </t>
  </si>
  <si>
    <t xml:space="preserve">Avance CPA - COVID Transporteurs </t>
  </si>
  <si>
    <t xml:space="preserve">Avance CPA - COVID </t>
  </si>
  <si>
    <t>Avance CPA - COVID Laboratoires</t>
  </si>
  <si>
    <t>MIGAC PSY</t>
  </si>
  <si>
    <t xml:space="preserve">           MIGAC PSY</t>
  </si>
  <si>
    <t>Campagne Vaccination Covid - Laboratoires</t>
  </si>
  <si>
    <t>Rémunération Tests PCR - Covid 19</t>
  </si>
  <si>
    <t>Psychologues</t>
  </si>
  <si>
    <t>TOTAL Psychologues</t>
  </si>
  <si>
    <t>Consultations psychologue</t>
  </si>
  <si>
    <t>forfaits pharmaceutiques (PHJ) et médicaments en sus</t>
  </si>
  <si>
    <t>prix de journée et frais de séjour</t>
  </si>
  <si>
    <t xml:space="preserve">prix de journée </t>
  </si>
  <si>
    <t xml:space="preserve">suppléments journaliers </t>
  </si>
  <si>
    <t>dotations</t>
  </si>
  <si>
    <t>dotations et plateau technique spécialisé</t>
  </si>
  <si>
    <t>TOTAL VERSEMENTS AUX ETABLISSEMENTS MEDICO SOCIAUX RELEVANT DE L'ASSURANCE MALADIE</t>
  </si>
  <si>
    <t>Délivrance de masques et tests covid</t>
  </si>
  <si>
    <t>Campagne vaccination Covid</t>
  </si>
  <si>
    <t>3. Honoraires des salariés - Réforme des urgences</t>
  </si>
  <si>
    <t>4. Télésurveillance</t>
  </si>
  <si>
    <t>Forfaits télésurveillance</t>
  </si>
  <si>
    <t xml:space="preserve">C) Forfaits (centre dépistage anonyme et gratuit FCDAG, périnataux de proximité FPP, éducation thérapeutique FET) - FIR  </t>
  </si>
  <si>
    <t>D) Financements transversaux ex MIG , PA ex MIG, Performance et restructuration ex AC - FIR</t>
  </si>
  <si>
    <t>D) OQN - PSYCHIATRIE - SOINS DE SUITE OU READAPTATION FONCTIONNELLE (SSR)</t>
  </si>
  <si>
    <t>E) UNITES DE SOINS DE LONGUE DUREE (USLD)</t>
  </si>
  <si>
    <t>F) AUTRES VERSEMENTS</t>
  </si>
  <si>
    <t>Rémunération biosimilaire</t>
  </si>
  <si>
    <t>Service d'accès aux soins</t>
  </si>
  <si>
    <t xml:space="preserve">Service d'accès aux soins </t>
  </si>
  <si>
    <t xml:space="preserve">Rémunération biosimilaire et forfait VSM </t>
  </si>
  <si>
    <t xml:space="preserve">Protocole coopératif, MRTC et Forfait IPA </t>
  </si>
  <si>
    <t>Dépistages des laboratoires</t>
  </si>
  <si>
    <t>Rémunération vacations - Campagne vaccination Covid et HPV</t>
  </si>
  <si>
    <t xml:space="preserve">Délivrance vaccin HPV </t>
  </si>
  <si>
    <t>Forfait structure - Aide à la numérisation et à la télétransmission </t>
  </si>
  <si>
    <t>Forfaits aide à l'informatisation (hors médecins - gestion FAC)</t>
  </si>
  <si>
    <r>
      <t xml:space="preserve">Forfait sécurité et environnement (SE1, SE2, SE3, SE4, </t>
    </r>
    <r>
      <rPr>
        <sz val="8"/>
        <color indexed="8"/>
        <rFont val="Arial"/>
        <family val="2"/>
      </rPr>
      <t>SE5</t>
    </r>
    <r>
      <rPr>
        <sz val="8"/>
        <color indexed="8"/>
        <rFont val="Arial"/>
        <family val="2"/>
      </rPr>
      <t xml:space="preserve">, SE6, SE7, </t>
    </r>
    <r>
      <rPr>
        <sz val="8"/>
        <color indexed="8"/>
        <rFont val="Arial"/>
        <family val="2"/>
      </rPr>
      <t>FPI</t>
    </r>
    <r>
      <rPr>
        <sz val="8"/>
        <color indexed="8"/>
        <rFont val="Arial"/>
        <family val="2"/>
      </rPr>
      <t>)</t>
    </r>
  </si>
  <si>
    <t>Forfait sécurité et environnement (SE1, SE2, SE3, SE4, SE5, SE6, SE7, FPI)</t>
  </si>
  <si>
    <t>Acte de télésurveillance</t>
  </si>
  <si>
    <t>PERIODE DU 1.1 AU 30.4.2024</t>
  </si>
  <si>
    <r>
      <t xml:space="preserve">* </t>
    </r>
    <r>
      <rPr>
        <sz val="8"/>
        <color indexed="8"/>
        <rFont val="Arial"/>
        <family val="2"/>
      </rPr>
      <t>hors IJ, établissements publics, MIGAC,FIR, DG et médicalisation</t>
    </r>
  </si>
  <si>
    <t>TOTAL GENERAL MALADIE*</t>
  </si>
  <si>
    <t>Autres prestations médico-sociales</t>
  </si>
  <si>
    <t>Personnes agées</t>
  </si>
  <si>
    <t>Adultes handicapés</t>
  </si>
  <si>
    <t>Enfance inadaptée</t>
  </si>
  <si>
    <t>TOTAL DES PRESTATIONS MEDICO-SOCIALES (hors DG)</t>
  </si>
  <si>
    <t xml:space="preserve">      1. Conventions internationales</t>
  </si>
  <si>
    <t>D) AUTRES VERSEMENTS</t>
  </si>
  <si>
    <t xml:space="preserve">      C) UNITES DE SOINS DE LONGUE DUREE (USLD)</t>
  </si>
  <si>
    <t xml:space="preserve">      1. OQN Psychiatrie</t>
  </si>
  <si>
    <t>B) OQN - PSYCHIATRIE - SOINS DE SUITE OU READAPTATION FONCTIONNELLE (SSR)</t>
  </si>
  <si>
    <t xml:space="preserve"> Médicaments coûteux (PH1), produits d'origine humaine </t>
  </si>
  <si>
    <t xml:space="preserve">       Médicaments en sus du GHS (PH8)</t>
  </si>
  <si>
    <t xml:space="preserve">            3.    Dispositifs médicaux</t>
  </si>
  <si>
    <t xml:space="preserve">                      c) Forfait annuel haute technicité</t>
  </si>
  <si>
    <t xml:space="preserve">                              Forfait annuel d'activité (CPO)</t>
  </si>
  <si>
    <t xml:space="preserve">   Forfait de prélèvement (PO1, PO2, PO3, PO4)</t>
  </si>
  <si>
    <t xml:space="preserve">                      b) Prélèvements d'organes</t>
  </si>
  <si>
    <t xml:space="preserve">                              Forfait annuel (FAU)</t>
  </si>
  <si>
    <t xml:space="preserve">   Forfait accueil et traitement (ATU)</t>
  </si>
  <si>
    <t xml:space="preserve">          a) Urgence</t>
  </si>
  <si>
    <t xml:space="preserve">            2. Tarification mixte: tarifs de prestation et forfaits annuels</t>
  </si>
  <si>
    <t xml:space="preserve"> dont Tarification anciennement prix de journée (avant TAA)</t>
  </si>
  <si>
    <t xml:space="preserve"> dont Monitoring des sages femmes</t>
  </si>
  <si>
    <t xml:space="preserve"> dont Forfaits techniques: Scanner, IRMN, Tomographie,video-capsules et consommables en médecine nucléaire</t>
  </si>
  <si>
    <t xml:space="preserve"> dont Forfaits d'IVG</t>
  </si>
  <si>
    <t xml:space="preserve"> dont Forfaits de dialyse (D01, …, D011) et indemnité compensatrice à tierce personne (DTP)</t>
  </si>
  <si>
    <t xml:space="preserve"> dont Forfaits d'hospitalisation à domicile (GHT)</t>
  </si>
  <si>
    <t xml:space="preserve"> dont Administration de produits et prestations en environnement hospitalier</t>
  </si>
  <si>
    <t xml:space="preserve"> dont Forfait sécurité et environnement (SE1, SE2, SE3, SE4, FSD)</t>
  </si>
  <si>
    <t xml:space="preserve"> dont Suppléments journaliers aux GHS en néonatalogie (NN1, NN2, NN3)</t>
  </si>
  <si>
    <t xml:space="preserve"> dont Suppléments journaliers aux GHS en réanimation (REA, REP), soins intensifs (STF), surveillance continue (SRC), soins particulièrement coûteux (SRA), supplément de surveillance continue (SSC)</t>
  </si>
  <si>
    <t xml:space="preserve">                   dont Frais de séjours et de soins (GHS, EXH)</t>
  </si>
  <si>
    <t xml:space="preserve">     1.  Frais de séjours et de soins</t>
  </si>
  <si>
    <t>TOTAL VERSEMENTS AUX ETABLISSEMENTS SANITAIRES PRIVES (hors MIGAC, FIR)</t>
  </si>
  <si>
    <t>ETABLISSEMENTS DE SANTE PRIVES ET MEDICAUX-SOCIAUX</t>
  </si>
  <si>
    <t xml:space="preserve">            dont Honoraires du secteur à tarification administrative</t>
  </si>
  <si>
    <t xml:space="preserve">            dont Hors Conventions internationales</t>
  </si>
  <si>
    <t xml:space="preserve">            dont Conventions internationales</t>
  </si>
  <si>
    <t>TOTAL  SECTEUR A TARIFICATION ADMINISTRATIVE (hors DG)</t>
  </si>
  <si>
    <t>ETABLISSEMENTS SANITAIRES ET MEDICO - SOCIAUX</t>
  </si>
  <si>
    <t>TOTAL SOINS DE VILLE (hors IJ)</t>
  </si>
  <si>
    <t xml:space="preserve">           dont TOTAL  AUTRES PRESTATIONS DE SOINS DE SANTE</t>
  </si>
  <si>
    <t xml:space="preserve">           dont Autres prestations diverses</t>
  </si>
  <si>
    <t xml:space="preserve">           dont Participations forf. non individualisées</t>
  </si>
  <si>
    <t xml:space="preserve">   dont Frais de déplacement pour cures thermales</t>
  </si>
  <si>
    <t xml:space="preserve">     dont TOTAL Frais de déplacement des malades</t>
  </si>
  <si>
    <t xml:space="preserve">   dont Véhicule pour handicapés</t>
  </si>
  <si>
    <t xml:space="preserve">        Prothèses internes actives</t>
  </si>
  <si>
    <t xml:space="preserve">        Prothèses internes inertes</t>
  </si>
  <si>
    <t xml:space="preserve">    dont TOTAL PROTHESES INTERNES</t>
  </si>
  <si>
    <t xml:space="preserve">        Accessoires de prothèse et d'orthoprothèse</t>
  </si>
  <si>
    <t xml:space="preserve">        Orthoprothèse</t>
  </si>
  <si>
    <t xml:space="preserve">        Podo orthèse</t>
  </si>
  <si>
    <t xml:space="preserve">        Prothèses oculaires et faciales</t>
  </si>
  <si>
    <t xml:space="preserve">        Prothèses externes non orthopédiques</t>
  </si>
  <si>
    <t xml:space="preserve">        Appareils de surdité</t>
  </si>
  <si>
    <t xml:space="preserve">    dont TOTAL PROTHESES EXTERNES</t>
  </si>
  <si>
    <t xml:space="preserve">    dont Orthèses</t>
  </si>
  <si>
    <t xml:space="preserve">    dont Optique</t>
  </si>
  <si>
    <t xml:space="preserve">    dont Appareils et matèriels de traitement + pansements</t>
  </si>
  <si>
    <t>dont TOTAL DISPOSITIFS MEDICAUX INSCRITS AU TIPS</t>
  </si>
  <si>
    <t xml:space="preserve">    dont Médicaments à vign. à liseré (100%), d'exept. et anti-rétrov.</t>
  </si>
  <si>
    <t xml:space="preserve">    dont Autres médicaments</t>
  </si>
  <si>
    <t xml:space="preserve">    dont Médicaments à vignette blanche (65%)</t>
  </si>
  <si>
    <t xml:space="preserve">    dont Médicaments à vignette bleue (35%,30%)</t>
  </si>
  <si>
    <t>dont TOTAL DEPENSES DE MEDICAMENTS</t>
  </si>
  <si>
    <t xml:space="preserve">    dont Frais de déplacement des directeurs de laboratoire</t>
  </si>
  <si>
    <t xml:space="preserve">    dont Actes en KB, PB et TB.</t>
  </si>
  <si>
    <t xml:space="preserve">    dont Actes de Biologie</t>
  </si>
  <si>
    <t>dont TOTAL DEPENSES DE LABORATOIRES</t>
  </si>
  <si>
    <t xml:space="preserve">    dont Frais de dép. des auxiliaires médicaux</t>
  </si>
  <si>
    <t>dont TOTAL AUXILIAIRES MEDICAUX</t>
  </si>
  <si>
    <t xml:space="preserve">    dont SFI soins infirmiers des sages femmes</t>
  </si>
  <si>
    <t xml:space="preserve">    dont AMP pédicures</t>
  </si>
  <si>
    <t xml:space="preserve">    dont AMY orthoptistes</t>
  </si>
  <si>
    <t xml:space="preserve">    dont AMO orthophonistes</t>
  </si>
  <si>
    <t>dont TOTAL Actes en AM, AIS et SFI</t>
  </si>
  <si>
    <t xml:space="preserve">AMS masseurs-kinés </t>
  </si>
  <si>
    <t>AMC masseurs-kinés en établissement</t>
  </si>
  <si>
    <t>AMK masseurs-kinésithérapeutes</t>
  </si>
  <si>
    <t>dont TOTAL AMK -AMC -AMS masseurs-kinésithérapeutes</t>
  </si>
  <si>
    <t>AMI soins infirmiers</t>
  </si>
  <si>
    <t>dont TOTAL AMI - AIS infirmiers</t>
  </si>
  <si>
    <t>Auxiliaires médicaux</t>
  </si>
  <si>
    <t>TOTAL PRESCRIPTIONS (hors IJ)</t>
  </si>
  <si>
    <t>dont TO Orthodontie</t>
  </si>
  <si>
    <t>dont SPR  Prothèses dentaires</t>
  </si>
  <si>
    <t>dont SC Soins conservateurs</t>
  </si>
  <si>
    <t>dont Actes en DC</t>
  </si>
  <si>
    <t xml:space="preserve">dont Actes en D </t>
  </si>
  <si>
    <t>dont Scanner</t>
  </si>
  <si>
    <t>dont IRMN</t>
  </si>
  <si>
    <t>dont Forfaits thermaux</t>
  </si>
  <si>
    <t>dont Actes en SF</t>
  </si>
  <si>
    <t>dont Honoraires de surveillance</t>
  </si>
  <si>
    <t>dont actes en KMB prélèvement sanguin médecin biologiste</t>
  </si>
  <si>
    <t>dont Actes en P (Anatomo-cyto-pathologistes)</t>
  </si>
  <si>
    <t>dont SCM,PRO, ORT</t>
  </si>
  <si>
    <t>dont Total Actes techniques</t>
  </si>
  <si>
    <t xml:space="preserve">        Actes techniques médicaux (hors imagerie) - CCAM</t>
  </si>
  <si>
    <t xml:space="preserve">        Actes d'imagerie (hors échographie) - CCAM</t>
  </si>
  <si>
    <t xml:space="preserve">        Actes échographie - CCAM</t>
  </si>
  <si>
    <t xml:space="preserve">        Actes d'anesthésie - CCAM</t>
  </si>
  <si>
    <t xml:space="preserve">        Actes d'obstétrique - CCAM</t>
  </si>
  <si>
    <t xml:space="preserve">        Actes de chirurgie - CCAM</t>
  </si>
  <si>
    <t xml:space="preserve">    dont Actes CCAM</t>
  </si>
  <si>
    <t xml:space="preserve">    dont Actes NGAP</t>
  </si>
  <si>
    <t>dont Visites (y compris frais de déplacement)</t>
  </si>
  <si>
    <t>dont Consultations</t>
  </si>
  <si>
    <t>TOTAL HONORAIRES SECTEUR PRIVE</t>
  </si>
  <si>
    <t xml:space="preserve">       Actes techniques médicaux (hors imagerie) - CCAM</t>
  </si>
  <si>
    <t xml:space="preserve">       Actes d'imagerie (hors échographie) - CCAM</t>
  </si>
  <si>
    <t xml:space="preserve">       Actes échographie - CCAM</t>
  </si>
  <si>
    <t xml:space="preserve">       Actes d'anesthésie - CCAM</t>
  </si>
  <si>
    <t xml:space="preserve">       Actes d'obstétrique - CCAM</t>
  </si>
  <si>
    <t xml:space="preserve">       Actes de chirurgie - CCAM</t>
  </si>
  <si>
    <t>TOTAL Centre de santé</t>
  </si>
  <si>
    <t>Centres de santé</t>
  </si>
  <si>
    <t>dont Actes de radiologie</t>
  </si>
  <si>
    <t xml:space="preserve">   dont Actes CCAM</t>
  </si>
  <si>
    <t xml:space="preserve">   dont Actes NGAP</t>
  </si>
  <si>
    <t>JANVIER à AVRIL 2024</t>
  </si>
  <si>
    <t>Taux moyen de remboursement d AVRIL 2024</t>
  </si>
  <si>
    <t>JANVIER à DECEMBRE 2023</t>
  </si>
  <si>
    <r>
      <t xml:space="preserve">Forfait sécurité et environnement (SE1, SE2, SE3, SE4, </t>
    </r>
    <r>
      <rPr>
        <sz val="8"/>
        <color indexed="8"/>
        <rFont val="Arial"/>
        <family val="2"/>
      </rPr>
      <t>SE5</t>
    </r>
    <r>
      <rPr>
        <sz val="8"/>
        <color indexed="8"/>
        <rFont val="Arial"/>
        <family val="2"/>
      </rPr>
      <t xml:space="preserve">, SE6, SE7, </t>
    </r>
    <r>
      <rPr>
        <sz val="8"/>
        <color indexed="8"/>
        <rFont val="Arial"/>
        <family val="2"/>
      </rPr>
      <t>FPI</t>
    </r>
    <r>
      <rPr>
        <sz val="8"/>
        <color indexed="8"/>
        <rFont val="Arial"/>
        <family val="2"/>
      </rPr>
      <t>)</t>
    </r>
  </si>
  <si>
    <t>GAM</t>
  </si>
  <si>
    <t>MOIS D'AVRIL 2024</t>
  </si>
  <si>
    <t>TOTAL STATISTIQUE MENSUELLE DES DÉPENSES</t>
  </si>
  <si>
    <t>Assurance Décès</t>
  </si>
  <si>
    <t>Assurance Invalidité</t>
  </si>
  <si>
    <t>Incapacité permanente AT, charges d'expertise, préjudice amiante</t>
  </si>
  <si>
    <t>Prestations en espèces maternité</t>
  </si>
  <si>
    <t>Dépenses non régulées du secteur privé</t>
  </si>
  <si>
    <t>OQN SSR</t>
  </si>
  <si>
    <t xml:space="preserve">OQN Psychiatrie </t>
  </si>
  <si>
    <t>OQN-PSYCHIATRIE-SOINS DE SUITE OU RÉADAPTATION FONCTIONNELLE</t>
  </si>
  <si>
    <t>FIR Secteur privé</t>
  </si>
  <si>
    <t>MIGAC Secteur privé</t>
  </si>
  <si>
    <t>ODMCO Secteur privé</t>
  </si>
  <si>
    <t>TOTAL VERSEMENTS AUX ÉTABLISSEMENTS DE SANTÉ PUBLICS ET HONORAIRES DU SECTEUR PUBLIC</t>
  </si>
  <si>
    <t>Autres versements du secteur public</t>
  </si>
  <si>
    <t>Honoraires du secteur public</t>
  </si>
  <si>
    <t>DAF secteur public</t>
  </si>
  <si>
    <t>FIR Secteur public</t>
  </si>
  <si>
    <t>MIGAC Secteur public</t>
  </si>
  <si>
    <t>ODMCO Secteur public</t>
  </si>
  <si>
    <t>TOTAL SOINS EXÉCUTÉS EN VILLE</t>
  </si>
  <si>
    <t>Ticket modérateur des ALD 31-32</t>
  </si>
  <si>
    <t>TOTAL PRODUITS DE SANTÉ</t>
  </si>
  <si>
    <t>TOTAL SOINS  EXÉCUTÉS EN VILLE HORS PRODUITS DE SANTÉ</t>
  </si>
  <si>
    <t xml:space="preserve">Prestations en espèces </t>
  </si>
  <si>
    <t>Sages-femmes libérales (actes infirmiers prescrits)</t>
  </si>
  <si>
    <t xml:space="preserve">TOTAL HONORAIRES SECTEUR PRIVÉ (médicaux et dentaires) </t>
  </si>
  <si>
    <t>AT</t>
  </si>
  <si>
    <t>maternité</t>
  </si>
  <si>
    <t>maladie</t>
  </si>
  <si>
    <t xml:space="preserve">  PRESTATIONS</t>
  </si>
  <si>
    <t xml:space="preserve"> ASSURANCES :  MALADIE   MATERNITÉ   INVALIDITE   DÉCÈS   ACCIDENTS DU TRAVAIL                                           
DÉPENSES en milliers d'euros </t>
  </si>
  <si>
    <t xml:space="preserve">RÉSULTATS  DE SYNTHESE           </t>
  </si>
  <si>
    <t xml:space="preserve"> ASSURANCES :  MALADIE   MATERNITE   INVALIDITE   DECES   ACCIDENTS DU TRAVAIL                                           
Taux d'évolution PCAP</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</si>
</sst>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181" formatCode="_-* #,##0.00\ _F_-;\-* #,##0.00\ _F_-;_-* &quot;-&quot;??\ _F_-;_-@_-"/>
    <numFmt numFmtId="182" formatCode="#,##0&quot; &quot;"/>
    <numFmt numFmtId="184" formatCode="#,##0&quot;        &quot;"/>
    <numFmt numFmtId="186" formatCode="#,##0&quot;  &quot;"/>
    <numFmt numFmtId="190" formatCode="0;0;"/>
    <numFmt numFmtId="200" formatCode="&quot;page&quot;\ 0"/>
    <numFmt numFmtId="208" formatCode="0.0%"/>
    <numFmt numFmtId="210" formatCode="#,##0,"/>
  </numFmts>
  <fonts count="39" x14ac:knownFonts="1">
    <font>
      <sz val="10"/>
      <name val="Arial"/>
    </font>
    <font>
      <sz val="10"/>
      <name val="Arial"/>
      <family val="2"/>
    </font>
    <font>
      <sz val="8"/>
      <color indexed="8"/>
      <name val="Arial"/>
      <family val="2"/>
    </font>
    <font>
      <sz val="7"/>
      <color indexed="8"/>
      <name val="Arial"/>
      <family val="2"/>
    </font>
    <font>
      <b/>
      <sz val="12"/>
      <color indexed="8"/>
      <name val="Arial"/>
      <family val="2"/>
    </font>
    <font>
      <b/>
      <sz val="8"/>
      <color indexed="8"/>
      <name val="Arial"/>
      <family val="2"/>
    </font>
    <font>
      <sz val="10"/>
      <color indexed="8"/>
      <name val="Arial"/>
      <family val="2"/>
    </font>
    <font>
      <b/>
      <sz val="7"/>
      <color indexed="8"/>
      <name val="Arial"/>
      <family val="2"/>
    </font>
    <font>
      <b/>
      <sz val="7"/>
      <color indexed="8"/>
      <name val="Arial Narrow"/>
      <family val="2"/>
    </font>
    <font>
      <b/>
      <sz val="8"/>
      <color indexed="8"/>
      <name val="Arial Narrow"/>
      <family val="2"/>
    </font>
    <font>
      <b/>
      <sz val="9"/>
      <color indexed="8"/>
      <name val="Arial"/>
      <family val="2"/>
    </font>
    <font>
      <i/>
      <sz val="8"/>
      <color indexed="8"/>
      <name val="Arial"/>
      <family val="2"/>
    </font>
    <font>
      <i/>
      <sz val="7"/>
      <color indexed="8"/>
      <name val="Arial"/>
      <family val="2"/>
    </font>
    <font>
      <sz val="9"/>
      <color indexed="8"/>
      <name val="Arial"/>
      <family val="2"/>
    </font>
    <font>
      <b/>
      <sz val="10"/>
      <color indexed="8"/>
      <name val="Arial"/>
      <family val="2"/>
    </font>
    <font>
      <sz val="8"/>
      <color indexed="9"/>
      <name val="Arial"/>
      <family val="2"/>
    </font>
    <font>
      <sz val="7"/>
      <color indexed="9"/>
      <name val="Arial"/>
      <family val="2"/>
    </font>
    <font>
      <sz val="1"/>
      <color indexed="9"/>
      <name val="Arial"/>
      <family val="2"/>
    </font>
    <font>
      <b/>
      <sz val="1"/>
      <color indexed="9"/>
      <name val="Arial"/>
      <family val="2"/>
    </font>
    <font>
      <b/>
      <sz val="8"/>
      <color indexed="9"/>
      <name val="Arial"/>
      <family val="2"/>
    </font>
    <font>
      <b/>
      <sz val="9"/>
      <color indexed="9"/>
      <name val="Arial"/>
      <family val="2"/>
    </font>
    <font>
      <sz val="8"/>
      <name val="Arial"/>
      <family val="2"/>
    </font>
    <font>
      <sz val="8"/>
      <name val="Arial"/>
      <family val="2"/>
    </font>
    <font>
      <sz val="10"/>
      <color indexed="9"/>
      <name val="Arial"/>
      <family val="2"/>
    </font>
    <font>
      <sz val="10"/>
      <name val="Arial"/>
      <family val="2"/>
    </font>
    <font>
      <b/>
      <sz val="10"/>
      <color indexed="9"/>
      <name val="Arial"/>
      <family val="2"/>
    </font>
    <font>
      <sz val="9"/>
      <name val="Arial"/>
      <family val="2"/>
    </font>
    <font>
      <sz val="7"/>
      <color indexed="8"/>
      <name val="Arial Narrow"/>
      <family val="2"/>
    </font>
    <font>
      <b/>
      <i/>
      <sz val="7"/>
      <color indexed="8"/>
      <name val="Arial"/>
      <family val="2"/>
    </font>
    <font>
      <sz val="7"/>
      <name val="Arial"/>
      <family val="2"/>
    </font>
    <font>
      <sz val="7"/>
      <color indexed="8"/>
      <name val="Arial"/>
      <family val="2"/>
    </font>
    <font>
      <b/>
      <sz val="7"/>
      <color indexed="8"/>
      <name val="Arial"/>
      <family val="2"/>
    </font>
    <font>
      <sz val="8"/>
      <color indexed="8"/>
      <name val="Arial"/>
      <family val="2"/>
    </font>
    <font>
      <i/>
      <sz val="8"/>
      <name val="Arial"/>
      <family val="2"/>
    </font>
    <font>
      <b/>
      <sz val="10"/>
      <name val="Arial"/>
      <family val="2"/>
    </font>
    <font>
      <i/>
      <sz val="10"/>
      <name val="Arial"/>
      <family val="2"/>
    </font>
    <font>
      <sz val="10"/>
      <name val="MS Sans Serif"/>
      <family val="2"/>
    </font>
    <font>
      <sz val="8"/>
      <color theme="1"/>
      <name val="Arial"/>
      <family val="2"/>
    </font>
    <font>
      <sz val="10"/>
      <name val="Arial"/>
    </font>
  </fonts>
  <fills count="5">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00"/>
        <bgColor indexed="64"/>
      </patternFill>
    </fill>
  </fills>
  <borders count="47">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top/>
      <bottom style="thin">
        <color indexed="64"/>
      </bottom>
      <diagonal/>
    </border>
    <border>
      <left style="medium">
        <color indexed="64"/>
      </left>
      <right style="medium">
        <color indexed="64"/>
      </right>
      <top style="medium">
        <color indexed="64"/>
      </top>
      <bottom style="medium">
        <color indexed="64"/>
      </bottom>
      <diagonal/>
    </border>
    <border>
      <left/>
      <right style="thin">
        <color indexed="64"/>
      </right>
      <top style="thin">
        <color indexed="64"/>
      </top>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top/>
      <bottom style="medium">
        <color indexed="64"/>
      </bottom>
      <diagonal/>
    </border>
    <border>
      <left style="medium">
        <color indexed="64"/>
      </left>
      <right style="thin">
        <color indexed="64"/>
      </right>
      <top/>
      <bottom style="medium">
        <color indexed="64"/>
      </bottom>
      <diagonal/>
    </border>
    <border>
      <left style="medium">
        <color indexed="64"/>
      </left>
      <right/>
      <top/>
      <bottom style="medium">
        <color indexed="64"/>
      </bottom>
      <diagonal/>
    </border>
    <border>
      <left style="thin">
        <color indexed="64"/>
      </left>
      <right style="medium">
        <color indexed="64"/>
      </right>
      <top/>
      <bottom/>
      <diagonal/>
    </border>
    <border>
      <left style="medium">
        <color indexed="64"/>
      </left>
      <right style="thin">
        <color indexed="64"/>
      </right>
      <top/>
      <bottom/>
      <diagonal/>
    </border>
    <border>
      <left style="medium">
        <color indexed="64"/>
      </left>
      <right/>
      <top/>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thin">
        <color indexed="64"/>
      </right>
      <top style="medium">
        <color indexed="64"/>
      </top>
      <bottom/>
      <diagonal/>
    </border>
    <border>
      <left/>
      <right style="thin">
        <color indexed="64"/>
      </right>
      <top/>
      <bottom style="medium">
        <color indexed="64"/>
      </bottom>
      <diagonal/>
    </border>
    <border>
      <left style="medium">
        <color indexed="64"/>
      </left>
      <right style="medium">
        <color indexed="64"/>
      </right>
      <top/>
      <bottom style="medium">
        <color indexed="64"/>
      </bottom>
      <diagonal/>
    </border>
    <border>
      <left/>
      <right style="thin">
        <color indexed="64"/>
      </right>
      <top style="medium">
        <color indexed="64"/>
      </top>
      <bottom/>
      <diagonal/>
    </border>
    <border>
      <left style="medium">
        <color indexed="64"/>
      </left>
      <right style="medium">
        <color indexed="64"/>
      </right>
      <top style="medium">
        <color indexed="64"/>
      </top>
      <bottom/>
      <diagonal/>
    </border>
    <border>
      <left/>
      <right style="medium">
        <color indexed="64"/>
      </right>
      <top style="thin">
        <color indexed="64"/>
      </top>
      <bottom/>
      <diagonal/>
    </border>
    <border>
      <left style="medium">
        <color indexed="64"/>
      </left>
      <right/>
      <top style="thin">
        <color indexed="64"/>
      </top>
      <bottom/>
      <diagonal/>
    </border>
    <border>
      <left/>
      <right style="medium">
        <color indexed="64"/>
      </right>
      <top style="medium">
        <color indexed="64"/>
      </top>
      <bottom style="thin">
        <color indexed="64"/>
      </bottom>
      <diagonal/>
    </border>
    <border>
      <left/>
      <right/>
      <top style="medium">
        <color indexed="64"/>
      </top>
      <bottom style="thin">
        <color indexed="64"/>
      </bottom>
      <diagonal/>
    </border>
    <border>
      <left style="medium">
        <color indexed="64"/>
      </left>
      <right/>
      <top style="medium">
        <color indexed="64"/>
      </top>
      <bottom style="thin">
        <color indexed="64"/>
      </bottom>
      <diagonal/>
    </border>
  </borders>
  <cellStyleXfs count="5">
    <xf numFmtId="0" fontId="0" fillId="0" borderId="0"/>
    <xf numFmtId="181" fontId="1" fillId="0" borderId="0" applyFont="0" applyFill="0" applyBorder="0" applyAlignment="0" applyProtection="0"/>
    <xf numFmtId="0" fontId="36" fillId="0" borderId="0"/>
    <xf numFmtId="9" fontId="1" fillId="0" borderId="0" applyFont="0" applyFill="0" applyBorder="0" applyAlignment="0" applyProtection="0"/>
    <xf numFmtId="9" fontId="38" fillId="0" borderId="0" applyFont="0" applyFill="0" applyBorder="0" applyAlignment="0" applyProtection="0"/>
  </cellStyleXfs>
  <cellXfs count="898">
    <xf numFmtId="0" fontId="0" fillId="0" borderId="0" xfId="0"/>
    <xf numFmtId="182" fontId="2" fillId="2" borderId="0" xfId="0" applyNumberFormat="1" applyFont="1" applyFill="1" applyAlignment="1">
      <alignment horizontal="left"/>
    </xf>
    <xf numFmtId="190" fontId="2" fillId="2" borderId="0" xfId="0" applyNumberFormat="1" applyFont="1" applyFill="1" applyAlignment="1">
      <alignment horizontal="left"/>
    </xf>
    <xf numFmtId="182" fontId="2" fillId="2" borderId="0" xfId="0" applyNumberFormat="1" applyFont="1" applyFill="1"/>
    <xf numFmtId="200" fontId="2" fillId="2" borderId="0" xfId="0" applyNumberFormat="1" applyFont="1" applyFill="1" applyAlignment="1">
      <alignment horizontal="right"/>
    </xf>
    <xf numFmtId="190" fontId="2" fillId="2" borderId="0" xfId="0" applyNumberFormat="1" applyFont="1" applyFill="1"/>
    <xf numFmtId="190" fontId="3" fillId="2" borderId="0" xfId="0" applyNumberFormat="1" applyFont="1" applyFill="1" applyAlignment="1">
      <alignment horizontal="left"/>
    </xf>
    <xf numFmtId="190" fontId="4" fillId="2" borderId="0" xfId="0" applyNumberFormat="1" applyFont="1" applyFill="1" applyAlignment="1">
      <alignment horizontal="centerContinuous"/>
    </xf>
    <xf numFmtId="182" fontId="2" fillId="2" borderId="0" xfId="0" applyNumberFormat="1" applyFont="1" applyFill="1" applyAlignment="1">
      <alignment horizontal="centerContinuous"/>
    </xf>
    <xf numFmtId="190" fontId="5" fillId="2" borderId="0" xfId="0" applyNumberFormat="1" applyFont="1" applyFill="1" applyAlignment="1">
      <alignment horizontal="right"/>
    </xf>
    <xf numFmtId="182" fontId="5" fillId="2" borderId="0" xfId="0" applyNumberFormat="1" applyFont="1" applyFill="1" applyAlignment="1">
      <alignment horizontal="right" vertical="center"/>
    </xf>
    <xf numFmtId="182" fontId="5" fillId="2" borderId="0" xfId="0" applyNumberFormat="1" applyFont="1" applyFill="1" applyAlignment="1">
      <alignment horizontal="left" vertical="center"/>
    </xf>
    <xf numFmtId="190" fontId="6" fillId="2" borderId="1" xfId="0" applyNumberFormat="1" applyFont="1" applyFill="1" applyBorder="1" applyAlignment="1">
      <alignment horizontal="left" vertical="center"/>
    </xf>
    <xf numFmtId="182" fontId="2" fillId="2" borderId="2" xfId="0" applyNumberFormat="1" applyFont="1" applyFill="1" applyBorder="1" applyAlignment="1">
      <alignment horizontal="left"/>
    </xf>
    <xf numFmtId="182" fontId="2" fillId="2" borderId="3" xfId="0" applyNumberFormat="1" applyFont="1" applyFill="1" applyBorder="1" applyAlignment="1">
      <alignment horizontal="left"/>
    </xf>
    <xf numFmtId="182" fontId="2" fillId="2" borderId="0" xfId="0" applyNumberFormat="1" applyFont="1" applyFill="1" applyBorder="1" applyAlignment="1">
      <alignment horizontal="left"/>
    </xf>
    <xf numFmtId="190" fontId="2" fillId="2" borderId="4" xfId="0" applyNumberFormat="1" applyFont="1" applyFill="1" applyBorder="1"/>
    <xf numFmtId="182" fontId="2" fillId="2" borderId="5" xfId="0" applyNumberFormat="1" applyFont="1" applyFill="1" applyBorder="1" applyAlignment="1">
      <alignment horizontal="center"/>
    </xf>
    <xf numFmtId="182" fontId="2" fillId="2" borderId="6" xfId="0" applyNumberFormat="1" applyFont="1" applyFill="1" applyBorder="1" applyAlignment="1">
      <alignment horizontal="center"/>
    </xf>
    <xf numFmtId="182" fontId="3" fillId="2" borderId="7" xfId="0" applyNumberFormat="1" applyFont="1" applyFill="1" applyBorder="1" applyAlignment="1">
      <alignment horizontal="center"/>
    </xf>
    <xf numFmtId="182" fontId="2" fillId="2" borderId="0" xfId="0" applyNumberFormat="1" applyFont="1" applyFill="1" applyBorder="1"/>
    <xf numFmtId="190" fontId="2" fillId="2" borderId="8" xfId="0" applyNumberFormat="1" applyFont="1" applyFill="1" applyBorder="1"/>
    <xf numFmtId="182" fontId="3" fillId="2" borderId="8" xfId="0" applyNumberFormat="1" applyFont="1" applyFill="1" applyBorder="1" applyAlignment="1">
      <alignment horizontal="center"/>
    </xf>
    <xf numFmtId="182" fontId="2" fillId="2" borderId="0" xfId="0" applyNumberFormat="1" applyFont="1" applyFill="1" applyBorder="1" applyAlignment="1">
      <alignment horizontal="center"/>
    </xf>
    <xf numFmtId="190" fontId="7" fillId="2" borderId="0" xfId="0" applyNumberFormat="1" applyFont="1" applyFill="1" applyAlignment="1">
      <alignment horizontal="left"/>
    </xf>
    <xf numFmtId="190" fontId="14" fillId="2" borderId="7" xfId="0" applyNumberFormat="1" applyFont="1" applyFill="1" applyBorder="1"/>
    <xf numFmtId="186" fontId="7" fillId="2" borderId="7" xfId="1" applyNumberFormat="1" applyFont="1" applyFill="1" applyBorder="1" applyAlignment="1">
      <alignment horizontal="right"/>
    </xf>
    <xf numFmtId="182" fontId="5" fillId="2" borderId="0" xfId="0" applyNumberFormat="1" applyFont="1" applyFill="1" applyBorder="1"/>
    <xf numFmtId="190" fontId="5" fillId="2" borderId="0" xfId="0" applyNumberFormat="1" applyFont="1" applyFill="1"/>
    <xf numFmtId="190" fontId="5" fillId="2" borderId="4" xfId="0" applyNumberFormat="1" applyFont="1" applyFill="1" applyBorder="1"/>
    <xf numFmtId="186" fontId="3" fillId="2" borderId="4" xfId="1" applyNumberFormat="1" applyFont="1" applyFill="1" applyBorder="1" applyAlignment="1">
      <alignment horizontal="right"/>
    </xf>
    <xf numFmtId="190" fontId="10" fillId="2" borderId="4" xfId="0" applyNumberFormat="1" applyFont="1" applyFill="1" applyBorder="1" applyAlignment="1">
      <alignment horizontal="center"/>
    </xf>
    <xf numFmtId="186" fontId="7" fillId="2" borderId="4" xfId="1" applyNumberFormat="1" applyFont="1" applyFill="1" applyBorder="1" applyAlignment="1">
      <alignment horizontal="right"/>
    </xf>
    <xf numFmtId="190" fontId="3" fillId="2" borderId="4" xfId="0" applyNumberFormat="1" applyFont="1" applyFill="1" applyBorder="1"/>
    <xf numFmtId="182" fontId="3" fillId="2" borderId="0" xfId="0" applyNumberFormat="1" applyFont="1" applyFill="1" applyBorder="1"/>
    <xf numFmtId="190" fontId="5" fillId="2" borderId="4" xfId="0" applyNumberFormat="1" applyFont="1" applyFill="1" applyBorder="1" applyAlignment="1"/>
    <xf numFmtId="182" fontId="7" fillId="2" borderId="0" xfId="0" applyNumberFormat="1" applyFont="1" applyFill="1" applyBorder="1"/>
    <xf numFmtId="190" fontId="2" fillId="2" borderId="4" xfId="0" applyNumberFormat="1" applyFont="1" applyFill="1" applyBorder="1" applyAlignment="1"/>
    <xf numFmtId="190" fontId="8" fillId="2" borderId="0" xfId="0" applyNumberFormat="1" applyFont="1" applyFill="1" applyAlignment="1">
      <alignment horizontal="left"/>
    </xf>
    <xf numFmtId="182" fontId="9" fillId="2" borderId="0" xfId="0" applyNumberFormat="1" applyFont="1" applyFill="1" applyBorder="1"/>
    <xf numFmtId="190" fontId="9" fillId="2" borderId="0" xfId="0" applyNumberFormat="1" applyFont="1" applyFill="1"/>
    <xf numFmtId="190" fontId="5" fillId="2" borderId="8" xfId="0" applyNumberFormat="1" applyFont="1" applyFill="1" applyBorder="1" applyAlignment="1"/>
    <xf numFmtId="186" fontId="7" fillId="2" borderId="8" xfId="1" applyNumberFormat="1" applyFont="1" applyFill="1" applyBorder="1" applyAlignment="1">
      <alignment horizontal="right"/>
    </xf>
    <xf numFmtId="200" fontId="2" fillId="2" borderId="0" xfId="0" applyNumberFormat="1" applyFont="1" applyFill="1" applyAlignment="1">
      <alignment horizontal="left"/>
    </xf>
    <xf numFmtId="182" fontId="2" fillId="2" borderId="9" xfId="0" applyNumberFormat="1" applyFont="1" applyFill="1" applyBorder="1" applyAlignment="1">
      <alignment horizontal="center"/>
    </xf>
    <xf numFmtId="182" fontId="2" fillId="2" borderId="8" xfId="0" applyNumberFormat="1" applyFont="1" applyFill="1" applyBorder="1" applyAlignment="1">
      <alignment horizontal="center"/>
    </xf>
    <xf numFmtId="186" fontId="3" fillId="2" borderId="4" xfId="1" applyNumberFormat="1" applyFont="1" applyFill="1" applyBorder="1" applyAlignment="1">
      <alignment horizontal="right" vertical="center"/>
    </xf>
    <xf numFmtId="182" fontId="5" fillId="2" borderId="0" xfId="0" applyNumberFormat="1" applyFont="1" applyFill="1" applyBorder="1" applyAlignment="1">
      <alignment vertical="center"/>
    </xf>
    <xf numFmtId="186" fontId="5" fillId="2" borderId="0" xfId="1" applyNumberFormat="1" applyFont="1" applyFill="1" applyBorder="1" applyAlignment="1">
      <alignment horizontal="right" vertical="center"/>
    </xf>
    <xf numFmtId="186" fontId="2" fillId="2" borderId="0" xfId="1" applyNumberFormat="1" applyFont="1" applyFill="1" applyBorder="1" applyAlignment="1">
      <alignment horizontal="right" vertical="center"/>
    </xf>
    <xf numFmtId="190" fontId="5" fillId="2" borderId="0" xfId="0" applyNumberFormat="1" applyFont="1" applyFill="1" applyBorder="1" applyAlignment="1"/>
    <xf numFmtId="182" fontId="2" fillId="2" borderId="0" xfId="0" applyNumberFormat="1" applyFont="1" applyFill="1" applyAlignment="1">
      <alignment horizontal="right"/>
    </xf>
    <xf numFmtId="190" fontId="14" fillId="2" borderId="4" xfId="0" applyNumberFormat="1" applyFont="1" applyFill="1" applyBorder="1"/>
    <xf numFmtId="186" fontId="2" fillId="2" borderId="4" xfId="0" applyNumberFormat="1" applyFont="1" applyFill="1" applyBorder="1"/>
    <xf numFmtId="190" fontId="5" fillId="2" borderId="0" xfId="0" applyNumberFormat="1" applyFont="1" applyFill="1" applyAlignment="1">
      <alignment horizontal="left"/>
    </xf>
    <xf numFmtId="186" fontId="3" fillId="2" borderId="4" xfId="0" applyNumberFormat="1" applyFont="1" applyFill="1" applyBorder="1" applyProtection="1">
      <protection locked="0"/>
    </xf>
    <xf numFmtId="182" fontId="3" fillId="2" borderId="0" xfId="0" applyNumberFormat="1" applyFont="1" applyFill="1" applyBorder="1" applyProtection="1">
      <protection locked="0"/>
    </xf>
    <xf numFmtId="190" fontId="3" fillId="2" borderId="0" xfId="0" applyNumberFormat="1" applyFont="1" applyFill="1"/>
    <xf numFmtId="186" fontId="7" fillId="2" borderId="4" xfId="0" applyNumberFormat="1" applyFont="1" applyFill="1" applyBorder="1" applyProtection="1">
      <protection locked="0"/>
    </xf>
    <xf numFmtId="182" fontId="7" fillId="2" borderId="0" xfId="0" applyNumberFormat="1" applyFont="1" applyFill="1" applyBorder="1" applyProtection="1">
      <protection locked="0"/>
    </xf>
    <xf numFmtId="190" fontId="7" fillId="2" borderId="0" xfId="0" applyNumberFormat="1" applyFont="1" applyFill="1"/>
    <xf numFmtId="190" fontId="10" fillId="2" borderId="0" xfId="0" applyNumberFormat="1" applyFont="1" applyFill="1" applyAlignment="1">
      <alignment horizontal="left"/>
    </xf>
    <xf numFmtId="182" fontId="10" fillId="2" borderId="0" xfId="0" applyNumberFormat="1" applyFont="1" applyFill="1" applyBorder="1" applyProtection="1">
      <protection locked="0"/>
    </xf>
    <xf numFmtId="190" fontId="10" fillId="2" borderId="0" xfId="0" applyNumberFormat="1" applyFont="1" applyFill="1"/>
    <xf numFmtId="190" fontId="3" fillId="2" borderId="4" xfId="0" applyNumberFormat="1" applyFont="1" applyFill="1" applyBorder="1" applyAlignment="1"/>
    <xf numFmtId="186" fontId="7" fillId="2" borderId="8" xfId="0" applyNumberFormat="1" applyFont="1" applyFill="1" applyBorder="1" applyProtection="1">
      <protection locked="0"/>
    </xf>
    <xf numFmtId="190" fontId="3" fillId="2" borderId="0" xfId="0" applyNumberFormat="1" applyFont="1" applyFill="1" applyBorder="1" applyProtection="1">
      <protection locked="0"/>
    </xf>
    <xf numFmtId="190" fontId="2" fillId="2" borderId="4" xfId="0" applyNumberFormat="1" applyFont="1" applyFill="1" applyBorder="1" applyAlignment="1">
      <alignment horizontal="left"/>
    </xf>
    <xf numFmtId="186" fontId="2" fillId="2" borderId="5" xfId="0" applyNumberFormat="1" applyFont="1" applyFill="1" applyBorder="1" applyProtection="1">
      <protection locked="0"/>
    </xf>
    <xf numFmtId="182" fontId="2" fillId="2" borderId="0" xfId="0" applyNumberFormat="1" applyFont="1" applyFill="1" applyBorder="1" applyProtection="1">
      <protection locked="0"/>
    </xf>
    <xf numFmtId="182" fontId="5" fillId="2" borderId="0" xfId="0" applyNumberFormat="1" applyFont="1" applyFill="1" applyBorder="1" applyProtection="1">
      <protection locked="0"/>
    </xf>
    <xf numFmtId="190" fontId="2" fillId="2" borderId="0" xfId="0" applyNumberFormat="1" applyFont="1" applyFill="1" applyBorder="1" applyProtection="1">
      <protection locked="0"/>
    </xf>
    <xf numFmtId="186" fontId="2" fillId="2" borderId="8" xfId="0" applyNumberFormat="1" applyFont="1" applyFill="1" applyBorder="1" applyProtection="1">
      <protection locked="0"/>
    </xf>
    <xf numFmtId="190" fontId="2" fillId="2" borderId="10" xfId="0" applyNumberFormat="1" applyFont="1" applyFill="1" applyBorder="1"/>
    <xf numFmtId="190" fontId="10" fillId="2" borderId="10" xfId="0" applyNumberFormat="1" applyFont="1" applyFill="1" applyBorder="1" applyAlignment="1">
      <alignment horizontal="center"/>
    </xf>
    <xf numFmtId="0" fontId="2" fillId="2" borderId="4" xfId="0" applyFont="1" applyFill="1" applyBorder="1" applyAlignment="1"/>
    <xf numFmtId="190" fontId="2" fillId="2" borderId="10" xfId="0" applyNumberFormat="1" applyFont="1" applyFill="1" applyBorder="1" applyAlignment="1"/>
    <xf numFmtId="190" fontId="14" fillId="2" borderId="0" xfId="0" applyNumberFormat="1" applyFont="1" applyFill="1" applyAlignment="1">
      <alignment horizontal="left"/>
    </xf>
    <xf numFmtId="190" fontId="10" fillId="2" borderId="10" xfId="0" applyNumberFormat="1" applyFont="1" applyFill="1" applyBorder="1" applyAlignment="1">
      <alignment horizontal="left" wrapText="1"/>
    </xf>
    <xf numFmtId="182" fontId="14" fillId="2" borderId="0" xfId="0" applyNumberFormat="1" applyFont="1" applyFill="1" applyBorder="1" applyProtection="1">
      <protection locked="0"/>
    </xf>
    <xf numFmtId="190" fontId="14" fillId="2" borderId="0" xfId="0" applyNumberFormat="1" applyFont="1" applyFill="1"/>
    <xf numFmtId="190" fontId="14" fillId="2" borderId="10" xfId="0" applyNumberFormat="1" applyFont="1" applyFill="1" applyBorder="1" applyAlignment="1">
      <alignment horizontal="left"/>
    </xf>
    <xf numFmtId="190" fontId="2" fillId="2" borderId="10" xfId="0" applyNumberFormat="1" applyFont="1" applyFill="1" applyBorder="1" applyAlignment="1">
      <alignment wrapText="1"/>
    </xf>
    <xf numFmtId="190" fontId="10" fillId="2" borderId="10" xfId="0" applyNumberFormat="1" applyFont="1" applyFill="1" applyBorder="1" applyAlignment="1">
      <alignment vertical="center"/>
    </xf>
    <xf numFmtId="190" fontId="10" fillId="2" borderId="8" xfId="0" applyNumberFormat="1" applyFont="1" applyFill="1" applyBorder="1" applyAlignment="1">
      <alignment vertical="center"/>
    </xf>
    <xf numFmtId="190" fontId="2" fillId="2" borderId="0" xfId="0" applyNumberFormat="1" applyFont="1" applyFill="1" applyBorder="1" applyAlignment="1" applyProtection="1">
      <alignment vertical="center"/>
      <protection locked="0"/>
    </xf>
    <xf numFmtId="182" fontId="2" fillId="2" borderId="0" xfId="0" applyNumberFormat="1" applyFont="1" applyFill="1" applyBorder="1" applyAlignment="1" applyProtection="1">
      <alignment vertical="center"/>
      <protection locked="0"/>
    </xf>
    <xf numFmtId="182" fontId="2" fillId="2" borderId="2" xfId="0" applyNumberFormat="1" applyFont="1" applyFill="1" applyBorder="1" applyAlignment="1">
      <alignment vertical="center"/>
    </xf>
    <xf numFmtId="0" fontId="22" fillId="2" borderId="11" xfId="0" applyFont="1" applyFill="1" applyBorder="1" applyAlignment="1">
      <alignment horizontal="center" vertical="center"/>
    </xf>
    <xf numFmtId="0" fontId="0" fillId="2" borderId="0" xfId="0" applyFill="1" applyBorder="1" applyAlignment="1">
      <alignment vertical="center"/>
    </xf>
    <xf numFmtId="186" fontId="2" fillId="2" borderId="0" xfId="0" applyNumberFormat="1" applyFont="1" applyFill="1" applyBorder="1"/>
    <xf numFmtId="190" fontId="13" fillId="2" borderId="0" xfId="0" applyNumberFormat="1" applyFont="1" applyFill="1" applyAlignment="1">
      <alignment horizontal="left"/>
    </xf>
    <xf numFmtId="190" fontId="10" fillId="2" borderId="10" xfId="0" applyNumberFormat="1" applyFont="1" applyFill="1" applyBorder="1" applyAlignment="1"/>
    <xf numFmtId="186" fontId="13" fillId="2" borderId="0" xfId="0" applyNumberFormat="1" applyFont="1" applyFill="1" applyBorder="1"/>
    <xf numFmtId="182" fontId="13" fillId="2" borderId="0" xfId="0" applyNumberFormat="1" applyFont="1" applyFill="1" applyBorder="1"/>
    <xf numFmtId="190" fontId="13" fillId="2" borderId="0" xfId="0" applyNumberFormat="1" applyFont="1" applyFill="1"/>
    <xf numFmtId="186" fontId="2" fillId="2" borderId="0" xfId="0" applyNumberFormat="1" applyFont="1" applyFill="1" applyBorder="1" applyAlignment="1">
      <alignment horizontal="center"/>
    </xf>
    <xf numFmtId="190" fontId="2" fillId="2" borderId="10" xfId="0" applyNumberFormat="1" applyFont="1" applyFill="1" applyBorder="1" applyAlignment="1">
      <alignment horizontal="left"/>
    </xf>
    <xf numFmtId="186" fontId="10" fillId="2" borderId="12" xfId="0" applyNumberFormat="1" applyFont="1" applyFill="1" applyBorder="1" applyAlignment="1">
      <alignment vertical="center"/>
    </xf>
    <xf numFmtId="186" fontId="10" fillId="2" borderId="0" xfId="0" applyNumberFormat="1" applyFont="1" applyFill="1" applyBorder="1" applyAlignment="1">
      <alignment vertical="center"/>
    </xf>
    <xf numFmtId="182" fontId="2" fillId="2" borderId="0" xfId="0" applyNumberFormat="1" applyFont="1" applyFill="1" applyAlignment="1"/>
    <xf numFmtId="186" fontId="3" fillId="2" borderId="13" xfId="1" applyNumberFormat="1" applyFont="1" applyFill="1" applyBorder="1" applyAlignment="1"/>
    <xf numFmtId="0" fontId="0" fillId="2" borderId="10" xfId="0" applyFill="1" applyBorder="1" applyAlignment="1"/>
    <xf numFmtId="182" fontId="7" fillId="2" borderId="0" xfId="0" applyNumberFormat="1" applyFont="1" applyFill="1" applyBorder="1" applyAlignment="1">
      <alignment horizontal="centerContinuous" vertical="center"/>
    </xf>
    <xf numFmtId="0" fontId="0" fillId="2" borderId="0" xfId="0" applyFill="1"/>
    <xf numFmtId="184" fontId="10" fillId="2" borderId="10" xfId="1" applyNumberFormat="1" applyFont="1" applyFill="1" applyBorder="1" applyAlignment="1" applyProtection="1">
      <protection locked="0"/>
    </xf>
    <xf numFmtId="3" fontId="3" fillId="2" borderId="0" xfId="0" applyNumberFormat="1" applyFont="1" applyFill="1" applyBorder="1"/>
    <xf numFmtId="3" fontId="7" fillId="2" borderId="0" xfId="0" applyNumberFormat="1" applyFont="1" applyFill="1" applyBorder="1"/>
    <xf numFmtId="184" fontId="5" fillId="2" borderId="10" xfId="1" applyNumberFormat="1" applyFont="1" applyFill="1" applyBorder="1" applyAlignment="1" applyProtection="1">
      <protection locked="0"/>
    </xf>
    <xf numFmtId="184" fontId="3" fillId="2" borderId="10" xfId="1" applyNumberFormat="1" applyFont="1" applyFill="1" applyBorder="1" applyAlignment="1" applyProtection="1">
      <protection locked="0"/>
    </xf>
    <xf numFmtId="0" fontId="3" fillId="2" borderId="0" xfId="0" quotePrefix="1" applyFont="1" applyFill="1" applyBorder="1"/>
    <xf numFmtId="0" fontId="3" fillId="2" borderId="0" xfId="0" applyFont="1" applyFill="1" applyBorder="1"/>
    <xf numFmtId="0" fontId="7" fillId="2" borderId="0" xfId="0" applyFont="1" applyFill="1" applyBorder="1"/>
    <xf numFmtId="3" fontId="12" fillId="2" borderId="0" xfId="0" applyNumberFormat="1" applyFont="1" applyFill="1" applyBorder="1"/>
    <xf numFmtId="190" fontId="6" fillId="2" borderId="0" xfId="0" applyNumberFormat="1" applyFont="1" applyFill="1" applyAlignment="1">
      <alignment horizontal="left"/>
    </xf>
    <xf numFmtId="182" fontId="15" fillId="2" borderId="0" xfId="0" applyNumberFormat="1" applyFont="1" applyFill="1" applyAlignment="1">
      <alignment horizontal="centerContinuous"/>
    </xf>
    <xf numFmtId="182" fontId="15" fillId="2" borderId="0" xfId="0" applyNumberFormat="1" applyFont="1" applyFill="1"/>
    <xf numFmtId="182" fontId="2" fillId="2" borderId="0" xfId="0" applyNumberFormat="1" applyFont="1" applyFill="1" applyBorder="1" applyAlignment="1">
      <alignment vertical="center"/>
    </xf>
    <xf numFmtId="0" fontId="22" fillId="2" borderId="7" xfId="0" applyFont="1" applyFill="1" applyBorder="1" applyAlignment="1">
      <alignment horizontal="center" vertical="center"/>
    </xf>
    <xf numFmtId="0" fontId="23" fillId="2" borderId="0" xfId="0" applyFont="1" applyFill="1" applyBorder="1"/>
    <xf numFmtId="0" fontId="6" fillId="2" borderId="0" xfId="0" applyFont="1" applyFill="1" applyBorder="1"/>
    <xf numFmtId="190" fontId="6" fillId="2" borderId="0" xfId="0" applyNumberFormat="1" applyFont="1" applyFill="1"/>
    <xf numFmtId="0" fontId="17" fillId="2" borderId="0" xfId="0" applyFont="1" applyFill="1" applyBorder="1"/>
    <xf numFmtId="190" fontId="7" fillId="2" borderId="2" xfId="0" applyNumberFormat="1" applyFont="1" applyFill="1" applyBorder="1" applyAlignment="1"/>
    <xf numFmtId="186" fontId="3" fillId="2" borderId="2" xfId="1" applyNumberFormat="1" applyFont="1" applyFill="1" applyBorder="1" applyAlignment="1">
      <alignment horizontal="right"/>
    </xf>
    <xf numFmtId="0" fontId="16" fillId="2" borderId="0" xfId="0" applyFont="1" applyFill="1" applyBorder="1"/>
    <xf numFmtId="0" fontId="14" fillId="2" borderId="1" xfId="0" applyFont="1" applyFill="1" applyBorder="1"/>
    <xf numFmtId="186" fontId="14" fillId="2" borderId="2" xfId="1" applyNumberFormat="1" applyFont="1" applyFill="1" applyBorder="1" applyAlignment="1">
      <alignment horizontal="right"/>
    </xf>
    <xf numFmtId="186" fontId="14" fillId="2" borderId="3" xfId="1" applyNumberFormat="1" applyFont="1" applyFill="1" applyBorder="1" applyAlignment="1">
      <alignment horizontal="right"/>
    </xf>
    <xf numFmtId="0" fontId="25" fillId="2" borderId="0" xfId="0" applyFont="1" applyFill="1" applyBorder="1"/>
    <xf numFmtId="0" fontId="19" fillId="2" borderId="0" xfId="0" applyFont="1" applyFill="1" applyBorder="1"/>
    <xf numFmtId="186" fontId="14" fillId="2" borderId="2" xfId="1" applyNumberFormat="1" applyFont="1" applyFill="1" applyBorder="1" applyAlignment="1"/>
    <xf numFmtId="0" fontId="24" fillId="2" borderId="3" xfId="0" applyFont="1" applyFill="1" applyBorder="1" applyAlignment="1"/>
    <xf numFmtId="190" fontId="14" fillId="2" borderId="14" xfId="0" applyNumberFormat="1" applyFont="1" applyFill="1" applyBorder="1" applyAlignment="1">
      <alignment vertical="center"/>
    </xf>
    <xf numFmtId="186" fontId="10" fillId="2" borderId="15" xfId="1" applyNumberFormat="1" applyFont="1" applyFill="1" applyBorder="1" applyAlignment="1" applyProtection="1">
      <alignment horizontal="right" vertical="center"/>
      <protection locked="0"/>
    </xf>
    <xf numFmtId="190" fontId="20" fillId="2" borderId="0" xfId="0" applyNumberFormat="1" applyFont="1" applyFill="1" applyBorder="1" applyAlignment="1" applyProtection="1">
      <alignment vertical="center"/>
      <protection locked="0"/>
    </xf>
    <xf numFmtId="190" fontId="2" fillId="2" borderId="0" xfId="0" applyNumberFormat="1" applyFont="1" applyFill="1" applyAlignment="1">
      <alignment vertical="center"/>
    </xf>
    <xf numFmtId="190" fontId="4" fillId="2" borderId="0" xfId="0" applyNumberFormat="1" applyFont="1" applyFill="1" applyAlignment="1">
      <alignment horizontal="centerContinuous" vertical="center"/>
    </xf>
    <xf numFmtId="182" fontId="2" fillId="2" borderId="0" xfId="0" applyNumberFormat="1" applyFont="1" applyFill="1" applyAlignment="1">
      <alignment horizontal="centerContinuous" vertical="center"/>
    </xf>
    <xf numFmtId="182" fontId="2" fillId="2" borderId="2" xfId="0" applyNumberFormat="1" applyFont="1" applyFill="1" applyBorder="1" applyAlignment="1" applyProtection="1">
      <alignment vertical="center"/>
      <protection locked="0"/>
    </xf>
    <xf numFmtId="182" fontId="2" fillId="2" borderId="3" xfId="0" applyNumberFormat="1" applyFont="1" applyFill="1" applyBorder="1" applyAlignment="1" applyProtection="1">
      <alignment vertical="center"/>
      <protection locked="0"/>
    </xf>
    <xf numFmtId="190" fontId="2" fillId="2" borderId="1" xfId="0" applyNumberFormat="1" applyFont="1" applyFill="1" applyBorder="1" applyAlignment="1" applyProtection="1">
      <alignment vertical="center"/>
      <protection locked="0"/>
    </xf>
    <xf numFmtId="182" fontId="5" fillId="2" borderId="3" xfId="0" applyNumberFormat="1" applyFont="1" applyFill="1" applyBorder="1" applyAlignment="1" applyProtection="1">
      <alignment horizontal="right" vertical="center"/>
      <protection locked="0"/>
    </xf>
    <xf numFmtId="182" fontId="2" fillId="2" borderId="3" xfId="0" applyNumberFormat="1" applyFont="1" applyFill="1" applyBorder="1" applyAlignment="1" applyProtection="1">
      <alignment horizontal="center" vertical="center"/>
      <protection locked="0"/>
    </xf>
    <xf numFmtId="182" fontId="5" fillId="2" borderId="0" xfId="0" applyNumberFormat="1" applyFont="1" applyFill="1" applyBorder="1" applyAlignment="1">
      <alignment horizontal="left" vertical="center"/>
    </xf>
    <xf numFmtId="190" fontId="14" fillId="2" borderId="10" xfId="0" applyNumberFormat="1" applyFont="1" applyFill="1" applyBorder="1" applyAlignment="1" applyProtection="1">
      <alignment vertical="center"/>
      <protection locked="0"/>
    </xf>
    <xf numFmtId="186" fontId="5" fillId="2" borderId="5" xfId="0" applyNumberFormat="1" applyFont="1" applyFill="1" applyBorder="1" applyAlignment="1" applyProtection="1">
      <alignment horizontal="right" vertical="center"/>
      <protection locked="0"/>
    </xf>
    <xf numFmtId="190" fontId="10" fillId="2" borderId="10" xfId="0" applyNumberFormat="1" applyFont="1" applyFill="1" applyBorder="1" applyProtection="1">
      <protection locked="0"/>
    </xf>
    <xf numFmtId="186" fontId="13" fillId="2" borderId="5" xfId="0" applyNumberFormat="1" applyFont="1" applyFill="1" applyBorder="1" applyProtection="1">
      <protection locked="0"/>
    </xf>
    <xf numFmtId="190" fontId="2" fillId="2" borderId="10" xfId="0" applyNumberFormat="1" applyFont="1" applyFill="1" applyBorder="1" applyProtection="1">
      <protection locked="0"/>
    </xf>
    <xf numFmtId="186" fontId="2" fillId="2" borderId="5" xfId="0" applyNumberFormat="1" applyFont="1" applyFill="1" applyBorder="1"/>
    <xf numFmtId="190" fontId="10" fillId="2" borderId="10" xfId="0" applyNumberFormat="1" applyFont="1" applyFill="1" applyBorder="1" applyAlignment="1" applyProtection="1">
      <alignment vertical="center"/>
      <protection locked="0"/>
    </xf>
    <xf numFmtId="186" fontId="10" fillId="2" borderId="5" xfId="0" applyNumberFormat="1" applyFont="1" applyFill="1" applyBorder="1" applyAlignment="1" applyProtection="1">
      <alignment vertical="center"/>
      <protection locked="0"/>
    </xf>
    <xf numFmtId="182" fontId="10" fillId="2" borderId="0" xfId="0" applyNumberFormat="1" applyFont="1" applyFill="1" applyBorder="1" applyAlignment="1">
      <alignment vertical="center"/>
    </xf>
    <xf numFmtId="190" fontId="14" fillId="2" borderId="14" xfId="0" applyNumberFormat="1" applyFont="1" applyFill="1" applyBorder="1" applyAlignment="1" applyProtection="1">
      <alignment vertical="center"/>
      <protection locked="0"/>
    </xf>
    <xf numFmtId="186" fontId="14" fillId="2" borderId="15" xfId="0" applyNumberFormat="1" applyFont="1" applyFill="1" applyBorder="1" applyAlignment="1" applyProtection="1">
      <alignment vertical="center"/>
      <protection locked="0"/>
    </xf>
    <xf numFmtId="182" fontId="14" fillId="2" borderId="0" xfId="0" applyNumberFormat="1" applyFont="1" applyFill="1" applyBorder="1" applyAlignment="1">
      <alignment vertical="center"/>
    </xf>
    <xf numFmtId="190" fontId="5" fillId="2" borderId="0" xfId="0" applyNumberFormat="1" applyFont="1" applyFill="1" applyBorder="1" applyAlignment="1" applyProtection="1">
      <alignment vertical="center"/>
      <protection locked="0"/>
    </xf>
    <xf numFmtId="186" fontId="5" fillId="2" borderId="0" xfId="0" applyNumberFormat="1" applyFont="1" applyFill="1" applyBorder="1" applyAlignment="1" applyProtection="1">
      <alignment vertical="center"/>
      <protection locked="0"/>
    </xf>
    <xf numFmtId="186" fontId="5" fillId="2" borderId="0" xfId="0" applyNumberFormat="1" applyFont="1" applyFill="1" applyBorder="1" applyAlignment="1">
      <alignment vertical="center"/>
    </xf>
    <xf numFmtId="190" fontId="2" fillId="2" borderId="0" xfId="0" applyNumberFormat="1" applyFont="1" applyFill="1" applyBorder="1"/>
    <xf numFmtId="190" fontId="14" fillId="2" borderId="10" xfId="0" applyNumberFormat="1" applyFont="1" applyFill="1" applyBorder="1" applyAlignment="1">
      <alignment vertical="center"/>
    </xf>
    <xf numFmtId="190" fontId="2" fillId="2" borderId="16" xfId="0" applyNumberFormat="1" applyFont="1" applyFill="1" applyBorder="1" applyProtection="1">
      <protection locked="0"/>
    </xf>
    <xf numFmtId="182" fontId="2" fillId="2" borderId="6" xfId="0" applyNumberFormat="1" applyFont="1" applyFill="1" applyBorder="1" applyAlignment="1">
      <alignment vertical="center"/>
    </xf>
    <xf numFmtId="190" fontId="10" fillId="2" borderId="0" xfId="0" applyNumberFormat="1" applyFont="1" applyFill="1" applyBorder="1" applyAlignment="1">
      <alignment vertical="center"/>
    </xf>
    <xf numFmtId="186" fontId="2" fillId="2" borderId="0" xfId="0" applyNumberFormat="1" applyFont="1" applyFill="1" applyBorder="1" applyProtection="1">
      <protection locked="0"/>
    </xf>
    <xf numFmtId="186" fontId="3" fillId="2" borderId="8" xfId="0" applyNumberFormat="1" applyFont="1" applyFill="1" applyBorder="1" applyProtection="1">
      <protection locked="0"/>
    </xf>
    <xf numFmtId="190" fontId="5" fillId="2" borderId="13" xfId="0" applyNumberFormat="1" applyFont="1" applyFill="1" applyBorder="1" applyAlignment="1">
      <alignment horizontal="left" wrapText="1"/>
    </xf>
    <xf numFmtId="190" fontId="5" fillId="2" borderId="16" xfId="0" applyNumberFormat="1" applyFont="1" applyFill="1" applyBorder="1" applyAlignment="1">
      <alignment horizontal="left" wrapText="1"/>
    </xf>
    <xf numFmtId="190" fontId="2" fillId="2" borderId="10" xfId="0" applyNumberFormat="1" applyFont="1" applyFill="1" applyBorder="1" applyAlignment="1">
      <alignment horizontal="left" wrapText="1" indent="10"/>
    </xf>
    <xf numFmtId="190" fontId="2" fillId="2" borderId="0" xfId="0" applyNumberFormat="1" applyFont="1" applyFill="1" applyBorder="1" applyAlignment="1">
      <alignment horizontal="left" wrapText="1" indent="10"/>
    </xf>
    <xf numFmtId="190" fontId="2" fillId="2" borderId="5" xfId="0" applyNumberFormat="1" applyFont="1" applyFill="1" applyBorder="1" applyAlignment="1">
      <alignment horizontal="left" wrapText="1" indent="10"/>
    </xf>
    <xf numFmtId="0" fontId="26" fillId="2" borderId="0" xfId="0" applyFont="1" applyFill="1" applyBorder="1" applyAlignment="1"/>
    <xf numFmtId="208" fontId="21" fillId="2" borderId="0" xfId="3" applyNumberFormat="1" applyFont="1" applyFill="1" applyBorder="1" applyAlignment="1">
      <alignment horizontal="right"/>
    </xf>
    <xf numFmtId="208" fontId="3" fillId="2" borderId="4" xfId="3" applyNumberFormat="1" applyFont="1" applyFill="1" applyBorder="1" applyAlignment="1" applyProtection="1">
      <protection locked="0"/>
    </xf>
    <xf numFmtId="208" fontId="2" fillId="2" borderId="0" xfId="3" applyNumberFormat="1" applyFont="1" applyFill="1" applyBorder="1" applyAlignment="1" applyProtection="1">
      <alignment horizontal="right"/>
      <protection locked="0"/>
    </xf>
    <xf numFmtId="208" fontId="3" fillId="2" borderId="7" xfId="3" applyNumberFormat="1" applyFont="1" applyFill="1" applyBorder="1" applyAlignment="1"/>
    <xf numFmtId="208" fontId="7" fillId="2" borderId="4" xfId="3" applyNumberFormat="1" applyFont="1" applyFill="1" applyBorder="1" applyAlignment="1" applyProtection="1">
      <protection locked="0"/>
    </xf>
    <xf numFmtId="208" fontId="7" fillId="2" borderId="4" xfId="3" applyNumberFormat="1" applyFont="1" applyFill="1" applyBorder="1" applyAlignment="1">
      <alignment horizontal="right"/>
    </xf>
    <xf numFmtId="208" fontId="3" fillId="2" borderId="4" xfId="3" applyNumberFormat="1" applyFont="1" applyFill="1" applyBorder="1" applyAlignment="1">
      <alignment horizontal="right"/>
    </xf>
    <xf numFmtId="208" fontId="7" fillId="2" borderId="4" xfId="3" applyNumberFormat="1" applyFont="1" applyFill="1" applyBorder="1" applyAlignment="1">
      <alignment horizontal="right" vertical="center"/>
    </xf>
    <xf numFmtId="208" fontId="7" fillId="2" borderId="7" xfId="3" applyNumberFormat="1" applyFont="1" applyFill="1" applyBorder="1" applyAlignment="1">
      <alignment horizontal="right"/>
    </xf>
    <xf numFmtId="208" fontId="3" fillId="2" borderId="4" xfId="3" applyNumberFormat="1" applyFont="1" applyFill="1" applyBorder="1" applyProtection="1">
      <protection locked="0"/>
    </xf>
    <xf numFmtId="208" fontId="7" fillId="2" borderId="4" xfId="3" applyNumberFormat="1" applyFont="1" applyFill="1" applyBorder="1" applyProtection="1">
      <protection locked="0"/>
    </xf>
    <xf numFmtId="208" fontId="7" fillId="2" borderId="8" xfId="3" applyNumberFormat="1" applyFont="1" applyFill="1" applyBorder="1" applyProtection="1">
      <protection locked="0"/>
    </xf>
    <xf numFmtId="208" fontId="3" fillId="2" borderId="5" xfId="3" applyNumberFormat="1" applyFont="1" applyFill="1" applyBorder="1" applyProtection="1">
      <protection locked="0"/>
    </xf>
    <xf numFmtId="208" fontId="7" fillId="2" borderId="5" xfId="3" applyNumberFormat="1" applyFont="1" applyFill="1" applyBorder="1" applyProtection="1">
      <protection locked="0"/>
    </xf>
    <xf numFmtId="208" fontId="3" fillId="2" borderId="8" xfId="3" applyNumberFormat="1" applyFont="1" applyFill="1" applyBorder="1" applyAlignment="1">
      <alignment horizontal="right"/>
    </xf>
    <xf numFmtId="208" fontId="5" fillId="2" borderId="0" xfId="3" applyNumberFormat="1" applyFont="1" applyFill="1" applyBorder="1" applyAlignment="1">
      <alignment vertical="center"/>
    </xf>
    <xf numFmtId="182" fontId="2" fillId="2" borderId="1" xfId="0" applyNumberFormat="1" applyFont="1" applyFill="1" applyBorder="1" applyAlignment="1" applyProtection="1">
      <alignment horizontal="center" vertical="center"/>
      <protection locked="0"/>
    </xf>
    <xf numFmtId="208" fontId="3" fillId="2" borderId="4" xfId="3" applyNumberFormat="1" applyFont="1" applyFill="1" applyBorder="1" applyAlignment="1">
      <alignment horizontal="right" vertical="center"/>
    </xf>
    <xf numFmtId="186" fontId="13" fillId="2" borderId="4" xfId="0" applyNumberFormat="1" applyFont="1" applyFill="1" applyBorder="1" applyProtection="1">
      <protection locked="0"/>
    </xf>
    <xf numFmtId="186" fontId="3" fillId="2" borderId="7" xfId="1" applyNumberFormat="1" applyFont="1" applyFill="1" applyBorder="1" applyAlignment="1">
      <alignment horizontal="right"/>
    </xf>
    <xf numFmtId="208" fontId="3" fillId="2" borderId="7" xfId="3" applyNumberFormat="1" applyFont="1" applyFill="1" applyBorder="1" applyAlignment="1">
      <alignment horizontal="right"/>
    </xf>
    <xf numFmtId="208" fontId="3" fillId="2" borderId="8" xfId="3" applyNumberFormat="1" applyFont="1" applyFill="1" applyBorder="1" applyProtection="1">
      <protection locked="0"/>
    </xf>
    <xf numFmtId="190" fontId="14" fillId="2" borderId="13" xfId="0" applyNumberFormat="1" applyFont="1" applyFill="1" applyBorder="1" applyAlignment="1">
      <alignment horizontal="left"/>
    </xf>
    <xf numFmtId="0" fontId="24" fillId="2" borderId="0" xfId="0" applyFont="1" applyFill="1" applyBorder="1" applyAlignment="1"/>
    <xf numFmtId="0" fontId="22" fillId="2" borderId="0" xfId="0" applyFont="1" applyFill="1" applyBorder="1" applyAlignment="1">
      <alignment horizontal="center" vertical="center"/>
    </xf>
    <xf numFmtId="208" fontId="2" fillId="2" borderId="0" xfId="3" applyNumberFormat="1" applyFont="1" applyFill="1" applyBorder="1" applyAlignment="1">
      <alignment horizontal="center"/>
    </xf>
    <xf numFmtId="208" fontId="2" fillId="2" borderId="0" xfId="3" applyNumberFormat="1" applyFont="1" applyFill="1" applyBorder="1"/>
    <xf numFmtId="208" fontId="10" fillId="2" borderId="0" xfId="3" applyNumberFormat="1" applyFont="1" applyFill="1" applyBorder="1"/>
    <xf numFmtId="208" fontId="5" fillId="2" borderId="0" xfId="3" applyNumberFormat="1" applyFont="1" applyFill="1" applyBorder="1"/>
    <xf numFmtId="208" fontId="10" fillId="2" borderId="0" xfId="3" applyNumberFormat="1" applyFont="1" applyFill="1" applyBorder="1" applyAlignment="1">
      <alignment vertical="center"/>
    </xf>
    <xf numFmtId="208" fontId="22" fillId="2" borderId="0" xfId="3" applyNumberFormat="1" applyFont="1" applyFill="1" applyBorder="1" applyAlignment="1">
      <alignment horizontal="center" vertical="center"/>
    </xf>
    <xf numFmtId="208" fontId="14" fillId="2" borderId="0" xfId="3" applyNumberFormat="1" applyFont="1" applyFill="1" applyBorder="1" applyAlignment="1">
      <alignment horizontal="right" vertical="center"/>
    </xf>
    <xf numFmtId="208" fontId="3" fillId="2" borderId="0" xfId="3" applyNumberFormat="1" applyFont="1" applyFill="1" applyBorder="1" applyAlignment="1">
      <alignment horizontal="right"/>
    </xf>
    <xf numFmtId="208" fontId="14" fillId="2" borderId="0" xfId="3" applyNumberFormat="1" applyFont="1" applyFill="1" applyBorder="1" applyAlignment="1">
      <alignment horizontal="right"/>
    </xf>
    <xf numFmtId="208" fontId="10" fillId="2" borderId="0" xfId="3" applyNumberFormat="1" applyFont="1" applyFill="1" applyBorder="1" applyAlignment="1" applyProtection="1">
      <alignment horizontal="right" vertical="center"/>
      <protection locked="0"/>
    </xf>
    <xf numFmtId="186" fontId="7" fillId="2" borderId="0" xfId="1" applyNumberFormat="1" applyFont="1" applyFill="1" applyBorder="1" applyAlignment="1">
      <alignment horizontal="right"/>
    </xf>
    <xf numFmtId="208" fontId="7" fillId="2" borderId="0" xfId="3" applyNumberFormat="1" applyFont="1" applyFill="1" applyBorder="1" applyAlignment="1">
      <alignment horizontal="right"/>
    </xf>
    <xf numFmtId="186" fontId="7" fillId="2" borderId="0" xfId="0" applyNumberFormat="1" applyFont="1" applyFill="1" applyBorder="1" applyProtection="1">
      <protection locked="0"/>
    </xf>
    <xf numFmtId="208" fontId="7" fillId="2" borderId="0" xfId="3" applyNumberFormat="1" applyFont="1" applyFill="1" applyBorder="1" applyProtection="1">
      <protection locked="0"/>
    </xf>
    <xf numFmtId="190" fontId="14" fillId="2" borderId="11" xfId="0" applyNumberFormat="1" applyFont="1" applyFill="1" applyBorder="1" applyAlignment="1">
      <alignment horizontal="center" vertical="center"/>
    </xf>
    <xf numFmtId="186" fontId="5" fillId="2" borderId="0" xfId="0" applyNumberFormat="1" applyFont="1" applyFill="1" applyBorder="1" applyProtection="1">
      <protection locked="0"/>
    </xf>
    <xf numFmtId="208" fontId="5" fillId="2" borderId="0" xfId="3" applyNumberFormat="1" applyFont="1" applyFill="1" applyBorder="1" applyProtection="1">
      <protection locked="0"/>
    </xf>
    <xf numFmtId="208" fontId="2" fillId="2" borderId="0" xfId="3" applyNumberFormat="1" applyFont="1" applyFill="1" applyBorder="1" applyProtection="1">
      <protection locked="0"/>
    </xf>
    <xf numFmtId="0" fontId="14" fillId="2" borderId="0" xfId="0" applyFont="1" applyFill="1" applyBorder="1"/>
    <xf numFmtId="186" fontId="14" fillId="2" borderId="0" xfId="1" applyNumberFormat="1" applyFont="1" applyFill="1" applyBorder="1" applyAlignment="1"/>
    <xf numFmtId="0" fontId="14" fillId="2" borderId="2" xfId="0" applyFont="1" applyFill="1" applyBorder="1"/>
    <xf numFmtId="182" fontId="12" fillId="2" borderId="7" xfId="0" applyNumberFormat="1" applyFont="1" applyFill="1" applyBorder="1" applyAlignment="1">
      <alignment horizontal="center"/>
    </xf>
    <xf numFmtId="182" fontId="12" fillId="2" borderId="8" xfId="0" applyNumberFormat="1" applyFont="1" applyFill="1" applyBorder="1" applyAlignment="1">
      <alignment horizontal="center"/>
    </xf>
    <xf numFmtId="186" fontId="28" fillId="2" borderId="7" xfId="1" applyNumberFormat="1" applyFont="1" applyFill="1" applyBorder="1" applyAlignment="1">
      <alignment horizontal="right"/>
    </xf>
    <xf numFmtId="186" fontId="12" fillId="2" borderId="4" xfId="1" applyNumberFormat="1" applyFont="1" applyFill="1" applyBorder="1" applyAlignment="1">
      <alignment horizontal="right"/>
    </xf>
    <xf numFmtId="186" fontId="28" fillId="2" borderId="4" xfId="1" applyNumberFormat="1" applyFont="1" applyFill="1" applyBorder="1" applyAlignment="1">
      <alignment horizontal="right"/>
    </xf>
    <xf numFmtId="186" fontId="28" fillId="2" borderId="8" xfId="1" applyNumberFormat="1" applyFont="1" applyFill="1" applyBorder="1" applyAlignment="1">
      <alignment horizontal="right"/>
    </xf>
    <xf numFmtId="186" fontId="12" fillId="2" borderId="4" xfId="0" applyNumberFormat="1" applyFont="1" applyFill="1" applyBorder="1" applyProtection="1">
      <protection locked="0"/>
    </xf>
    <xf numFmtId="186" fontId="28" fillId="2" borderId="4" xfId="0" applyNumberFormat="1" applyFont="1" applyFill="1" applyBorder="1" applyProtection="1">
      <protection locked="0"/>
    </xf>
    <xf numFmtId="186" fontId="12" fillId="2" borderId="4" xfId="1" applyNumberFormat="1" applyFont="1" applyFill="1" applyBorder="1" applyAlignment="1">
      <alignment horizontal="right" vertical="center"/>
    </xf>
    <xf numFmtId="186" fontId="12" fillId="2" borderId="7" xfId="1" applyNumberFormat="1" applyFont="1" applyFill="1" applyBorder="1" applyAlignment="1">
      <alignment horizontal="right"/>
    </xf>
    <xf numFmtId="190" fontId="10" fillId="2" borderId="11" xfId="0" applyNumberFormat="1" applyFont="1" applyFill="1" applyBorder="1" applyAlignment="1">
      <alignment vertical="center"/>
    </xf>
    <xf numFmtId="0" fontId="24" fillId="2" borderId="5" xfId="0" applyFont="1" applyFill="1" applyBorder="1" applyAlignment="1"/>
    <xf numFmtId="186" fontId="14" fillId="2" borderId="12" xfId="1" applyNumberFormat="1" applyFont="1" applyFill="1" applyBorder="1" applyAlignment="1"/>
    <xf numFmtId="0" fontId="24" fillId="2" borderId="9" xfId="0" applyFont="1" applyFill="1" applyBorder="1" applyAlignment="1"/>
    <xf numFmtId="190" fontId="10" fillId="2" borderId="1" xfId="0" applyNumberFormat="1" applyFont="1" applyFill="1" applyBorder="1" applyProtection="1">
      <protection locked="0"/>
    </xf>
    <xf numFmtId="208" fontId="7" fillId="2" borderId="8" xfId="3" applyNumberFormat="1" applyFont="1" applyFill="1" applyBorder="1" applyAlignment="1">
      <alignment horizontal="right" vertical="center"/>
    </xf>
    <xf numFmtId="186" fontId="7" fillId="2" borderId="4" xfId="0" applyNumberFormat="1" applyFont="1" applyFill="1" applyBorder="1"/>
    <xf numFmtId="186" fontId="28" fillId="2" borderId="4" xfId="0" applyNumberFormat="1" applyFont="1" applyFill="1" applyBorder="1"/>
    <xf numFmtId="208" fontId="7" fillId="2" borderId="4" xfId="3" applyNumberFormat="1" applyFont="1" applyFill="1" applyBorder="1"/>
    <xf numFmtId="186" fontId="3" fillId="2" borderId="4" xfId="0" applyNumberFormat="1" applyFont="1" applyFill="1" applyBorder="1"/>
    <xf numFmtId="208" fontId="3" fillId="2" borderId="4" xfId="3" applyNumberFormat="1" applyFont="1" applyFill="1" applyBorder="1"/>
    <xf numFmtId="208" fontId="3" fillId="2" borderId="7" xfId="3" applyNumberFormat="1" applyFont="1" applyFill="1" applyBorder="1" applyProtection="1">
      <protection locked="0"/>
    </xf>
    <xf numFmtId="186" fontId="7" fillId="2" borderId="11" xfId="0" applyNumberFormat="1" applyFont="1" applyFill="1" applyBorder="1" applyProtection="1">
      <protection locked="0"/>
    </xf>
    <xf numFmtId="208" fontId="3" fillId="2" borderId="4" xfId="3" applyNumberFormat="1" applyFont="1" applyFill="1" applyBorder="1" applyAlignment="1">
      <alignment horizontal="center"/>
    </xf>
    <xf numFmtId="208" fontId="7" fillId="2" borderId="8" xfId="3" applyNumberFormat="1" applyFont="1" applyFill="1" applyBorder="1" applyAlignment="1">
      <alignment vertical="center"/>
    </xf>
    <xf numFmtId="208" fontId="30" fillId="2" borderId="2" xfId="3" applyNumberFormat="1" applyFont="1" applyFill="1" applyBorder="1" applyAlignment="1">
      <alignment horizontal="right"/>
    </xf>
    <xf numFmtId="208" fontId="31" fillId="2" borderId="3" xfId="3" applyNumberFormat="1" applyFont="1" applyFill="1" applyBorder="1" applyAlignment="1">
      <alignment horizontal="right"/>
    </xf>
    <xf numFmtId="208" fontId="31" fillId="2" borderId="2" xfId="3" applyNumberFormat="1" applyFont="1" applyFill="1" applyBorder="1" applyAlignment="1">
      <alignment horizontal="right"/>
    </xf>
    <xf numFmtId="186" fontId="31" fillId="2" borderId="0" xfId="1" applyNumberFormat="1" applyFont="1" applyFill="1" applyBorder="1" applyAlignment="1">
      <alignment horizontal="right"/>
    </xf>
    <xf numFmtId="208" fontId="31" fillId="2" borderId="0" xfId="3" applyNumberFormat="1" applyFont="1" applyFill="1" applyBorder="1" applyAlignment="1">
      <alignment horizontal="right"/>
    </xf>
    <xf numFmtId="208" fontId="31" fillId="2" borderId="11" xfId="3" applyNumberFormat="1" applyFont="1" applyFill="1" applyBorder="1" applyAlignment="1">
      <alignment horizontal="right"/>
    </xf>
    <xf numFmtId="186" fontId="30" fillId="2" borderId="4" xfId="1" applyNumberFormat="1" applyFont="1" applyFill="1" applyBorder="1" applyAlignment="1">
      <alignment horizontal="right"/>
    </xf>
    <xf numFmtId="208" fontId="30" fillId="2" borderId="4" xfId="3" applyNumberFormat="1" applyFont="1" applyFill="1" applyBorder="1" applyAlignment="1">
      <alignment horizontal="right"/>
    </xf>
    <xf numFmtId="186" fontId="30" fillId="2" borderId="8" xfId="1" applyNumberFormat="1" applyFont="1" applyFill="1" applyBorder="1" applyAlignment="1">
      <alignment horizontal="right"/>
    </xf>
    <xf numFmtId="208" fontId="30" fillId="2" borderId="8" xfId="3" applyNumberFormat="1" applyFont="1" applyFill="1" applyBorder="1" applyAlignment="1">
      <alignment horizontal="right"/>
    </xf>
    <xf numFmtId="0" fontId="29" fillId="2" borderId="0" xfId="0" applyFont="1" applyFill="1" applyBorder="1" applyAlignment="1"/>
    <xf numFmtId="208" fontId="29" fillId="2" borderId="0" xfId="3" applyNumberFormat="1" applyFont="1" applyFill="1" applyBorder="1" applyAlignment="1"/>
    <xf numFmtId="208" fontId="31" fillId="2" borderId="17" xfId="3" applyNumberFormat="1" applyFont="1" applyFill="1" applyBorder="1" applyAlignment="1" applyProtection="1">
      <alignment horizontal="right" vertical="center"/>
      <protection locked="0"/>
    </xf>
    <xf numFmtId="186" fontId="3" fillId="2" borderId="18" xfId="0" applyNumberFormat="1" applyFont="1" applyFill="1" applyBorder="1" applyAlignment="1">
      <alignment vertical="center"/>
    </xf>
    <xf numFmtId="186" fontId="3" fillId="2" borderId="5" xfId="0" applyNumberFormat="1" applyFont="1" applyFill="1" applyBorder="1"/>
    <xf numFmtId="186" fontId="7" fillId="2" borderId="19" xfId="0" applyNumberFormat="1" applyFont="1" applyFill="1" applyBorder="1" applyAlignment="1">
      <alignment vertical="center"/>
    </xf>
    <xf numFmtId="208" fontId="7" fillId="2" borderId="17" xfId="3" applyNumberFormat="1" applyFont="1" applyFill="1" applyBorder="1" applyAlignment="1">
      <alignment vertical="center"/>
    </xf>
    <xf numFmtId="182" fontId="2" fillId="2" borderId="0" xfId="0" applyNumberFormat="1" applyFont="1" applyFill="1" applyAlignment="1">
      <alignment horizontal="right" vertical="center"/>
    </xf>
    <xf numFmtId="182" fontId="2" fillId="2" borderId="0" xfId="0" applyNumberFormat="1" applyFont="1" applyFill="1" applyAlignment="1">
      <alignment horizontal="left" vertical="center"/>
    </xf>
    <xf numFmtId="190" fontId="14" fillId="2" borderId="8" xfId="0" applyNumberFormat="1" applyFont="1" applyFill="1" applyBorder="1" applyAlignment="1">
      <alignment wrapText="1"/>
    </xf>
    <xf numFmtId="190" fontId="7" fillId="2" borderId="4" xfId="0" applyNumberFormat="1" applyFont="1" applyFill="1" applyBorder="1"/>
    <xf numFmtId="190" fontId="3" fillId="2" borderId="0" xfId="0" applyNumberFormat="1" applyFont="1" applyFill="1" applyBorder="1" applyAlignment="1"/>
    <xf numFmtId="186" fontId="5" fillId="2" borderId="0" xfId="1" applyNumberFormat="1" applyFont="1" applyFill="1" applyBorder="1" applyAlignment="1">
      <alignment horizontal="right" vertical="top"/>
    </xf>
    <xf numFmtId="208" fontId="5" fillId="2" borderId="0" xfId="3" applyNumberFormat="1" applyFont="1" applyFill="1" applyBorder="1" applyAlignment="1">
      <alignment horizontal="right" vertical="top"/>
    </xf>
    <xf numFmtId="190" fontId="2" fillId="0" borderId="4" xfId="0" applyNumberFormat="1" applyFont="1" applyFill="1" applyBorder="1" applyAlignment="1"/>
    <xf numFmtId="190" fontId="2" fillId="0" borderId="4" xfId="0" applyNumberFormat="1" applyFont="1" applyFill="1" applyBorder="1"/>
    <xf numFmtId="186" fontId="28" fillId="2" borderId="0" xfId="1" applyNumberFormat="1" applyFont="1" applyFill="1" applyBorder="1" applyAlignment="1">
      <alignment horizontal="right" vertical="center"/>
    </xf>
    <xf numFmtId="208" fontId="7" fillId="2" borderId="0" xfId="3" applyNumberFormat="1" applyFont="1" applyFill="1" applyBorder="1" applyAlignment="1">
      <alignment horizontal="right" vertical="center"/>
    </xf>
    <xf numFmtId="190" fontId="5" fillId="2" borderId="4" xfId="0" applyNumberFormat="1" applyFont="1" applyFill="1" applyBorder="1" applyAlignment="1">
      <alignment horizontal="left"/>
    </xf>
    <xf numFmtId="190" fontId="5" fillId="2" borderId="10" xfId="0" applyNumberFormat="1" applyFont="1" applyFill="1" applyBorder="1"/>
    <xf numFmtId="186" fontId="7" fillId="2" borderId="13" xfId="0" applyNumberFormat="1" applyFont="1" applyFill="1" applyBorder="1" applyProtection="1">
      <protection locked="0"/>
    </xf>
    <xf numFmtId="186" fontId="7" fillId="2" borderId="16" xfId="0" applyNumberFormat="1" applyFont="1" applyFill="1" applyBorder="1" applyProtection="1">
      <protection locked="0"/>
    </xf>
    <xf numFmtId="186" fontId="7" fillId="2" borderId="7" xfId="0" applyNumberFormat="1" applyFont="1" applyFill="1" applyBorder="1" applyProtection="1">
      <protection locked="0"/>
    </xf>
    <xf numFmtId="186" fontId="14" fillId="2" borderId="6" xfId="1" applyNumberFormat="1" applyFont="1" applyFill="1" applyBorder="1" applyAlignment="1"/>
    <xf numFmtId="0" fontId="24" fillId="2" borderId="18" xfId="0" applyFont="1" applyFill="1" applyBorder="1" applyAlignment="1"/>
    <xf numFmtId="0" fontId="14" fillId="2" borderId="13" xfId="0" applyFont="1" applyFill="1" applyBorder="1"/>
    <xf numFmtId="208" fontId="31" fillId="2" borderId="18" xfId="3" applyNumberFormat="1" applyFont="1" applyFill="1" applyBorder="1" applyAlignment="1">
      <alignment horizontal="right"/>
    </xf>
    <xf numFmtId="208" fontId="3" fillId="2" borderId="5" xfId="3" applyNumberFormat="1" applyFont="1" applyFill="1" applyBorder="1" applyAlignment="1" applyProtection="1">
      <alignment horizontal="right"/>
      <protection locked="0"/>
    </xf>
    <xf numFmtId="182" fontId="2" fillId="2" borderId="0" xfId="0" applyNumberFormat="1" applyFont="1" applyFill="1" applyBorder="1" applyAlignment="1" applyProtection="1">
      <alignment horizontal="right"/>
      <protection locked="0"/>
    </xf>
    <xf numFmtId="190" fontId="2" fillId="2" borderId="0" xfId="0" applyNumberFormat="1" applyFont="1" applyFill="1" applyAlignment="1">
      <alignment horizontal="right"/>
    </xf>
    <xf numFmtId="190" fontId="2" fillId="2" borderId="0" xfId="0" applyNumberFormat="1" applyFont="1" applyFill="1" applyBorder="1" applyAlignment="1" applyProtection="1">
      <alignment horizontal="right"/>
      <protection locked="0"/>
    </xf>
    <xf numFmtId="208" fontId="27" fillId="2" borderId="4" xfId="3" applyNumberFormat="1" applyFont="1" applyFill="1" applyBorder="1" applyAlignment="1">
      <alignment horizontal="right"/>
    </xf>
    <xf numFmtId="208" fontId="7" fillId="2" borderId="8" xfId="3" applyNumberFormat="1" applyFont="1" applyFill="1" applyBorder="1" applyAlignment="1">
      <alignment horizontal="right"/>
    </xf>
    <xf numFmtId="210" fontId="7" fillId="2" borderId="7" xfId="1" applyNumberFormat="1" applyFont="1" applyFill="1" applyBorder="1" applyAlignment="1">
      <alignment horizontal="right"/>
    </xf>
    <xf numFmtId="210" fontId="28" fillId="2" borderId="7" xfId="1" applyNumberFormat="1" applyFont="1" applyFill="1" applyBorder="1" applyAlignment="1">
      <alignment horizontal="right"/>
    </xf>
    <xf numFmtId="210" fontId="3" fillId="2" borderId="4" xfId="1" applyNumberFormat="1" applyFont="1" applyFill="1" applyBorder="1" applyAlignment="1">
      <alignment horizontal="right"/>
    </xf>
    <xf numFmtId="210" fontId="12" fillId="2" borderId="4" xfId="1" applyNumberFormat="1" applyFont="1" applyFill="1" applyBorder="1" applyAlignment="1">
      <alignment horizontal="right"/>
    </xf>
    <xf numFmtId="210" fontId="7" fillId="2" borderId="4" xfId="1" applyNumberFormat="1" applyFont="1" applyFill="1" applyBorder="1" applyAlignment="1">
      <alignment horizontal="right"/>
    </xf>
    <xf numFmtId="210" fontId="28" fillId="2" borderId="4" xfId="1" applyNumberFormat="1" applyFont="1" applyFill="1" applyBorder="1" applyAlignment="1">
      <alignment horizontal="right"/>
    </xf>
    <xf numFmtId="210" fontId="7" fillId="2" borderId="8" xfId="1" applyNumberFormat="1" applyFont="1" applyFill="1" applyBorder="1" applyAlignment="1">
      <alignment horizontal="right"/>
    </xf>
    <xf numFmtId="210" fontId="28" fillId="2" borderId="8" xfId="1" applyNumberFormat="1" applyFont="1" applyFill="1" applyBorder="1" applyAlignment="1">
      <alignment horizontal="right"/>
    </xf>
    <xf numFmtId="210" fontId="3" fillId="2" borderId="4" xfId="1" applyNumberFormat="1" applyFont="1" applyFill="1" applyBorder="1" applyAlignment="1">
      <alignment horizontal="right" vertical="center"/>
    </xf>
    <xf numFmtId="210" fontId="12" fillId="2" borderId="4" xfId="1" applyNumberFormat="1" applyFont="1" applyFill="1" applyBorder="1" applyAlignment="1">
      <alignment horizontal="right" vertical="center"/>
    </xf>
    <xf numFmtId="210" fontId="7" fillId="2" borderId="4" xfId="1" applyNumberFormat="1" applyFont="1" applyFill="1" applyBorder="1" applyAlignment="1">
      <alignment horizontal="right" vertical="center"/>
    </xf>
    <xf numFmtId="210" fontId="28" fillId="2" borderId="4" xfId="1" applyNumberFormat="1" applyFont="1" applyFill="1" applyBorder="1" applyAlignment="1">
      <alignment horizontal="right" vertical="center"/>
    </xf>
    <xf numFmtId="210" fontId="7" fillId="2" borderId="8" xfId="1" applyNumberFormat="1" applyFont="1" applyFill="1" applyBorder="1" applyAlignment="1">
      <alignment horizontal="right" vertical="center"/>
    </xf>
    <xf numFmtId="210" fontId="28" fillId="2" borderId="8" xfId="1" applyNumberFormat="1" applyFont="1" applyFill="1" applyBorder="1" applyAlignment="1">
      <alignment horizontal="right" vertical="center"/>
    </xf>
    <xf numFmtId="210" fontId="3" fillId="2" borderId="4" xfId="0" applyNumberFormat="1" applyFont="1" applyFill="1" applyBorder="1"/>
    <xf numFmtId="210" fontId="12" fillId="2" borderId="4" xfId="0" applyNumberFormat="1" applyFont="1" applyFill="1" applyBorder="1"/>
    <xf numFmtId="210" fontId="7" fillId="2" borderId="4" xfId="0" applyNumberFormat="1" applyFont="1" applyFill="1" applyBorder="1"/>
    <xf numFmtId="210" fontId="28" fillId="2" borderId="4" xfId="0" applyNumberFormat="1" applyFont="1" applyFill="1" applyBorder="1"/>
    <xf numFmtId="210" fontId="2" fillId="2" borderId="4" xfId="0" applyNumberFormat="1" applyFont="1" applyFill="1" applyBorder="1" applyAlignment="1"/>
    <xf numFmtId="210" fontId="3" fillId="2" borderId="4" xfId="0" applyNumberFormat="1" applyFont="1" applyFill="1" applyBorder="1" applyProtection="1">
      <protection locked="0"/>
    </xf>
    <xf numFmtId="210" fontId="12" fillId="2" borderId="4" xfId="0" applyNumberFormat="1" applyFont="1" applyFill="1" applyBorder="1" applyProtection="1">
      <protection locked="0"/>
    </xf>
    <xf numFmtId="210" fontId="7" fillId="2" borderId="4" xfId="0" applyNumberFormat="1" applyFont="1" applyFill="1" applyBorder="1" applyProtection="1">
      <protection locked="0"/>
    </xf>
    <xf numFmtId="210" fontId="28" fillId="2" borderId="4" xfId="0" applyNumberFormat="1" applyFont="1" applyFill="1" applyBorder="1" applyProtection="1">
      <protection locked="0"/>
    </xf>
    <xf numFmtId="210" fontId="3" fillId="2" borderId="0" xfId="0" applyNumberFormat="1" applyFont="1" applyFill="1"/>
    <xf numFmtId="210" fontId="7" fillId="2" borderId="8" xfId="0" applyNumberFormat="1" applyFont="1" applyFill="1" applyBorder="1" applyProtection="1">
      <protection locked="0"/>
    </xf>
    <xf numFmtId="210" fontId="28" fillId="2" borderId="8" xfId="0" applyNumberFormat="1" applyFont="1" applyFill="1" applyBorder="1" applyProtection="1">
      <protection locked="0"/>
    </xf>
    <xf numFmtId="210" fontId="12" fillId="2" borderId="5" xfId="0" applyNumberFormat="1" applyFont="1" applyFill="1" applyBorder="1" applyProtection="1">
      <protection locked="0"/>
    </xf>
    <xf numFmtId="210" fontId="3" fillId="2" borderId="0" xfId="0" applyNumberFormat="1" applyFont="1" applyFill="1" applyBorder="1" applyProtection="1">
      <protection locked="0"/>
    </xf>
    <xf numFmtId="210" fontId="28" fillId="2" borderId="5" xfId="0" applyNumberFormat="1" applyFont="1" applyFill="1" applyBorder="1" applyProtection="1">
      <protection locked="0"/>
    </xf>
    <xf numFmtId="210" fontId="2" fillId="2" borderId="4" xfId="0" applyNumberFormat="1" applyFont="1" applyFill="1" applyBorder="1" applyAlignment="1">
      <alignment horizontal="left"/>
    </xf>
    <xf numFmtId="210" fontId="3" fillId="2" borderId="4" xfId="0" applyNumberFormat="1" applyFont="1" applyFill="1" applyBorder="1" applyAlignment="1" applyProtection="1">
      <alignment horizontal="right"/>
      <protection locked="0"/>
    </xf>
    <xf numFmtId="210" fontId="12" fillId="2" borderId="5" xfId="0" applyNumberFormat="1" applyFont="1" applyFill="1" applyBorder="1" applyAlignment="1" applyProtection="1">
      <alignment horizontal="right"/>
      <protection locked="0"/>
    </xf>
    <xf numFmtId="210" fontId="3" fillId="2" borderId="7" xfId="0" applyNumberFormat="1" applyFont="1" applyFill="1" applyBorder="1" applyProtection="1">
      <protection locked="0"/>
    </xf>
    <xf numFmtId="210" fontId="12" fillId="2" borderId="7" xfId="0" applyNumberFormat="1" applyFont="1" applyFill="1" applyBorder="1" applyProtection="1">
      <protection locked="0"/>
    </xf>
    <xf numFmtId="210" fontId="3" fillId="2" borderId="8" xfId="0" applyNumberFormat="1" applyFont="1" applyFill="1" applyBorder="1" applyProtection="1">
      <protection locked="0"/>
    </xf>
    <xf numFmtId="210" fontId="12" fillId="2" borderId="8" xfId="0" applyNumberFormat="1" applyFont="1" applyFill="1" applyBorder="1" applyProtection="1">
      <protection locked="0"/>
    </xf>
    <xf numFmtId="210" fontId="7" fillId="2" borderId="11" xfId="0" applyNumberFormat="1" applyFont="1" applyFill="1" applyBorder="1" applyProtection="1">
      <protection locked="0"/>
    </xf>
    <xf numFmtId="210" fontId="28" fillId="2" borderId="3" xfId="0" applyNumberFormat="1" applyFont="1" applyFill="1" applyBorder="1" applyProtection="1">
      <protection locked="0"/>
    </xf>
    <xf numFmtId="210" fontId="3" fillId="2" borderId="4" xfId="0" applyNumberFormat="1" applyFont="1" applyFill="1" applyBorder="1" applyAlignment="1">
      <alignment horizontal="center"/>
    </xf>
    <xf numFmtId="210" fontId="7" fillId="2" borderId="8" xfId="0" applyNumberFormat="1" applyFont="1" applyFill="1" applyBorder="1" applyAlignment="1">
      <alignment vertical="center"/>
    </xf>
    <xf numFmtId="210" fontId="7" fillId="2" borderId="10" xfId="1" applyNumberFormat="1" applyFont="1" applyFill="1" applyBorder="1" applyAlignment="1" applyProtection="1">
      <protection locked="0"/>
    </xf>
    <xf numFmtId="210" fontId="3" fillId="2" borderId="10" xfId="1" applyNumberFormat="1" applyFont="1" applyFill="1" applyBorder="1" applyAlignment="1" applyProtection="1">
      <protection locked="0"/>
    </xf>
    <xf numFmtId="210" fontId="30" fillId="2" borderId="2" xfId="1" applyNumberFormat="1" applyFont="1" applyFill="1" applyBorder="1" applyAlignment="1">
      <alignment horizontal="right"/>
    </xf>
    <xf numFmtId="210" fontId="31" fillId="2" borderId="3" xfId="1" applyNumberFormat="1" applyFont="1" applyFill="1" applyBorder="1" applyAlignment="1">
      <alignment horizontal="right"/>
    </xf>
    <xf numFmtId="210" fontId="31" fillId="2" borderId="2" xfId="1" applyNumberFormat="1" applyFont="1" applyFill="1" applyBorder="1" applyAlignment="1">
      <alignment horizontal="right"/>
    </xf>
    <xf numFmtId="210" fontId="31" fillId="2" borderId="17" xfId="1" applyNumberFormat="1" applyFont="1" applyFill="1" applyBorder="1" applyAlignment="1" applyProtection="1">
      <alignment horizontal="right" vertical="center"/>
      <protection locked="0"/>
    </xf>
    <xf numFmtId="210" fontId="31" fillId="2" borderId="0" xfId="1" applyNumberFormat="1" applyFont="1" applyFill="1" applyBorder="1" applyAlignment="1">
      <alignment horizontal="right"/>
    </xf>
    <xf numFmtId="210" fontId="31" fillId="2" borderId="11" xfId="1" applyNumberFormat="1" applyFont="1" applyFill="1" applyBorder="1" applyAlignment="1">
      <alignment horizontal="right"/>
    </xf>
    <xf numFmtId="210" fontId="30" fillId="2" borderId="4" xfId="1" applyNumberFormat="1" applyFont="1" applyFill="1" applyBorder="1" applyAlignment="1">
      <alignment horizontal="right"/>
    </xf>
    <xf numFmtId="210" fontId="30" fillId="2" borderId="8" xfId="1" applyNumberFormat="1" applyFont="1" applyFill="1" applyBorder="1" applyAlignment="1">
      <alignment horizontal="right"/>
    </xf>
    <xf numFmtId="210" fontId="3" fillId="2" borderId="13" xfId="1" applyNumberFormat="1" applyFont="1" applyFill="1" applyBorder="1" applyAlignment="1"/>
    <xf numFmtId="210" fontId="31" fillId="2" borderId="18" xfId="1" applyNumberFormat="1" applyFont="1" applyFill="1" applyBorder="1" applyAlignment="1">
      <alignment horizontal="right"/>
    </xf>
    <xf numFmtId="182" fontId="3" fillId="2" borderId="11" xfId="0" applyNumberFormat="1" applyFont="1" applyFill="1" applyBorder="1" applyAlignment="1">
      <alignment horizontal="center"/>
    </xf>
    <xf numFmtId="190" fontId="21" fillId="2" borderId="4" xfId="0" applyNumberFormat="1" applyFont="1" applyFill="1" applyBorder="1"/>
    <xf numFmtId="182" fontId="2" fillId="2" borderId="11" xfId="0" applyNumberFormat="1" applyFont="1" applyFill="1" applyBorder="1" applyAlignment="1" applyProtection="1">
      <alignment horizontal="center" vertical="center"/>
      <protection locked="0"/>
    </xf>
    <xf numFmtId="186" fontId="12" fillId="2" borderId="8" xfId="1" applyNumberFormat="1" applyFont="1" applyFill="1" applyBorder="1" applyAlignment="1">
      <alignment horizontal="right"/>
    </xf>
    <xf numFmtId="186" fontId="3" fillId="2" borderId="10" xfId="1" applyNumberFormat="1" applyFont="1" applyFill="1" applyBorder="1" applyAlignment="1">
      <alignment horizontal="right"/>
    </xf>
    <xf numFmtId="208" fontId="3" fillId="2" borderId="5" xfId="3" applyNumberFormat="1" applyFont="1" applyFill="1" applyBorder="1" applyAlignment="1">
      <alignment horizontal="right"/>
    </xf>
    <xf numFmtId="186" fontId="3" fillId="2" borderId="10" xfId="1" applyNumberFormat="1" applyFont="1" applyFill="1" applyBorder="1" applyAlignment="1">
      <alignment horizontal="right" vertical="center"/>
    </xf>
    <xf numFmtId="208" fontId="3" fillId="2" borderId="5" xfId="3" applyNumberFormat="1" applyFont="1" applyFill="1" applyBorder="1" applyAlignment="1">
      <alignment horizontal="right" vertical="center"/>
    </xf>
    <xf numFmtId="208" fontId="3" fillId="2" borderId="8" xfId="3" applyNumberFormat="1" applyFont="1" applyFill="1" applyBorder="1" applyAlignment="1">
      <alignment horizontal="right" vertical="center"/>
    </xf>
    <xf numFmtId="186" fontId="3" fillId="2" borderId="0" xfId="1" applyNumberFormat="1" applyFont="1" applyFill="1" applyBorder="1" applyAlignment="1">
      <alignment horizontal="right" vertical="center"/>
    </xf>
    <xf numFmtId="182" fontId="3" fillId="2" borderId="0" xfId="0" applyNumberFormat="1" applyFont="1" applyFill="1" applyAlignment="1">
      <alignment horizontal="centerContinuous"/>
    </xf>
    <xf numFmtId="182" fontId="3" fillId="2" borderId="0" xfId="0" applyNumberFormat="1" applyFont="1" applyFill="1"/>
    <xf numFmtId="182" fontId="3" fillId="2" borderId="3" xfId="0" applyNumberFormat="1" applyFont="1" applyFill="1" applyBorder="1" applyAlignment="1">
      <alignment horizontal="left"/>
    </xf>
    <xf numFmtId="208" fontId="3" fillId="2" borderId="9" xfId="3" applyNumberFormat="1" applyFont="1" applyFill="1" applyBorder="1" applyProtection="1">
      <protection locked="0"/>
    </xf>
    <xf numFmtId="182" fontId="3" fillId="2" borderId="2" xfId="0" applyNumberFormat="1" applyFont="1" applyFill="1" applyBorder="1" applyAlignment="1">
      <alignment horizontal="left"/>
    </xf>
    <xf numFmtId="186" fontId="2" fillId="2" borderId="4" xfId="0" applyNumberFormat="1" applyFont="1" applyFill="1" applyBorder="1" applyAlignment="1" applyProtection="1">
      <alignment vertical="center"/>
      <protection locked="0"/>
    </xf>
    <xf numFmtId="208" fontId="3" fillId="2" borderId="5" xfId="3" applyNumberFormat="1" applyFont="1" applyFill="1" applyBorder="1" applyAlignment="1" applyProtection="1">
      <alignment vertical="center"/>
      <protection locked="0"/>
    </xf>
    <xf numFmtId="190" fontId="3" fillId="2" borderId="0" xfId="0" applyNumberFormat="1" applyFont="1" applyFill="1" applyAlignment="1">
      <alignment horizontal="center" vertical="center"/>
    </xf>
    <xf numFmtId="184" fontId="3" fillId="2" borderId="10" xfId="1" applyNumberFormat="1" applyFont="1" applyFill="1" applyBorder="1" applyAlignment="1" applyProtection="1">
      <alignment horizontal="center" vertical="center"/>
      <protection locked="0"/>
    </xf>
    <xf numFmtId="3" fontId="3" fillId="2" borderId="0" xfId="0" applyNumberFormat="1" applyFont="1" applyFill="1" applyBorder="1" applyAlignment="1">
      <alignment horizontal="center" vertical="center"/>
    </xf>
    <xf numFmtId="0" fontId="0" fillId="2" borderId="0" xfId="0" applyFill="1" applyAlignment="1">
      <alignment horizontal="center" vertical="center"/>
    </xf>
    <xf numFmtId="186" fontId="2" fillId="2" borderId="0" xfId="0" applyNumberFormat="1" applyFont="1" applyFill="1" applyBorder="1" applyAlignment="1">
      <alignment horizontal="center" vertical="center"/>
    </xf>
    <xf numFmtId="208" fontId="2" fillId="2" borderId="0" xfId="3" applyNumberFormat="1" applyFont="1" applyFill="1" applyBorder="1" applyAlignment="1">
      <alignment horizontal="center" vertical="center"/>
    </xf>
    <xf numFmtId="182" fontId="2" fillId="2" borderId="0" xfId="0" applyNumberFormat="1" applyFont="1" applyFill="1" applyBorder="1" applyAlignment="1">
      <alignment horizontal="center" vertical="center"/>
    </xf>
    <xf numFmtId="190" fontId="2" fillId="2" borderId="0" xfId="0" applyNumberFormat="1" applyFont="1" applyFill="1" applyAlignment="1">
      <alignment horizontal="center" vertical="center"/>
    </xf>
    <xf numFmtId="210" fontId="3" fillId="2" borderId="0" xfId="0" applyNumberFormat="1" applyFont="1" applyFill="1" applyBorder="1"/>
    <xf numFmtId="210" fontId="3" fillId="2" borderId="6" xfId="0" applyNumberFormat="1" applyFont="1" applyFill="1" applyBorder="1" applyAlignment="1">
      <alignment vertical="center"/>
    </xf>
    <xf numFmtId="210" fontId="7" fillId="2" borderId="14" xfId="0" applyNumberFormat="1" applyFont="1" applyFill="1" applyBorder="1" applyAlignment="1">
      <alignment vertical="center"/>
    </xf>
    <xf numFmtId="190" fontId="10" fillId="2" borderId="4" xfId="0" applyNumberFormat="1" applyFont="1" applyFill="1" applyBorder="1" applyAlignment="1">
      <alignment vertical="center"/>
    </xf>
    <xf numFmtId="208" fontId="3" fillId="2" borderId="0" xfId="3" applyNumberFormat="1" applyFont="1" applyFill="1" applyBorder="1" applyAlignment="1" applyProtection="1">
      <alignment vertical="center"/>
      <protection locked="0"/>
    </xf>
    <xf numFmtId="208" fontId="3" fillId="2" borderId="0" xfId="3" applyNumberFormat="1" applyFont="1" applyFill="1" applyBorder="1" applyProtection="1">
      <protection locked="0"/>
    </xf>
    <xf numFmtId="182" fontId="2" fillId="2" borderId="7" xfId="0" applyNumberFormat="1" applyFont="1" applyFill="1" applyBorder="1"/>
    <xf numFmtId="182" fontId="2" fillId="2" borderId="4" xfId="0" applyNumberFormat="1" applyFont="1" applyFill="1" applyBorder="1"/>
    <xf numFmtId="182" fontId="3" fillId="2" borderId="7" xfId="0" applyNumberFormat="1" applyFont="1" applyFill="1" applyBorder="1"/>
    <xf numFmtId="182" fontId="3" fillId="2" borderId="4" xfId="0" applyNumberFormat="1" applyFont="1" applyFill="1" applyBorder="1"/>
    <xf numFmtId="186" fontId="12" fillId="2" borderId="0" xfId="1" applyNumberFormat="1" applyFont="1" applyFill="1" applyBorder="1" applyAlignment="1">
      <alignment horizontal="right" vertical="center"/>
    </xf>
    <xf numFmtId="190" fontId="5" fillId="2" borderId="0" xfId="0" applyNumberFormat="1" applyFont="1" applyFill="1" applyBorder="1"/>
    <xf numFmtId="186" fontId="12" fillId="2" borderId="0" xfId="1" applyNumberFormat="1" applyFont="1" applyFill="1" applyBorder="1" applyAlignment="1">
      <alignment horizontal="right"/>
    </xf>
    <xf numFmtId="186" fontId="2" fillId="2" borderId="7" xfId="0" applyNumberFormat="1" applyFont="1" applyFill="1" applyBorder="1" applyAlignment="1" applyProtection="1">
      <alignment vertical="center"/>
      <protection locked="0"/>
    </xf>
    <xf numFmtId="182" fontId="2" fillId="2" borderId="11" xfId="0" applyNumberFormat="1" applyFont="1" applyFill="1" applyBorder="1" applyAlignment="1">
      <alignment horizontal="left"/>
    </xf>
    <xf numFmtId="190" fontId="14" fillId="2" borderId="20" xfId="0" applyNumberFormat="1" applyFont="1" applyFill="1" applyBorder="1" applyAlignment="1">
      <alignment vertical="center" wrapText="1"/>
    </xf>
    <xf numFmtId="186" fontId="14" fillId="2" borderId="21" xfId="0" applyNumberFormat="1" applyFont="1" applyFill="1" applyBorder="1" applyAlignment="1">
      <alignment vertical="center"/>
    </xf>
    <xf numFmtId="210" fontId="7" fillId="2" borderId="20" xfId="0" applyNumberFormat="1" applyFont="1" applyFill="1" applyBorder="1" applyAlignment="1">
      <alignment vertical="center"/>
    </xf>
    <xf numFmtId="190" fontId="5" fillId="2" borderId="0" xfId="0" applyNumberFormat="1" applyFont="1" applyFill="1" applyBorder="1" applyAlignment="1">
      <alignment vertical="center" wrapText="1"/>
    </xf>
    <xf numFmtId="0" fontId="21" fillId="2" borderId="0" xfId="0" applyFont="1" applyFill="1" applyBorder="1" applyAlignment="1">
      <alignment horizontal="left" wrapText="1" indent="10"/>
    </xf>
    <xf numFmtId="0" fontId="21" fillId="2" borderId="5" xfId="0" applyFont="1" applyFill="1" applyBorder="1" applyAlignment="1">
      <alignment horizontal="left" wrapText="1" indent="10"/>
    </xf>
    <xf numFmtId="182" fontId="2" fillId="2" borderId="18" xfId="0" applyNumberFormat="1" applyFont="1" applyFill="1" applyBorder="1" applyAlignment="1">
      <alignment horizontal="center"/>
    </xf>
    <xf numFmtId="182" fontId="2" fillId="2" borderId="7" xfId="0" applyNumberFormat="1" applyFont="1" applyFill="1" applyBorder="1" applyAlignment="1">
      <alignment horizontal="center"/>
    </xf>
    <xf numFmtId="190" fontId="2" fillId="2" borderId="7" xfId="0" applyNumberFormat="1" applyFont="1" applyFill="1" applyBorder="1"/>
    <xf numFmtId="208" fontId="3" fillId="2" borderId="4" xfId="3" applyNumberFormat="1" applyFont="1" applyFill="1" applyBorder="1" applyAlignment="1">
      <alignment vertical="center"/>
    </xf>
    <xf numFmtId="208" fontId="7" fillId="2" borderId="4" xfId="3" applyNumberFormat="1" applyFont="1" applyFill="1" applyBorder="1" applyAlignment="1">
      <alignment vertical="center"/>
    </xf>
    <xf numFmtId="208" fontId="3" fillId="2" borderId="22" xfId="3" applyNumberFormat="1" applyFont="1" applyFill="1" applyBorder="1"/>
    <xf numFmtId="190" fontId="10" fillId="2" borderId="7" xfId="0" applyNumberFormat="1" applyFont="1" applyFill="1" applyBorder="1" applyAlignment="1">
      <alignment vertical="center"/>
    </xf>
    <xf numFmtId="186" fontId="2" fillId="2" borderId="18" xfId="0" applyNumberFormat="1" applyFont="1" applyFill="1" applyBorder="1" applyAlignment="1" applyProtection="1">
      <alignment vertical="center"/>
      <protection locked="0"/>
    </xf>
    <xf numFmtId="186" fontId="12" fillId="2" borderId="7" xfId="1" applyNumberFormat="1" applyFont="1" applyFill="1" applyBorder="1" applyAlignment="1">
      <alignment horizontal="right" vertical="center"/>
    </xf>
    <xf numFmtId="208" fontId="3" fillId="2" borderId="18" xfId="3" applyNumberFormat="1" applyFont="1" applyFill="1" applyBorder="1" applyAlignment="1" applyProtection="1">
      <alignment vertical="center"/>
      <protection locked="0"/>
    </xf>
    <xf numFmtId="190" fontId="2" fillId="2" borderId="10" xfId="0" applyNumberFormat="1" applyFont="1" applyFill="1" applyBorder="1" applyAlignment="1">
      <alignment horizontal="left" indent="10"/>
    </xf>
    <xf numFmtId="0" fontId="24" fillId="2" borderId="2" xfId="0" applyFont="1" applyFill="1" applyBorder="1" applyAlignment="1"/>
    <xf numFmtId="186" fontId="3" fillId="2" borderId="5" xfId="0" applyNumberFormat="1" applyFont="1" applyFill="1" applyBorder="1" applyAlignment="1">
      <alignment vertical="center"/>
    </xf>
    <xf numFmtId="186" fontId="3" fillId="2" borderId="12" xfId="1" applyNumberFormat="1" applyFont="1" applyFill="1" applyBorder="1" applyAlignment="1">
      <alignment horizontal="right" vertical="center"/>
    </xf>
    <xf numFmtId="186" fontId="3" fillId="2" borderId="8" xfId="1" applyNumberFormat="1" applyFont="1" applyFill="1" applyBorder="1" applyAlignment="1">
      <alignment horizontal="right" vertical="center"/>
    </xf>
    <xf numFmtId="186" fontId="3" fillId="2" borderId="4" xfId="0" applyNumberFormat="1" applyFont="1" applyFill="1" applyBorder="1" applyAlignment="1" applyProtection="1">
      <alignment vertical="center"/>
      <protection locked="0"/>
    </xf>
    <xf numFmtId="186" fontId="3" fillId="2" borderId="5" xfId="0" applyNumberFormat="1" applyFont="1" applyFill="1" applyBorder="1" applyAlignment="1" applyProtection="1">
      <alignment vertical="center"/>
      <protection locked="0"/>
    </xf>
    <xf numFmtId="210" fontId="7" fillId="2" borderId="0" xfId="1" applyNumberFormat="1" applyFont="1" applyFill="1" applyBorder="1" applyAlignment="1">
      <alignment horizontal="right"/>
    </xf>
    <xf numFmtId="0" fontId="1" fillId="2" borderId="3" xfId="0" applyFont="1" applyFill="1" applyBorder="1" applyAlignment="1"/>
    <xf numFmtId="0" fontId="0" fillId="2" borderId="0" xfId="0" applyFill="1" applyBorder="1" applyAlignment="1">
      <alignment horizontal="left" indent="6"/>
    </xf>
    <xf numFmtId="0" fontId="0" fillId="2" borderId="0" xfId="0" applyFill="1" applyBorder="1" applyAlignment="1">
      <alignment horizontal="left" wrapText="1" indent="4"/>
    </xf>
    <xf numFmtId="210" fontId="3" fillId="2" borderId="10" xfId="0" applyNumberFormat="1" applyFont="1" applyFill="1" applyBorder="1"/>
    <xf numFmtId="210" fontId="7" fillId="2" borderId="3" xfId="1" applyNumberFormat="1" applyFont="1" applyFill="1" applyBorder="1" applyAlignment="1">
      <alignment horizontal="right"/>
    </xf>
    <xf numFmtId="208" fontId="7" fillId="2" borderId="3" xfId="3" applyNumberFormat="1" applyFont="1" applyFill="1" applyBorder="1" applyAlignment="1">
      <alignment horizontal="right"/>
    </xf>
    <xf numFmtId="210" fontId="7" fillId="2" borderId="2" xfId="1" applyNumberFormat="1" applyFont="1" applyFill="1" applyBorder="1" applyAlignment="1">
      <alignment horizontal="right"/>
    </xf>
    <xf numFmtId="208" fontId="7" fillId="2" borderId="2" xfId="3" applyNumberFormat="1" applyFont="1" applyFill="1" applyBorder="1" applyAlignment="1">
      <alignment horizontal="right"/>
    </xf>
    <xf numFmtId="210" fontId="7" fillId="2" borderId="11" xfId="1" applyNumberFormat="1" applyFont="1" applyFill="1" applyBorder="1" applyAlignment="1">
      <alignment horizontal="right"/>
    </xf>
    <xf numFmtId="208" fontId="7" fillId="2" borderId="11" xfId="3" applyNumberFormat="1" applyFont="1" applyFill="1" applyBorder="1" applyAlignment="1">
      <alignment horizontal="right"/>
    </xf>
    <xf numFmtId="210" fontId="3" fillId="2" borderId="8" xfId="1" applyNumberFormat="1" applyFont="1" applyFill="1" applyBorder="1" applyAlignment="1">
      <alignment horizontal="right"/>
    </xf>
    <xf numFmtId="210" fontId="3" fillId="2" borderId="6" xfId="1" applyNumberFormat="1" applyFont="1" applyFill="1" applyBorder="1" applyAlignment="1">
      <alignment horizontal="right"/>
    </xf>
    <xf numFmtId="208" fontId="3" fillId="2" borderId="6" xfId="3" applyNumberFormat="1" applyFont="1" applyFill="1" applyBorder="1" applyAlignment="1">
      <alignment horizontal="right"/>
    </xf>
    <xf numFmtId="210" fontId="3" fillId="2" borderId="0" xfId="1" applyNumberFormat="1" applyFont="1" applyFill="1" applyBorder="1" applyAlignment="1">
      <alignment horizontal="right"/>
    </xf>
    <xf numFmtId="210" fontId="7" fillId="2" borderId="17" xfId="1" applyNumberFormat="1" applyFont="1" applyFill="1" applyBorder="1" applyAlignment="1" applyProtection="1">
      <alignment horizontal="right" vertical="center"/>
      <protection locked="0"/>
    </xf>
    <xf numFmtId="208" fontId="7" fillId="2" borderId="17" xfId="3" applyNumberFormat="1" applyFont="1" applyFill="1" applyBorder="1" applyAlignment="1" applyProtection="1">
      <alignment horizontal="right" vertical="center"/>
      <protection locked="0"/>
    </xf>
    <xf numFmtId="190" fontId="37" fillId="2" borderId="10" xfId="0" applyNumberFormat="1" applyFont="1" applyFill="1" applyBorder="1" applyAlignment="1">
      <alignment horizontal="left" wrapText="1" indent="10"/>
    </xf>
    <xf numFmtId="190" fontId="37" fillId="2" borderId="10" xfId="0" applyNumberFormat="1" applyFont="1" applyFill="1" applyBorder="1" applyAlignment="1">
      <alignment horizontal="left" indent="6"/>
    </xf>
    <xf numFmtId="190" fontId="33" fillId="2" borderId="10" xfId="0" applyNumberFormat="1" applyFont="1" applyFill="1" applyBorder="1" applyAlignment="1">
      <alignment horizontal="left" indent="6"/>
    </xf>
    <xf numFmtId="190" fontId="21" fillId="2" borderId="10" xfId="0" applyNumberFormat="1" applyFont="1" applyFill="1" applyBorder="1" applyAlignment="1">
      <alignment horizontal="left" wrapText="1" indent="10"/>
    </xf>
    <xf numFmtId="190" fontId="21" fillId="2" borderId="10" xfId="0" applyNumberFormat="1" applyFont="1" applyFill="1" applyBorder="1" applyAlignment="1">
      <alignment horizontal="left" indent="6"/>
    </xf>
    <xf numFmtId="186" fontId="28" fillId="2" borderId="0" xfId="0" applyNumberFormat="1" applyFont="1" applyFill="1" applyBorder="1" applyProtection="1">
      <protection locked="0"/>
    </xf>
    <xf numFmtId="186" fontId="28" fillId="2" borderId="11" xfId="0" applyNumberFormat="1" applyFont="1" applyFill="1" applyBorder="1" applyProtection="1">
      <protection locked="0"/>
    </xf>
    <xf numFmtId="210" fontId="7" fillId="2" borderId="0" xfId="0" applyNumberFormat="1" applyFont="1" applyFill="1" applyBorder="1" applyAlignment="1">
      <alignment vertical="center"/>
    </xf>
    <xf numFmtId="186" fontId="28" fillId="2" borderId="9" xfId="0" applyNumberFormat="1" applyFont="1" applyFill="1" applyBorder="1" applyProtection="1">
      <protection locked="0"/>
    </xf>
    <xf numFmtId="208" fontId="7" fillId="2" borderId="9" xfId="3" applyNumberFormat="1" applyFont="1" applyFill="1" applyBorder="1" applyProtection="1">
      <protection locked="0"/>
    </xf>
    <xf numFmtId="186" fontId="28" fillId="2" borderId="18" xfId="0" applyNumberFormat="1" applyFont="1" applyFill="1" applyBorder="1" applyProtection="1">
      <protection locked="0"/>
    </xf>
    <xf numFmtId="208" fontId="7" fillId="2" borderId="18" xfId="3" applyNumberFormat="1" applyFont="1" applyFill="1" applyBorder="1" applyProtection="1">
      <protection locked="0"/>
    </xf>
    <xf numFmtId="210" fontId="7" fillId="2" borderId="11" xfId="0" applyNumberFormat="1" applyFont="1" applyFill="1" applyBorder="1" applyAlignment="1" applyProtection="1">
      <alignment vertical="center"/>
      <protection locked="0"/>
    </xf>
    <xf numFmtId="210" fontId="28" fillId="2" borderId="3" xfId="0" applyNumberFormat="1" applyFont="1" applyFill="1" applyBorder="1" applyAlignment="1" applyProtection="1">
      <alignment vertical="center"/>
      <protection locked="0"/>
    </xf>
    <xf numFmtId="208" fontId="7" fillId="2" borderId="3" xfId="3" applyNumberFormat="1" applyFont="1" applyFill="1" applyBorder="1" applyAlignment="1" applyProtection="1">
      <alignment vertical="center"/>
      <protection locked="0"/>
    </xf>
    <xf numFmtId="186" fontId="28" fillId="2" borderId="7" xfId="0" applyNumberFormat="1" applyFont="1" applyFill="1" applyBorder="1" applyProtection="1">
      <protection locked="0"/>
    </xf>
    <xf numFmtId="190" fontId="14" fillId="2" borderId="11" xfId="0" applyNumberFormat="1" applyFont="1" applyFill="1" applyBorder="1" applyAlignment="1">
      <alignment horizontal="center"/>
    </xf>
    <xf numFmtId="210" fontId="7" fillId="2" borderId="11" xfId="0" applyNumberFormat="1" applyFont="1" applyFill="1" applyBorder="1" applyAlignment="1" applyProtection="1">
      <protection locked="0"/>
    </xf>
    <xf numFmtId="210" fontId="28" fillId="2" borderId="3" xfId="0" applyNumberFormat="1" applyFont="1" applyFill="1" applyBorder="1" applyAlignment="1" applyProtection="1">
      <protection locked="0"/>
    </xf>
    <xf numFmtId="208" fontId="7" fillId="2" borderId="3" xfId="3" applyNumberFormat="1" applyFont="1" applyFill="1" applyBorder="1" applyAlignment="1" applyProtection="1">
      <protection locked="0"/>
    </xf>
    <xf numFmtId="210" fontId="12" fillId="2" borderId="11" xfId="0" applyNumberFormat="1" applyFont="1" applyFill="1" applyBorder="1" applyAlignment="1" applyProtection="1">
      <alignment vertical="center"/>
      <protection locked="0"/>
    </xf>
    <xf numFmtId="210" fontId="7" fillId="2" borderId="13" xfId="0" applyNumberFormat="1" applyFont="1" applyFill="1" applyBorder="1" applyProtection="1">
      <protection locked="0"/>
    </xf>
    <xf numFmtId="210" fontId="7" fillId="2" borderId="7" xfId="0" applyNumberFormat="1" applyFont="1" applyFill="1" applyBorder="1" applyProtection="1">
      <protection locked="0"/>
    </xf>
    <xf numFmtId="210" fontId="28" fillId="2" borderId="18" xfId="0" applyNumberFormat="1" applyFont="1" applyFill="1" applyBorder="1" applyProtection="1">
      <protection locked="0"/>
    </xf>
    <xf numFmtId="210" fontId="7" fillId="2" borderId="16" xfId="0" applyNumberFormat="1" applyFont="1" applyFill="1" applyBorder="1" applyProtection="1">
      <protection locked="0"/>
    </xf>
    <xf numFmtId="210" fontId="28" fillId="2" borderId="9" xfId="0" applyNumberFormat="1" applyFont="1" applyFill="1" applyBorder="1" applyProtection="1">
      <protection locked="0"/>
    </xf>
    <xf numFmtId="208" fontId="7" fillId="2" borderId="11" xfId="3" applyNumberFormat="1" applyFont="1" applyFill="1" applyBorder="1" applyAlignment="1" applyProtection="1">
      <alignment vertical="center"/>
      <protection locked="0"/>
    </xf>
    <xf numFmtId="190" fontId="3" fillId="2" borderId="0" xfId="0" applyNumberFormat="1" applyFont="1" applyFill="1" applyAlignment="1">
      <alignment horizontal="left" vertical="center"/>
    </xf>
    <xf numFmtId="210" fontId="3" fillId="2" borderId="10" xfId="1" applyNumberFormat="1" applyFont="1" applyFill="1" applyBorder="1" applyAlignment="1" applyProtection="1">
      <alignment horizontal="left" vertical="center"/>
      <protection locked="0"/>
    </xf>
    <xf numFmtId="208" fontId="3" fillId="2" borderId="4" xfId="3" applyNumberFormat="1" applyFont="1" applyFill="1" applyBorder="1" applyAlignment="1" applyProtection="1">
      <alignment horizontal="left" vertical="center"/>
      <protection locked="0"/>
    </xf>
    <xf numFmtId="184" fontId="3" fillId="2" borderId="10" xfId="1" applyNumberFormat="1" applyFont="1" applyFill="1" applyBorder="1" applyAlignment="1" applyProtection="1">
      <alignment horizontal="left" vertical="center"/>
      <protection locked="0"/>
    </xf>
    <xf numFmtId="3" fontId="3" fillId="2" borderId="0" xfId="0" applyNumberFormat="1" applyFont="1" applyFill="1" applyBorder="1" applyAlignment="1">
      <alignment horizontal="left" vertical="center"/>
    </xf>
    <xf numFmtId="0" fontId="0" fillId="2" borderId="0" xfId="0" applyFill="1" applyAlignment="1">
      <alignment horizontal="left" vertical="center"/>
    </xf>
    <xf numFmtId="190" fontId="3" fillId="3" borderId="0" xfId="0" applyNumberFormat="1" applyFont="1" applyFill="1" applyAlignment="1">
      <alignment horizontal="left"/>
    </xf>
    <xf numFmtId="210" fontId="3" fillId="3" borderId="10" xfId="1" applyNumberFormat="1" applyFont="1" applyFill="1" applyBorder="1" applyAlignment="1" applyProtection="1">
      <protection locked="0"/>
    </xf>
    <xf numFmtId="208" fontId="3" fillId="3" borderId="4" xfId="3" applyNumberFormat="1" applyFont="1" applyFill="1" applyBorder="1" applyAlignment="1" applyProtection="1">
      <protection locked="0"/>
    </xf>
    <xf numFmtId="184" fontId="3" fillId="3" borderId="10" xfId="1" applyNumberFormat="1" applyFont="1" applyFill="1" applyBorder="1" applyAlignment="1" applyProtection="1">
      <protection locked="0"/>
    </xf>
    <xf numFmtId="3" fontId="12" fillId="3" borderId="0" xfId="0" applyNumberFormat="1" applyFont="1" applyFill="1" applyBorder="1"/>
    <xf numFmtId="0" fontId="0" fillId="3" borderId="0" xfId="0" applyFill="1"/>
    <xf numFmtId="210" fontId="7" fillId="3" borderId="10" xfId="1" applyNumberFormat="1" applyFont="1" applyFill="1" applyBorder="1" applyAlignment="1" applyProtection="1">
      <protection locked="0"/>
    </xf>
    <xf numFmtId="208" fontId="7" fillId="3" borderId="4" xfId="3" applyNumberFormat="1" applyFont="1" applyFill="1" applyBorder="1" applyAlignment="1" applyProtection="1">
      <protection locked="0"/>
    </xf>
    <xf numFmtId="184" fontId="10" fillId="3" borderId="10" xfId="1" applyNumberFormat="1" applyFont="1" applyFill="1" applyBorder="1" applyAlignment="1" applyProtection="1">
      <protection locked="0"/>
    </xf>
    <xf numFmtId="3" fontId="3" fillId="3" borderId="0" xfId="0" applyNumberFormat="1" applyFont="1" applyFill="1" applyBorder="1"/>
    <xf numFmtId="184" fontId="2" fillId="3" borderId="10" xfId="1" applyNumberFormat="1" applyFont="1" applyFill="1" applyBorder="1" applyAlignment="1" applyProtection="1">
      <protection locked="0"/>
    </xf>
    <xf numFmtId="190" fontId="6" fillId="3" borderId="0" xfId="0" applyNumberFormat="1" applyFont="1" applyFill="1" applyAlignment="1">
      <alignment horizontal="left"/>
    </xf>
    <xf numFmtId="184" fontId="14" fillId="3" borderId="10" xfId="1" applyNumberFormat="1" applyFont="1" applyFill="1" applyBorder="1" applyAlignment="1" applyProtection="1">
      <protection locked="0"/>
    </xf>
    <xf numFmtId="3" fontId="6" fillId="3" borderId="0" xfId="0" applyNumberFormat="1" applyFont="1" applyFill="1" applyBorder="1"/>
    <xf numFmtId="0" fontId="24" fillId="3" borderId="0" xfId="0" applyFont="1" applyFill="1"/>
    <xf numFmtId="200" fontId="2" fillId="3" borderId="0" xfId="0" applyNumberFormat="1" applyFont="1" applyFill="1" applyAlignment="1">
      <alignment horizontal="left"/>
    </xf>
    <xf numFmtId="182" fontId="2" fillId="3" borderId="0" xfId="0" applyNumberFormat="1" applyFont="1" applyFill="1"/>
    <xf numFmtId="182" fontId="2" fillId="3" borderId="0" xfId="0" applyNumberFormat="1" applyFont="1" applyFill="1" applyAlignment="1"/>
    <xf numFmtId="200" fontId="2" fillId="3" borderId="0" xfId="0" applyNumberFormat="1" applyFont="1" applyFill="1" applyAlignment="1">
      <alignment horizontal="right"/>
    </xf>
    <xf numFmtId="190" fontId="4" fillId="3" borderId="0" xfId="0" applyNumberFormat="1" applyFont="1" applyFill="1" applyAlignment="1">
      <alignment horizontal="centerContinuous"/>
    </xf>
    <xf numFmtId="182" fontId="2" fillId="3" borderId="0" xfId="0" applyNumberFormat="1" applyFont="1" applyFill="1" applyAlignment="1">
      <alignment horizontal="centerContinuous"/>
    </xf>
    <xf numFmtId="182" fontId="15" fillId="3" borderId="0" xfId="0" applyNumberFormat="1" applyFont="1" applyFill="1" applyAlignment="1">
      <alignment horizontal="centerContinuous"/>
    </xf>
    <xf numFmtId="190" fontId="5" fillId="3" borderId="0" xfId="0" applyNumberFormat="1" applyFont="1" applyFill="1" applyAlignment="1">
      <alignment horizontal="right"/>
    </xf>
    <xf numFmtId="182" fontId="5" fillId="3" borderId="0" xfId="0" applyNumberFormat="1" applyFont="1" applyFill="1" applyAlignment="1">
      <alignment horizontal="right" vertical="center"/>
    </xf>
    <xf numFmtId="182" fontId="5" fillId="3" borderId="0" xfId="0" applyNumberFormat="1" applyFont="1" applyFill="1" applyAlignment="1">
      <alignment horizontal="left" vertical="center"/>
    </xf>
    <xf numFmtId="182" fontId="15" fillId="3" borderId="0" xfId="0" applyNumberFormat="1" applyFont="1" applyFill="1"/>
    <xf numFmtId="190" fontId="6" fillId="3" borderId="1" xfId="0" applyNumberFormat="1" applyFont="1" applyFill="1" applyBorder="1" applyAlignment="1">
      <alignment horizontal="left" vertical="center"/>
    </xf>
    <xf numFmtId="182" fontId="2" fillId="3" borderId="2" xfId="0" applyNumberFormat="1" applyFont="1" applyFill="1" applyBorder="1" applyAlignment="1">
      <alignment horizontal="left"/>
    </xf>
    <xf numFmtId="182" fontId="2" fillId="3" borderId="3" xfId="0" applyNumberFormat="1" applyFont="1" applyFill="1" applyBorder="1" applyAlignment="1">
      <alignment horizontal="left"/>
    </xf>
    <xf numFmtId="182" fontId="2" fillId="3" borderId="0" xfId="0" applyNumberFormat="1" applyFont="1" applyFill="1" applyBorder="1" applyAlignment="1">
      <alignment horizontal="left"/>
    </xf>
    <xf numFmtId="182" fontId="2" fillId="3" borderId="2" xfId="0" applyNumberFormat="1" applyFont="1" applyFill="1" applyBorder="1" applyAlignment="1">
      <alignment vertical="center"/>
    </xf>
    <xf numFmtId="0" fontId="22" fillId="3" borderId="0" xfId="0" applyFont="1" applyFill="1" applyBorder="1" applyAlignment="1">
      <alignment horizontal="center" vertical="center"/>
    </xf>
    <xf numFmtId="0" fontId="0" fillId="3" borderId="0" xfId="0" applyFill="1" applyBorder="1" applyAlignment="1">
      <alignment vertical="center"/>
    </xf>
    <xf numFmtId="208" fontId="22" fillId="3" borderId="0" xfId="3" applyNumberFormat="1" applyFont="1" applyFill="1" applyBorder="1" applyAlignment="1">
      <alignment horizontal="center" vertical="center"/>
    </xf>
    <xf numFmtId="190" fontId="2" fillId="3" borderId="0" xfId="0" applyNumberFormat="1" applyFont="1" applyFill="1"/>
    <xf numFmtId="208" fontId="6" fillId="3" borderId="0" xfId="3" applyNumberFormat="1" applyFont="1" applyFill="1" applyBorder="1" applyAlignment="1" applyProtection="1">
      <alignment horizontal="right"/>
      <protection locked="0"/>
    </xf>
    <xf numFmtId="0" fontId="23" fillId="3" borderId="0" xfId="0" applyFont="1" applyFill="1" applyBorder="1"/>
    <xf numFmtId="190" fontId="7" fillId="3" borderId="0" xfId="0" applyNumberFormat="1" applyFont="1" applyFill="1" applyAlignment="1">
      <alignment horizontal="left"/>
    </xf>
    <xf numFmtId="208" fontId="5" fillId="3" borderId="0" xfId="3" applyNumberFormat="1" applyFont="1" applyFill="1" applyBorder="1" applyAlignment="1" applyProtection="1">
      <alignment horizontal="right"/>
      <protection locked="0"/>
    </xf>
    <xf numFmtId="0" fontId="18" fillId="3" borderId="0" xfId="0" applyFont="1" applyFill="1" applyBorder="1"/>
    <xf numFmtId="208" fontId="2" fillId="3" borderId="0" xfId="3" applyNumberFormat="1" applyFont="1" applyFill="1" applyBorder="1" applyAlignment="1" applyProtection="1">
      <alignment horizontal="right"/>
      <protection locked="0"/>
    </xf>
    <xf numFmtId="0" fontId="17" fillId="3" borderId="0" xfId="0" applyFont="1" applyFill="1" applyBorder="1"/>
    <xf numFmtId="182" fontId="2" fillId="3" borderId="0" xfId="0" applyNumberFormat="1" applyFont="1" applyFill="1" applyBorder="1"/>
    <xf numFmtId="0" fontId="6" fillId="3" borderId="0" xfId="0" applyFont="1" applyFill="1" applyBorder="1"/>
    <xf numFmtId="190" fontId="6" fillId="3" borderId="0" xfId="0" applyNumberFormat="1" applyFont="1" applyFill="1"/>
    <xf numFmtId="0" fontId="13" fillId="3" borderId="0" xfId="0" applyFont="1" applyFill="1" applyBorder="1"/>
    <xf numFmtId="190" fontId="13" fillId="3" borderId="0" xfId="0" applyNumberFormat="1" applyFont="1" applyFill="1"/>
    <xf numFmtId="0" fontId="10" fillId="3" borderId="0" xfId="0" applyFont="1" applyFill="1" applyBorder="1"/>
    <xf numFmtId="190" fontId="10" fillId="3" borderId="0" xfId="0" applyNumberFormat="1" applyFont="1" applyFill="1"/>
    <xf numFmtId="190" fontId="7" fillId="3" borderId="2" xfId="0" applyNumberFormat="1" applyFont="1" applyFill="1" applyBorder="1" applyAlignment="1"/>
    <xf numFmtId="186" fontId="3" fillId="3" borderId="2" xfId="1" applyNumberFormat="1" applyFont="1" applyFill="1" applyBorder="1" applyAlignment="1">
      <alignment horizontal="right"/>
    </xf>
    <xf numFmtId="186" fontId="30" fillId="3" borderId="2" xfId="1" applyNumberFormat="1" applyFont="1" applyFill="1" applyBorder="1" applyAlignment="1">
      <alignment horizontal="right"/>
    </xf>
    <xf numFmtId="208" fontId="30" fillId="3" borderId="2" xfId="3" applyNumberFormat="1" applyFont="1" applyFill="1" applyBorder="1" applyAlignment="1">
      <alignment horizontal="right"/>
    </xf>
    <xf numFmtId="0" fontId="14" fillId="3" borderId="1" xfId="0" applyFont="1" applyFill="1" applyBorder="1"/>
    <xf numFmtId="186" fontId="14" fillId="3" borderId="2" xfId="1" applyNumberFormat="1" applyFont="1" applyFill="1" applyBorder="1" applyAlignment="1">
      <alignment horizontal="right"/>
    </xf>
    <xf numFmtId="186" fontId="14" fillId="3" borderId="3" xfId="1" applyNumberFormat="1" applyFont="1" applyFill="1" applyBorder="1" applyAlignment="1">
      <alignment horizontal="right"/>
    </xf>
    <xf numFmtId="210" fontId="31" fillId="3" borderId="3" xfId="1" applyNumberFormat="1" applyFont="1" applyFill="1" applyBorder="1" applyAlignment="1">
      <alignment horizontal="right"/>
    </xf>
    <xf numFmtId="208" fontId="31" fillId="3" borderId="3" xfId="3" applyNumberFormat="1" applyFont="1" applyFill="1" applyBorder="1" applyAlignment="1">
      <alignment horizontal="right"/>
    </xf>
    <xf numFmtId="0" fontId="14" fillId="3" borderId="2" xfId="0" applyFont="1" applyFill="1" applyBorder="1"/>
    <xf numFmtId="210" fontId="31" fillId="3" borderId="2" xfId="1" applyNumberFormat="1" applyFont="1" applyFill="1" applyBorder="1" applyAlignment="1">
      <alignment horizontal="right"/>
    </xf>
    <xf numFmtId="208" fontId="31" fillId="3" borderId="2" xfId="3" applyNumberFormat="1" applyFont="1" applyFill="1" applyBorder="1" applyAlignment="1">
      <alignment horizontal="right"/>
    </xf>
    <xf numFmtId="0" fontId="19" fillId="3" borderId="0" xfId="0" applyFont="1" applyFill="1" applyBorder="1"/>
    <xf numFmtId="0" fontId="14" fillId="3" borderId="0" xfId="0" applyFont="1" applyFill="1" applyBorder="1"/>
    <xf numFmtId="186" fontId="14" fillId="3" borderId="0" xfId="1" applyNumberFormat="1" applyFont="1" applyFill="1" applyBorder="1" applyAlignment="1"/>
    <xf numFmtId="0" fontId="24" fillId="3" borderId="0" xfId="0" applyFont="1" applyFill="1" applyBorder="1" applyAlignment="1"/>
    <xf numFmtId="210" fontId="31" fillId="3" borderId="0" xfId="1" applyNumberFormat="1" applyFont="1" applyFill="1" applyBorder="1" applyAlignment="1">
      <alignment horizontal="right"/>
    </xf>
    <xf numFmtId="208" fontId="31" fillId="3" borderId="0" xfId="3" applyNumberFormat="1" applyFont="1" applyFill="1" applyBorder="1" applyAlignment="1">
      <alignment horizontal="right"/>
    </xf>
    <xf numFmtId="208" fontId="21" fillId="3" borderId="0" xfId="3" applyNumberFormat="1" applyFont="1" applyFill="1" applyBorder="1" applyAlignment="1">
      <alignment horizontal="right"/>
    </xf>
    <xf numFmtId="0" fontId="3" fillId="3" borderId="0" xfId="0" applyFont="1" applyFill="1" applyBorder="1"/>
    <xf numFmtId="186" fontId="14" fillId="3" borderId="2" xfId="1" applyNumberFormat="1" applyFont="1" applyFill="1" applyBorder="1" applyAlignment="1"/>
    <xf numFmtId="0" fontId="24" fillId="3" borderId="3" xfId="0" applyFont="1" applyFill="1" applyBorder="1" applyAlignment="1"/>
    <xf numFmtId="190" fontId="10" fillId="3" borderId="1" xfId="0" applyNumberFormat="1" applyFont="1" applyFill="1" applyBorder="1" applyProtection="1">
      <protection locked="0"/>
    </xf>
    <xf numFmtId="210" fontId="31" fillId="3" borderId="11" xfId="1" applyNumberFormat="1" applyFont="1" applyFill="1" applyBorder="1" applyAlignment="1">
      <alignment horizontal="right"/>
    </xf>
    <xf numFmtId="208" fontId="31" fillId="3" borderId="11" xfId="3" applyNumberFormat="1" applyFont="1" applyFill="1" applyBorder="1" applyAlignment="1">
      <alignment horizontal="right"/>
    </xf>
    <xf numFmtId="190" fontId="2" fillId="3" borderId="10" xfId="0" applyNumberFormat="1" applyFont="1" applyFill="1" applyBorder="1" applyProtection="1">
      <protection locked="0"/>
    </xf>
    <xf numFmtId="0" fontId="24" fillId="3" borderId="5" xfId="0" applyFont="1" applyFill="1" applyBorder="1" applyAlignment="1"/>
    <xf numFmtId="210" fontId="30" fillId="3" borderId="4" xfId="1" applyNumberFormat="1" applyFont="1" applyFill="1" applyBorder="1" applyAlignment="1">
      <alignment horizontal="right"/>
    </xf>
    <xf numFmtId="208" fontId="30" fillId="3" borderId="4" xfId="3" applyNumberFormat="1" applyFont="1" applyFill="1" applyBorder="1" applyAlignment="1">
      <alignment horizontal="right"/>
    </xf>
    <xf numFmtId="190" fontId="2" fillId="3" borderId="16" xfId="0" applyNumberFormat="1" applyFont="1" applyFill="1" applyBorder="1" applyProtection="1">
      <protection locked="0"/>
    </xf>
    <xf numFmtId="186" fontId="14" fillId="3" borderId="12" xfId="1" applyNumberFormat="1" applyFont="1" applyFill="1" applyBorder="1" applyAlignment="1"/>
    <xf numFmtId="0" fontId="24" fillId="3" borderId="9" xfId="0" applyFont="1" applyFill="1" applyBorder="1" applyAlignment="1"/>
    <xf numFmtId="210" fontId="30" fillId="3" borderId="8" xfId="1" applyNumberFormat="1" applyFont="1" applyFill="1" applyBorder="1" applyAlignment="1">
      <alignment horizontal="right"/>
    </xf>
    <xf numFmtId="208" fontId="30" fillId="3" borderId="8" xfId="3" applyNumberFormat="1" applyFont="1" applyFill="1" applyBorder="1" applyAlignment="1">
      <alignment horizontal="right"/>
    </xf>
    <xf numFmtId="190" fontId="2" fillId="3" borderId="0" xfId="0" applyNumberFormat="1" applyFont="1" applyFill="1" applyBorder="1" applyProtection="1">
      <protection locked="0"/>
    </xf>
    <xf numFmtId="190" fontId="14" fillId="3" borderId="14" xfId="0" applyNumberFormat="1" applyFont="1" applyFill="1" applyBorder="1" applyAlignment="1">
      <alignment vertical="center"/>
    </xf>
    <xf numFmtId="186" fontId="10" fillId="3" borderId="15" xfId="1" applyNumberFormat="1" applyFont="1" applyFill="1" applyBorder="1" applyAlignment="1" applyProtection="1">
      <alignment horizontal="right" vertical="center"/>
      <protection locked="0"/>
    </xf>
    <xf numFmtId="210" fontId="31" fillId="3" borderId="17" xfId="1" applyNumberFormat="1" applyFont="1" applyFill="1" applyBorder="1" applyAlignment="1" applyProtection="1">
      <alignment horizontal="right" vertical="center"/>
      <protection locked="0"/>
    </xf>
    <xf numFmtId="208" fontId="31" fillId="3" borderId="17" xfId="3" applyNumberFormat="1" applyFont="1" applyFill="1" applyBorder="1" applyAlignment="1" applyProtection="1">
      <alignment horizontal="right" vertical="center"/>
      <protection locked="0"/>
    </xf>
    <xf numFmtId="208" fontId="10" fillId="3" borderId="0" xfId="3" applyNumberFormat="1" applyFont="1" applyFill="1" applyBorder="1" applyAlignment="1" applyProtection="1">
      <alignment horizontal="right" vertical="center"/>
      <protection locked="0"/>
    </xf>
    <xf numFmtId="190" fontId="20" fillId="3" borderId="0" xfId="0" applyNumberFormat="1" applyFont="1" applyFill="1" applyBorder="1" applyAlignment="1" applyProtection="1">
      <alignment vertical="center"/>
      <protection locked="0"/>
    </xf>
    <xf numFmtId="190" fontId="2" fillId="3" borderId="10" xfId="0" applyNumberFormat="1" applyFont="1" applyFill="1" applyBorder="1" applyAlignment="1">
      <alignment horizontal="left" wrapText="1" indent="10"/>
    </xf>
    <xf numFmtId="190" fontId="2" fillId="3" borderId="0" xfId="0" applyNumberFormat="1" applyFont="1" applyFill="1" applyBorder="1" applyAlignment="1">
      <alignment horizontal="left" wrapText="1" indent="10"/>
    </xf>
    <xf numFmtId="190" fontId="2" fillId="3" borderId="5" xfId="0" applyNumberFormat="1" applyFont="1" applyFill="1" applyBorder="1" applyAlignment="1">
      <alignment horizontal="left" wrapText="1" indent="10"/>
    </xf>
    <xf numFmtId="0" fontId="21" fillId="3" borderId="0" xfId="0" applyFont="1" applyFill="1" applyBorder="1" applyAlignment="1">
      <alignment horizontal="left" wrapText="1" indent="10"/>
    </xf>
    <xf numFmtId="0" fontId="21" fillId="3" borderId="5" xfId="0" applyFont="1" applyFill="1" applyBorder="1" applyAlignment="1">
      <alignment horizontal="left" wrapText="1" indent="10"/>
    </xf>
    <xf numFmtId="186" fontId="2" fillId="3" borderId="0" xfId="0" applyNumberFormat="1" applyFont="1" applyFill="1" applyBorder="1"/>
    <xf numFmtId="210" fontId="3" fillId="3" borderId="4" xfId="0" applyNumberFormat="1" applyFont="1" applyFill="1" applyBorder="1"/>
    <xf numFmtId="208" fontId="3" fillId="3" borderId="4" xfId="3" applyNumberFormat="1" applyFont="1" applyFill="1" applyBorder="1"/>
    <xf numFmtId="208" fontId="2" fillId="3" borderId="0" xfId="3" applyNumberFormat="1" applyFont="1" applyFill="1" applyBorder="1"/>
    <xf numFmtId="182" fontId="13" fillId="3" borderId="0" xfId="0" applyNumberFormat="1" applyFont="1" applyFill="1" applyBorder="1"/>
    <xf numFmtId="208" fontId="10" fillId="3" borderId="0" xfId="3" applyNumberFormat="1" applyFont="1" applyFill="1" applyBorder="1" applyAlignment="1">
      <alignment vertical="center"/>
    </xf>
    <xf numFmtId="190" fontId="2" fillId="3" borderId="4" xfId="0" applyNumberFormat="1" applyFont="1" applyFill="1" applyBorder="1" applyAlignment="1"/>
    <xf numFmtId="210" fontId="3" fillId="3" borderId="4" xfId="0" applyNumberFormat="1" applyFont="1" applyFill="1" applyBorder="1" applyProtection="1">
      <protection locked="0"/>
    </xf>
    <xf numFmtId="210" fontId="12" fillId="3" borderId="4" xfId="0" applyNumberFormat="1" applyFont="1" applyFill="1" applyBorder="1" applyProtection="1">
      <protection locked="0"/>
    </xf>
    <xf numFmtId="208" fontId="3" fillId="3" borderId="4" xfId="3" applyNumberFormat="1" applyFont="1" applyFill="1" applyBorder="1" applyProtection="1">
      <protection locked="0"/>
    </xf>
    <xf numFmtId="182" fontId="7" fillId="3" borderId="0" xfId="0" applyNumberFormat="1" applyFont="1" applyFill="1" applyBorder="1" applyProtection="1">
      <protection locked="0"/>
    </xf>
    <xf numFmtId="190" fontId="7" fillId="3" borderId="0" xfId="0" applyNumberFormat="1" applyFont="1" applyFill="1"/>
    <xf numFmtId="190" fontId="5" fillId="3" borderId="0" xfId="0" applyNumberFormat="1" applyFont="1" applyFill="1" applyAlignment="1">
      <alignment horizontal="left"/>
    </xf>
    <xf numFmtId="210" fontId="12" fillId="3" borderId="4" xfId="0" applyNumberFormat="1" applyFont="1" applyFill="1" applyBorder="1"/>
    <xf numFmtId="182" fontId="5" fillId="3" borderId="0" xfId="0" applyNumberFormat="1" applyFont="1" applyFill="1" applyBorder="1"/>
    <xf numFmtId="190" fontId="5" fillId="3" borderId="0" xfId="0" applyNumberFormat="1" applyFont="1" applyFill="1"/>
    <xf numFmtId="190" fontId="2" fillId="3" borderId="4" xfId="0" applyNumberFormat="1" applyFont="1" applyFill="1" applyBorder="1"/>
    <xf numFmtId="210" fontId="3" fillId="3" borderId="4" xfId="1" applyNumberFormat="1" applyFont="1" applyFill="1" applyBorder="1" applyAlignment="1">
      <alignment horizontal="right" vertical="center"/>
    </xf>
    <xf numFmtId="210" fontId="12" fillId="3" borderId="4" xfId="1" applyNumberFormat="1" applyFont="1" applyFill="1" applyBorder="1" applyAlignment="1">
      <alignment horizontal="right" vertical="center"/>
    </xf>
    <xf numFmtId="208" fontId="3" fillId="3" borderId="4" xfId="3" applyNumberFormat="1" applyFont="1" applyFill="1" applyBorder="1" applyAlignment="1">
      <alignment horizontal="right" vertical="center"/>
    </xf>
    <xf numFmtId="182" fontId="5" fillId="3" borderId="0" xfId="0" applyNumberFormat="1" applyFont="1" applyFill="1" applyBorder="1" applyAlignment="1">
      <alignment vertical="center"/>
    </xf>
    <xf numFmtId="210" fontId="3" fillId="3" borderId="4" xfId="1" applyNumberFormat="1" applyFont="1" applyFill="1" applyBorder="1" applyAlignment="1">
      <alignment horizontal="right"/>
    </xf>
    <xf numFmtId="210" fontId="12" fillId="3" borderId="4" xfId="1" applyNumberFormat="1" applyFont="1" applyFill="1" applyBorder="1" applyAlignment="1">
      <alignment horizontal="right"/>
    </xf>
    <xf numFmtId="208" fontId="3" fillId="3" borderId="4" xfId="3" applyNumberFormat="1" applyFont="1" applyFill="1" applyBorder="1" applyAlignment="1">
      <alignment horizontal="right"/>
    </xf>
    <xf numFmtId="182" fontId="3" fillId="3" borderId="0" xfId="0" applyNumberFormat="1" applyFont="1" applyFill="1" applyBorder="1"/>
    <xf numFmtId="0" fontId="24" fillId="3" borderId="0" xfId="0" applyFont="1" applyFill="1" applyBorder="1" applyAlignment="1"/>
    <xf numFmtId="186" fontId="14" fillId="2" borderId="0" xfId="1" applyNumberFormat="1" applyFont="1" applyFill="1" applyBorder="1" applyAlignment="1">
      <alignment horizontal="right"/>
    </xf>
    <xf numFmtId="190" fontId="37" fillId="2" borderId="4" xfId="0" applyNumberFormat="1" applyFont="1" applyFill="1" applyBorder="1"/>
    <xf numFmtId="190" fontId="37" fillId="2" borderId="4" xfId="0" applyNumberFormat="1" applyFont="1" applyFill="1" applyBorder="1" applyAlignment="1"/>
    <xf numFmtId="190" fontId="10" fillId="3" borderId="10" xfId="0" applyNumberFormat="1" applyFont="1" applyFill="1" applyBorder="1" applyAlignment="1">
      <alignment horizontal="left" wrapText="1" indent="3"/>
    </xf>
    <xf numFmtId="0" fontId="0" fillId="3" borderId="0" xfId="0" applyFill="1" applyBorder="1" applyAlignment="1">
      <alignment horizontal="left" wrapText="1" indent="3"/>
    </xf>
    <xf numFmtId="0" fontId="0" fillId="2" borderId="5" xfId="0" applyFill="1" applyBorder="1" applyAlignment="1">
      <alignment horizontal="left" wrapText="1" indent="3"/>
    </xf>
    <xf numFmtId="190" fontId="37" fillId="4" borderId="4" xfId="0" applyNumberFormat="1" applyFont="1" applyFill="1" applyBorder="1"/>
    <xf numFmtId="184" fontId="14" fillId="3" borderId="0" xfId="1" applyNumberFormat="1" applyFont="1" applyFill="1" applyBorder="1" applyAlignment="1" applyProtection="1">
      <protection locked="0"/>
    </xf>
    <xf numFmtId="208" fontId="3" fillId="3" borderId="10" xfId="3" applyNumberFormat="1" applyFont="1" applyFill="1" applyBorder="1" applyAlignment="1" applyProtection="1">
      <protection locked="0"/>
    </xf>
    <xf numFmtId="0" fontId="24" fillId="3" borderId="0" xfId="0" applyFont="1" applyFill="1" applyBorder="1" applyAlignment="1"/>
    <xf numFmtId="190" fontId="10" fillId="2" borderId="0" xfId="0" applyNumberFormat="1" applyFont="1" applyFill="1" applyBorder="1" applyProtection="1">
      <protection locked="0"/>
    </xf>
    <xf numFmtId="0" fontId="1" fillId="2" borderId="0" xfId="0" applyFont="1" applyFill="1" applyBorder="1" applyAlignment="1"/>
    <xf numFmtId="210" fontId="30" fillId="3" borderId="0" xfId="1" applyNumberFormat="1" applyFont="1" applyFill="1" applyBorder="1" applyAlignment="1">
      <alignment horizontal="right"/>
    </xf>
    <xf numFmtId="208" fontId="30" fillId="3" borderId="0" xfId="3" applyNumberFormat="1" applyFont="1" applyFill="1" applyBorder="1" applyAlignment="1">
      <alignment horizontal="right"/>
    </xf>
    <xf numFmtId="190" fontId="2" fillId="3" borderId="10" xfId="0" applyNumberFormat="1" applyFont="1" applyFill="1" applyBorder="1" applyAlignment="1">
      <alignment horizontal="left" wrapText="1" indent="10"/>
    </xf>
    <xf numFmtId="0" fontId="21" fillId="3" borderId="0" xfId="0" applyFont="1" applyFill="1" applyBorder="1" applyAlignment="1">
      <alignment horizontal="left" wrapText="1" indent="10"/>
    </xf>
    <xf numFmtId="0" fontId="21" fillId="3" borderId="5" xfId="0" applyFont="1" applyFill="1" applyBorder="1" applyAlignment="1">
      <alignment horizontal="left" wrapText="1" indent="10"/>
    </xf>
    <xf numFmtId="190" fontId="10" fillId="3" borderId="10" xfId="0" applyNumberFormat="1" applyFont="1" applyFill="1" applyBorder="1" applyAlignment="1">
      <alignment horizontal="left" wrapText="1" indent="3"/>
    </xf>
    <xf numFmtId="0" fontId="0" fillId="3" borderId="0" xfId="0" applyFill="1" applyBorder="1" applyAlignment="1">
      <alignment horizontal="left" wrapText="1" indent="3"/>
    </xf>
    <xf numFmtId="190" fontId="37" fillId="2" borderId="10" xfId="0" applyNumberFormat="1" applyFont="1" applyFill="1" applyBorder="1" applyAlignment="1">
      <alignment horizontal="left" wrapText="1" indent="10"/>
    </xf>
    <xf numFmtId="190" fontId="2" fillId="3" borderId="0" xfId="0" applyNumberFormat="1" applyFont="1" applyFill="1" applyBorder="1" applyAlignment="1">
      <alignment horizontal="left" wrapText="1" indent="10"/>
    </xf>
    <xf numFmtId="190" fontId="2" fillId="3" borderId="5" xfId="0" applyNumberFormat="1" applyFont="1" applyFill="1" applyBorder="1" applyAlignment="1">
      <alignment horizontal="left" wrapText="1" indent="10"/>
    </xf>
    <xf numFmtId="0" fontId="6" fillId="2" borderId="0" xfId="0" applyFont="1" applyFill="1"/>
    <xf numFmtId="0" fontId="6" fillId="2" borderId="4" xfId="0" applyFont="1" applyFill="1" applyBorder="1"/>
    <xf numFmtId="2" fontId="2" fillId="2" borderId="5" xfId="0" applyNumberFormat="1" applyFont="1" applyFill="1" applyBorder="1" applyAlignment="1">
      <alignment horizontal="center"/>
    </xf>
    <xf numFmtId="2" fontId="2" fillId="2" borderId="4" xfId="0" applyNumberFormat="1" applyFont="1" applyFill="1" applyBorder="1" applyAlignment="1">
      <alignment horizontal="center"/>
    </xf>
    <xf numFmtId="2" fontId="2" fillId="2" borderId="0" xfId="0" applyNumberFormat="1" applyFont="1" applyFill="1" applyBorder="1" applyAlignment="1">
      <alignment horizontal="center"/>
    </xf>
    <xf numFmtId="0" fontId="6" fillId="2" borderId="10" xfId="0" applyFont="1" applyFill="1" applyBorder="1"/>
    <xf numFmtId="2" fontId="2" fillId="2" borderId="6" xfId="0" applyNumberFormat="1" applyFont="1" applyFill="1" applyBorder="1" applyAlignment="1">
      <alignment horizontal="center"/>
    </xf>
    <xf numFmtId="0" fontId="6" fillId="2" borderId="6" xfId="0" applyFont="1" applyFill="1" applyBorder="1"/>
    <xf numFmtId="2" fontId="2" fillId="2" borderId="3" xfId="0" applyNumberFormat="1" applyFont="1" applyFill="1" applyBorder="1" applyAlignment="1">
      <alignment horizontal="center"/>
    </xf>
    <xf numFmtId="2" fontId="2" fillId="2" borderId="11" xfId="0" applyNumberFormat="1" applyFont="1" applyFill="1" applyBorder="1" applyAlignment="1">
      <alignment horizontal="center"/>
    </xf>
    <xf numFmtId="0" fontId="14" fillId="2" borderId="11" xfId="0" applyFont="1" applyFill="1" applyBorder="1" applyAlignment="1">
      <alignment horizontal="left" vertical="center" wrapText="1" indent="2"/>
    </xf>
    <xf numFmtId="0" fontId="14" fillId="2" borderId="11" xfId="0" applyFont="1" applyFill="1" applyBorder="1" applyAlignment="1">
      <alignment horizontal="center" vertical="center"/>
    </xf>
    <xf numFmtId="0" fontId="6" fillId="2" borderId="4" xfId="0" applyFont="1" applyFill="1" applyBorder="1" applyAlignment="1">
      <alignment horizontal="left" vertical="center" indent="5"/>
    </xf>
    <xf numFmtId="2" fontId="2" fillId="2" borderId="18" xfId="0" applyNumberFormat="1" applyFont="1" applyFill="1" applyBorder="1" applyAlignment="1">
      <alignment horizontal="center"/>
    </xf>
    <xf numFmtId="2" fontId="2" fillId="2" borderId="7" xfId="0" applyNumberFormat="1" applyFont="1" applyFill="1" applyBorder="1" applyAlignment="1">
      <alignment horizontal="center"/>
    </xf>
    <xf numFmtId="190" fontId="14" fillId="2" borderId="7" xfId="0" applyNumberFormat="1" applyFont="1" applyFill="1" applyBorder="1" applyAlignment="1">
      <alignment horizontal="left" wrapText="1" indent="2"/>
    </xf>
    <xf numFmtId="190" fontId="14" fillId="2" borderId="4" xfId="0" applyNumberFormat="1" applyFont="1" applyFill="1" applyBorder="1" applyAlignment="1">
      <alignment horizontal="left" wrapText="1" indent="4"/>
    </xf>
    <xf numFmtId="190" fontId="14" fillId="2" borderId="4" xfId="0" applyNumberFormat="1" applyFont="1" applyFill="1" applyBorder="1" applyAlignment="1">
      <alignment horizontal="left" wrapText="1" indent="2"/>
    </xf>
    <xf numFmtId="190" fontId="14" fillId="2" borderId="4" xfId="0" applyNumberFormat="1" applyFont="1" applyFill="1" applyBorder="1" applyAlignment="1">
      <alignment wrapText="1"/>
    </xf>
    <xf numFmtId="190" fontId="6" fillId="2" borderId="4" xfId="0" applyNumberFormat="1" applyFont="1" applyFill="1" applyBorder="1" applyAlignment="1">
      <alignment horizontal="left" wrapText="1" indent="6"/>
    </xf>
    <xf numFmtId="190" fontId="6" fillId="2" borderId="4" xfId="0" applyNumberFormat="1" applyFont="1" applyFill="1" applyBorder="1" applyAlignment="1">
      <alignment horizontal="left" wrapText="1" indent="4"/>
    </xf>
    <xf numFmtId="190" fontId="6" fillId="2" borderId="4" xfId="0" applyNumberFormat="1" applyFont="1" applyFill="1" applyBorder="1" applyAlignment="1">
      <alignment wrapText="1"/>
    </xf>
    <xf numFmtId="190" fontId="6" fillId="2" borderId="4" xfId="0" applyNumberFormat="1" applyFont="1" applyFill="1" applyBorder="1" applyAlignment="1">
      <alignment horizontal="left" wrapText="1" indent="9"/>
    </xf>
    <xf numFmtId="190" fontId="6" fillId="2" borderId="4" xfId="0" applyNumberFormat="1" applyFont="1" applyFill="1" applyBorder="1" applyAlignment="1">
      <alignment horizontal="left" wrapText="1"/>
    </xf>
    <xf numFmtId="0" fontId="14" fillId="2" borderId="7" xfId="0" applyFont="1" applyFill="1" applyBorder="1" applyAlignment="1">
      <alignment horizontal="left" indent="2"/>
    </xf>
    <xf numFmtId="3" fontId="6" fillId="2" borderId="4" xfId="0" applyNumberFormat="1" applyFont="1" applyFill="1" applyBorder="1" applyAlignment="1"/>
    <xf numFmtId="0" fontId="6" fillId="2" borderId="4" xfId="0" applyFont="1" applyFill="1" applyBorder="1" applyAlignment="1"/>
    <xf numFmtId="0" fontId="14" fillId="2" borderId="4" xfId="0" applyFont="1" applyFill="1" applyBorder="1" applyAlignment="1">
      <alignment horizontal="left" indent="2"/>
    </xf>
    <xf numFmtId="190" fontId="14" fillId="2" borderId="7" xfId="0" applyNumberFormat="1" applyFont="1" applyFill="1" applyBorder="1" applyAlignment="1">
      <alignment horizontal="left" indent="4"/>
    </xf>
    <xf numFmtId="190" fontId="14" fillId="2" borderId="11" xfId="0" applyNumberFormat="1" applyFont="1" applyFill="1" applyBorder="1" applyAlignment="1">
      <alignment horizontal="center" wrapText="1"/>
    </xf>
    <xf numFmtId="190" fontId="14" fillId="2" borderId="4" xfId="0" applyNumberFormat="1" applyFont="1" applyFill="1" applyBorder="1" applyAlignment="1"/>
    <xf numFmtId="190" fontId="6" fillId="2" borderId="4" xfId="0" applyNumberFormat="1" applyFont="1" applyFill="1" applyBorder="1" applyAlignment="1"/>
    <xf numFmtId="190" fontId="6" fillId="2" borderId="4" xfId="0" applyNumberFormat="1" applyFont="1" applyFill="1" applyBorder="1" applyAlignment="1">
      <alignment horizontal="left" indent="4"/>
    </xf>
    <xf numFmtId="0" fontId="14" fillId="2" borderId="5" xfId="0" applyFont="1" applyFill="1" applyBorder="1" applyAlignment="1">
      <alignment horizontal="left" vertical="center" indent="2"/>
    </xf>
    <xf numFmtId="0" fontId="6" fillId="2" borderId="4" xfId="0" applyFont="1" applyFill="1" applyBorder="1" applyAlignment="1">
      <alignment horizontal="left" indent="4"/>
    </xf>
    <xf numFmtId="0" fontId="14" fillId="2" borderId="4" xfId="0" applyFont="1" applyFill="1" applyBorder="1" applyAlignment="1">
      <alignment horizontal="left" indent="4"/>
    </xf>
    <xf numFmtId="0" fontId="14" fillId="2" borderId="4" xfId="0" applyFont="1" applyFill="1" applyBorder="1"/>
    <xf numFmtId="190" fontId="14" fillId="2" borderId="4" xfId="0" applyNumberFormat="1" applyFont="1" applyFill="1" applyBorder="1" applyAlignment="1">
      <alignment horizontal="center"/>
    </xf>
    <xf numFmtId="190" fontId="14" fillId="2" borderId="4" xfId="0" applyNumberFormat="1" applyFont="1" applyFill="1" applyBorder="1" applyAlignment="1">
      <alignment horizontal="left" indent="4"/>
    </xf>
    <xf numFmtId="190" fontId="14" fillId="2" borderId="7" xfId="0" applyNumberFormat="1" applyFont="1" applyFill="1" applyBorder="1" applyAlignment="1">
      <alignment horizontal="center"/>
    </xf>
    <xf numFmtId="2" fontId="2" fillId="2" borderId="9" xfId="0" applyNumberFormat="1" applyFont="1" applyFill="1" applyBorder="1" applyAlignment="1">
      <alignment horizontal="center"/>
    </xf>
    <xf numFmtId="2" fontId="2" fillId="2" borderId="8" xfId="0" applyNumberFormat="1" applyFont="1" applyFill="1" applyBorder="1" applyAlignment="1">
      <alignment horizontal="center"/>
    </xf>
    <xf numFmtId="190" fontId="6" fillId="2" borderId="8" xfId="0" applyNumberFormat="1" applyFont="1" applyFill="1" applyBorder="1" applyAlignment="1">
      <alignment horizontal="left" indent="4"/>
    </xf>
    <xf numFmtId="190" fontId="6" fillId="0" borderId="4" xfId="0" applyNumberFormat="1" applyFont="1" applyFill="1" applyBorder="1" applyAlignment="1">
      <alignment horizontal="left" indent="4"/>
    </xf>
    <xf numFmtId="2" fontId="2" fillId="2" borderId="5" xfId="0" applyNumberFormat="1" applyFont="1" applyFill="1" applyBorder="1" applyAlignment="1">
      <alignment horizontal="center" vertical="center" wrapText="1"/>
    </xf>
    <xf numFmtId="2" fontId="2" fillId="2" borderId="4" xfId="0" applyNumberFormat="1" applyFont="1" applyFill="1" applyBorder="1" applyAlignment="1">
      <alignment horizontal="center" vertical="center" wrapText="1"/>
    </xf>
    <xf numFmtId="0" fontId="6" fillId="2" borderId="4" xfId="0" applyFont="1" applyFill="1" applyBorder="1" applyAlignment="1">
      <alignment horizontal="center" vertical="center"/>
    </xf>
    <xf numFmtId="2" fontId="2" fillId="2" borderId="18" xfId="0" applyNumberFormat="1" applyFont="1" applyFill="1" applyBorder="1" applyAlignment="1">
      <alignment horizontal="center" vertical="center" wrapText="1"/>
    </xf>
    <xf numFmtId="2" fontId="2" fillId="2" borderId="7" xfId="0" applyNumberFormat="1" applyFont="1" applyFill="1" applyBorder="1" applyAlignment="1">
      <alignment horizontal="center" vertical="center" wrapText="1"/>
    </xf>
    <xf numFmtId="0" fontId="6" fillId="2" borderId="7" xfId="0" applyFont="1" applyFill="1" applyBorder="1" applyAlignment="1">
      <alignment horizontal="center" vertical="center"/>
    </xf>
    <xf numFmtId="49" fontId="2" fillId="2" borderId="11" xfId="0" applyNumberFormat="1" applyFont="1" applyFill="1" applyBorder="1" applyAlignment="1">
      <alignment horizontal="center" vertical="center" wrapText="1"/>
    </xf>
    <xf numFmtId="0" fontId="2" fillId="2" borderId="11" xfId="0" applyFont="1" applyFill="1" applyBorder="1" applyAlignment="1">
      <alignment horizontal="center" vertical="center" wrapText="1"/>
    </xf>
    <xf numFmtId="0" fontId="14" fillId="2" borderId="9" xfId="0" applyFont="1" applyFill="1" applyBorder="1" applyAlignment="1">
      <alignment horizontal="centerContinuous" vertical="center" wrapText="1"/>
    </xf>
    <xf numFmtId="186" fontId="3" fillId="2" borderId="8" xfId="1" applyNumberFormat="1" applyFont="1" applyFill="1" applyBorder="1" applyAlignment="1">
      <alignment horizontal="right"/>
    </xf>
    <xf numFmtId="0" fontId="1" fillId="2" borderId="9" xfId="0" applyFont="1" applyFill="1" applyBorder="1" applyAlignment="1"/>
    <xf numFmtId="0" fontId="1" fillId="2" borderId="5" xfId="0" applyFont="1" applyFill="1" applyBorder="1" applyAlignment="1"/>
    <xf numFmtId="208" fontId="3" fillId="2" borderId="2" xfId="3" applyNumberFormat="1" applyFont="1" applyFill="1" applyBorder="1" applyAlignment="1">
      <alignment horizontal="right"/>
    </xf>
    <xf numFmtId="210" fontId="3" fillId="2" borderId="2" xfId="1" applyNumberFormat="1" applyFont="1" applyFill="1" applyBorder="1" applyAlignment="1">
      <alignment horizontal="right"/>
    </xf>
    <xf numFmtId="0" fontId="21" fillId="2" borderId="0" xfId="0" applyFont="1" applyFill="1" applyBorder="1" applyAlignment="1">
      <alignment horizontal="center" vertical="center"/>
    </xf>
    <xf numFmtId="0" fontId="21" fillId="2" borderId="11" xfId="0" applyFont="1" applyFill="1" applyBorder="1" applyAlignment="1">
      <alignment horizontal="center" vertical="center"/>
    </xf>
    <xf numFmtId="0" fontId="1" fillId="3" borderId="0" xfId="0" applyFont="1" applyFill="1"/>
    <xf numFmtId="208" fontId="7" fillId="3" borderId="17" xfId="3" applyNumberFormat="1" applyFont="1" applyFill="1" applyBorder="1" applyAlignment="1" applyProtection="1">
      <alignment horizontal="right" vertical="center"/>
      <protection locked="0"/>
    </xf>
    <xf numFmtId="210" fontId="7" fillId="3" borderId="17" xfId="1" applyNumberFormat="1" applyFont="1" applyFill="1" applyBorder="1" applyAlignment="1" applyProtection="1">
      <alignment horizontal="right" vertical="center"/>
      <protection locked="0"/>
    </xf>
    <xf numFmtId="208" fontId="3" fillId="3" borderId="0" xfId="3" applyNumberFormat="1" applyFont="1" applyFill="1" applyBorder="1" applyAlignment="1">
      <alignment horizontal="right"/>
    </xf>
    <xf numFmtId="210" fontId="3" fillId="3" borderId="0" xfId="1" applyNumberFormat="1" applyFont="1" applyFill="1" applyBorder="1" applyAlignment="1">
      <alignment horizontal="right"/>
    </xf>
    <xf numFmtId="0" fontId="1" fillId="3" borderId="0" xfId="0" applyFont="1" applyFill="1" applyBorder="1" applyAlignment="1"/>
    <xf numFmtId="208" fontId="3" fillId="3" borderId="8" xfId="3" applyNumberFormat="1" applyFont="1" applyFill="1" applyBorder="1" applyAlignment="1">
      <alignment horizontal="right"/>
    </xf>
    <xf numFmtId="210" fontId="3" fillId="3" borderId="8" xfId="1" applyNumberFormat="1" applyFont="1" applyFill="1" applyBorder="1" applyAlignment="1">
      <alignment horizontal="right"/>
    </xf>
    <xf numFmtId="0" fontId="1" fillId="3" borderId="9" xfId="0" applyFont="1" applyFill="1" applyBorder="1" applyAlignment="1"/>
    <xf numFmtId="0" fontId="1" fillId="3" borderId="5" xfId="0" applyFont="1" applyFill="1" applyBorder="1" applyAlignment="1"/>
    <xf numFmtId="208" fontId="7" fillId="3" borderId="11" xfId="3" applyNumberFormat="1" applyFont="1" applyFill="1" applyBorder="1" applyAlignment="1">
      <alignment horizontal="right"/>
    </xf>
    <xf numFmtId="210" fontId="7" fillId="3" borderId="11" xfId="1" applyNumberFormat="1" applyFont="1" applyFill="1" applyBorder="1" applyAlignment="1">
      <alignment horizontal="right"/>
    </xf>
    <xf numFmtId="0" fontId="1" fillId="3" borderId="3" xfId="0" applyFont="1" applyFill="1" applyBorder="1" applyAlignment="1"/>
    <xf numFmtId="208" fontId="7" fillId="3" borderId="0" xfId="3" applyNumberFormat="1" applyFont="1" applyFill="1" applyBorder="1" applyAlignment="1">
      <alignment horizontal="right"/>
    </xf>
    <xf numFmtId="210" fontId="7" fillId="3" borderId="0" xfId="1" applyNumberFormat="1" applyFont="1" applyFill="1" applyBorder="1" applyAlignment="1">
      <alignment horizontal="right"/>
    </xf>
    <xf numFmtId="208" fontId="7" fillId="3" borderId="3" xfId="3" applyNumberFormat="1" applyFont="1" applyFill="1" applyBorder="1" applyAlignment="1">
      <alignment horizontal="right"/>
    </xf>
    <xf numFmtId="210" fontId="7" fillId="3" borderId="3" xfId="1" applyNumberFormat="1" applyFont="1" applyFill="1" applyBorder="1" applyAlignment="1">
      <alignment horizontal="right"/>
    </xf>
    <xf numFmtId="208" fontId="7" fillId="3" borderId="2" xfId="3" applyNumberFormat="1" applyFont="1" applyFill="1" applyBorder="1" applyAlignment="1">
      <alignment horizontal="right"/>
    </xf>
    <xf numFmtId="210" fontId="7" fillId="3" borderId="2" xfId="1" applyNumberFormat="1" applyFont="1" applyFill="1" applyBorder="1" applyAlignment="1">
      <alignment horizontal="right"/>
    </xf>
    <xf numFmtId="208" fontId="3" fillId="3" borderId="2" xfId="3" applyNumberFormat="1" applyFont="1" applyFill="1" applyBorder="1" applyAlignment="1">
      <alignment horizontal="right"/>
    </xf>
    <xf numFmtId="208" fontId="21" fillId="3" borderId="0" xfId="3" applyNumberFormat="1" applyFont="1" applyFill="1" applyBorder="1" applyAlignment="1">
      <alignment horizontal="center" vertical="center"/>
    </xf>
    <xf numFmtId="0" fontId="21" fillId="3" borderId="0" xfId="0" applyFont="1" applyFill="1" applyBorder="1" applyAlignment="1">
      <alignment horizontal="center" vertical="center"/>
    </xf>
    <xf numFmtId="0" fontId="21" fillId="2" borderId="7" xfId="0" applyFont="1" applyFill="1" applyBorder="1" applyAlignment="1">
      <alignment horizontal="center" vertical="center"/>
    </xf>
    <xf numFmtId="208" fontId="7" fillId="2" borderId="18" xfId="3" applyNumberFormat="1" applyFont="1" applyFill="1" applyBorder="1" applyAlignment="1">
      <alignment horizontal="right"/>
    </xf>
    <xf numFmtId="210" fontId="7" fillId="2" borderId="18" xfId="1" applyNumberFormat="1" applyFont="1" applyFill="1" applyBorder="1" applyAlignment="1">
      <alignment horizontal="right"/>
    </xf>
    <xf numFmtId="0" fontId="1" fillId="2" borderId="18" xfId="0" applyFont="1" applyFill="1" applyBorder="1" applyAlignment="1"/>
    <xf numFmtId="0" fontId="1" fillId="2" borderId="2" xfId="0" applyFont="1" applyFill="1" applyBorder="1" applyAlignment="1"/>
    <xf numFmtId="210" fontId="1" fillId="2" borderId="0" xfId="0" applyNumberFormat="1" applyFont="1" applyFill="1"/>
    <xf numFmtId="0" fontId="34" fillId="2" borderId="0" xfId="0" applyFont="1" applyFill="1"/>
    <xf numFmtId="210" fontId="34" fillId="2" borderId="23" xfId="0" applyNumberFormat="1" applyFont="1" applyFill="1" applyBorder="1"/>
    <xf numFmtId="210" fontId="34" fillId="2" borderId="22" xfId="0" applyNumberFormat="1" applyFont="1" applyFill="1" applyBorder="1"/>
    <xf numFmtId="210" fontId="34" fillId="2" borderId="24" xfId="0" applyNumberFormat="1" applyFont="1" applyFill="1" applyBorder="1"/>
    <xf numFmtId="210" fontId="34" fillId="2" borderId="25" xfId="0" applyNumberFormat="1" applyFont="1" applyFill="1" applyBorder="1"/>
    <xf numFmtId="0" fontId="34" fillId="2" borderId="26" xfId="0" applyFont="1" applyFill="1" applyBorder="1"/>
    <xf numFmtId="210" fontId="1" fillId="2" borderId="23" xfId="0" applyNumberFormat="1" applyFont="1" applyFill="1" applyBorder="1"/>
    <xf numFmtId="210" fontId="1" fillId="2" borderId="22" xfId="0" applyNumberFormat="1" applyFont="1" applyFill="1" applyBorder="1"/>
    <xf numFmtId="210" fontId="1" fillId="2" borderId="24" xfId="0" applyNumberFormat="1" applyFont="1" applyFill="1" applyBorder="1"/>
    <xf numFmtId="210" fontId="1" fillId="2" borderId="25" xfId="0" applyNumberFormat="1" applyFont="1" applyFill="1" applyBorder="1"/>
    <xf numFmtId="0" fontId="1" fillId="2" borderId="26" xfId="0" applyFont="1" applyFill="1" applyBorder="1"/>
    <xf numFmtId="210" fontId="1" fillId="2" borderId="27" xfId="0" applyNumberFormat="1" applyFont="1" applyFill="1" applyBorder="1"/>
    <xf numFmtId="210" fontId="1" fillId="2" borderId="4" xfId="0" applyNumberFormat="1" applyFont="1" applyFill="1" applyBorder="1"/>
    <xf numFmtId="210" fontId="1" fillId="2" borderId="10" xfId="0" applyNumberFormat="1" applyFont="1" applyFill="1" applyBorder="1"/>
    <xf numFmtId="210" fontId="1" fillId="2" borderId="28" xfId="0" applyNumberFormat="1" applyFont="1" applyFill="1" applyBorder="1"/>
    <xf numFmtId="0" fontId="1" fillId="2" borderId="29" xfId="0" applyFont="1" applyFill="1" applyBorder="1"/>
    <xf numFmtId="0" fontId="34" fillId="2" borderId="0" xfId="0" applyFont="1" applyFill="1" applyAlignment="1">
      <alignment horizontal="center" vertical="center" wrapText="1"/>
    </xf>
    <xf numFmtId="210" fontId="34" fillId="2" borderId="30" xfId="0" applyNumberFormat="1" applyFont="1" applyFill="1" applyBorder="1"/>
    <xf numFmtId="210" fontId="34" fillId="2" borderId="31" xfId="0" applyNumberFormat="1" applyFont="1" applyFill="1" applyBorder="1"/>
    <xf numFmtId="210" fontId="34" fillId="2" borderId="32" xfId="0" applyNumberFormat="1" applyFont="1" applyFill="1" applyBorder="1"/>
    <xf numFmtId="210" fontId="34" fillId="2" borderId="33" xfId="0" applyNumberFormat="1" applyFont="1" applyFill="1" applyBorder="1"/>
    <xf numFmtId="0" fontId="14" fillId="2" borderId="14" xfId="0" applyFont="1" applyFill="1" applyBorder="1" applyAlignment="1">
      <alignment horizontal="left" vertical="center" wrapText="1"/>
    </xf>
    <xf numFmtId="210" fontId="1" fillId="2" borderId="34" xfId="0" applyNumberFormat="1" applyFont="1" applyFill="1" applyBorder="1"/>
    <xf numFmtId="210" fontId="1" fillId="2" borderId="35" xfId="0" applyNumberFormat="1" applyFont="1" applyFill="1" applyBorder="1"/>
    <xf numFmtId="210" fontId="1" fillId="2" borderId="36" xfId="0" applyNumberFormat="1" applyFont="1" applyFill="1" applyBorder="1"/>
    <xf numFmtId="210" fontId="1" fillId="2" borderId="37" xfId="0" applyNumberFormat="1" applyFont="1" applyFill="1" applyBorder="1"/>
    <xf numFmtId="0" fontId="1" fillId="2" borderId="20" xfId="0" applyFont="1" applyFill="1" applyBorder="1"/>
    <xf numFmtId="210" fontId="34" fillId="2" borderId="27" xfId="0" applyNumberFormat="1" applyFont="1" applyFill="1" applyBorder="1"/>
    <xf numFmtId="210" fontId="34" fillId="2" borderId="4" xfId="0" applyNumberFormat="1" applyFont="1" applyFill="1" applyBorder="1"/>
    <xf numFmtId="210" fontId="34" fillId="2" borderId="10" xfId="0" applyNumberFormat="1" applyFont="1" applyFill="1" applyBorder="1"/>
    <xf numFmtId="210" fontId="34" fillId="2" borderId="28" xfId="0" applyNumberFormat="1" applyFont="1" applyFill="1" applyBorder="1"/>
    <xf numFmtId="0" fontId="34" fillId="2" borderId="29" xfId="0" applyFont="1" applyFill="1" applyBorder="1"/>
    <xf numFmtId="210" fontId="34" fillId="2" borderId="34" xfId="0" applyNumberFormat="1" applyFont="1" applyFill="1" applyBorder="1"/>
    <xf numFmtId="210" fontId="34" fillId="2" borderId="35" xfId="0" applyNumberFormat="1" applyFont="1" applyFill="1" applyBorder="1"/>
    <xf numFmtId="210" fontId="34" fillId="2" borderId="36" xfId="0" applyNumberFormat="1" applyFont="1" applyFill="1" applyBorder="1"/>
    <xf numFmtId="210" fontId="34" fillId="2" borderId="37" xfId="0" applyNumberFormat="1" applyFont="1" applyFill="1" applyBorder="1"/>
    <xf numFmtId="0" fontId="34" fillId="2" borderId="20" xfId="0" applyFont="1" applyFill="1" applyBorder="1"/>
    <xf numFmtId="0" fontId="34" fillId="2" borderId="29" xfId="0" applyFont="1" applyFill="1" applyBorder="1" applyAlignment="1">
      <alignment vertical="center" wrapText="1"/>
    </xf>
    <xf numFmtId="0" fontId="35" fillId="2" borderId="0" xfId="0" applyFont="1" applyFill="1" applyAlignment="1">
      <alignment horizontal="center"/>
    </xf>
    <xf numFmtId="210" fontId="34" fillId="2" borderId="34" xfId="0" applyNumberFormat="1" applyFont="1" applyFill="1" applyBorder="1" applyAlignment="1">
      <alignment horizontal="right"/>
    </xf>
    <xf numFmtId="210" fontId="34" fillId="2" borderId="35" xfId="0" applyNumberFormat="1" applyFont="1" applyFill="1" applyBorder="1" applyAlignment="1">
      <alignment horizontal="right"/>
    </xf>
    <xf numFmtId="210" fontId="34" fillId="2" borderId="36" xfId="0" applyNumberFormat="1" applyFont="1" applyFill="1" applyBorder="1" applyAlignment="1">
      <alignment horizontal="right"/>
    </xf>
    <xf numFmtId="210" fontId="34" fillId="2" borderId="37" xfId="0" applyNumberFormat="1" applyFont="1" applyFill="1" applyBorder="1" applyAlignment="1">
      <alignment horizontal="right"/>
    </xf>
    <xf numFmtId="190" fontId="14" fillId="2" borderId="26" xfId="0" applyNumberFormat="1" applyFont="1" applyFill="1" applyBorder="1" applyAlignment="1">
      <alignment horizontal="left" wrapText="1"/>
    </xf>
    <xf numFmtId="210" fontId="34" fillId="0" borderId="27" xfId="0" applyNumberFormat="1" applyFont="1" applyBorder="1"/>
    <xf numFmtId="210" fontId="34" fillId="0" borderId="4" xfId="0" applyNumberFormat="1" applyFont="1" applyBorder="1"/>
    <xf numFmtId="210" fontId="34" fillId="0" borderId="10" xfId="0" applyNumberFormat="1" applyFont="1" applyBorder="1"/>
    <xf numFmtId="210" fontId="34" fillId="0" borderId="28" xfId="0" applyNumberFormat="1" applyFont="1" applyBorder="1"/>
    <xf numFmtId="190" fontId="14" fillId="0" borderId="29" xfId="0" applyNumberFormat="1" applyFont="1" applyFill="1" applyBorder="1" applyAlignment="1">
      <alignment horizontal="left" wrapText="1"/>
    </xf>
    <xf numFmtId="190" fontId="14" fillId="2" borderId="29" xfId="0" applyNumberFormat="1" applyFont="1" applyFill="1" applyBorder="1"/>
    <xf numFmtId="0" fontId="1" fillId="2" borderId="29" xfId="2" applyFont="1" applyFill="1" applyBorder="1"/>
    <xf numFmtId="0" fontId="34" fillId="2" borderId="29" xfId="2" applyFont="1" applyFill="1" applyBorder="1"/>
    <xf numFmtId="210" fontId="1" fillId="0" borderId="0" xfId="0" applyNumberFormat="1" applyFont="1" applyBorder="1"/>
    <xf numFmtId="210" fontId="1" fillId="2" borderId="38" xfId="0" applyNumberFormat="1" applyFont="1" applyFill="1" applyBorder="1"/>
    <xf numFmtId="0" fontId="1" fillId="2" borderId="39" xfId="0" applyFont="1" applyFill="1" applyBorder="1"/>
    <xf numFmtId="210" fontId="14" fillId="2" borderId="34" xfId="0" applyNumberFormat="1" applyFont="1" applyFill="1" applyBorder="1" applyAlignment="1" applyProtection="1">
      <alignment horizontal="center" vertical="center" wrapText="1"/>
      <protection locked="0"/>
    </xf>
    <xf numFmtId="210" fontId="14" fillId="2" borderId="35" xfId="0" applyNumberFormat="1" applyFont="1" applyFill="1" applyBorder="1" applyAlignment="1" applyProtection="1">
      <alignment horizontal="center" vertical="center" wrapText="1"/>
      <protection locked="0"/>
    </xf>
    <xf numFmtId="210" fontId="14" fillId="2" borderId="36" xfId="0" applyNumberFormat="1" applyFont="1" applyFill="1" applyBorder="1" applyAlignment="1" applyProtection="1">
      <alignment horizontal="center" vertical="center" wrapText="1"/>
      <protection locked="0"/>
    </xf>
    <xf numFmtId="210" fontId="14" fillId="2" borderId="40" xfId="0" applyNumberFormat="1" applyFont="1" applyFill="1" applyBorder="1" applyAlignment="1" applyProtection="1">
      <alignment horizontal="centerContinuous" vertical="center" wrapText="1"/>
      <protection locked="0"/>
    </xf>
    <xf numFmtId="190" fontId="6" fillId="2" borderId="41" xfId="0" applyNumberFormat="1" applyFont="1" applyFill="1" applyBorder="1" applyAlignment="1" applyProtection="1">
      <alignment vertical="center" wrapText="1"/>
      <protection locked="0"/>
    </xf>
    <xf numFmtId="210" fontId="14" fillId="2" borderId="42" xfId="0" applyNumberFormat="1" applyFont="1" applyFill="1" applyBorder="1" applyAlignment="1">
      <alignment horizontal="centerContinuous" vertical="center" wrapText="1"/>
    </xf>
    <xf numFmtId="210" fontId="14" fillId="2" borderId="6" xfId="0" applyNumberFormat="1" applyFont="1" applyFill="1" applyBorder="1" applyAlignment="1">
      <alignment horizontal="centerContinuous" vertical="center" wrapText="1"/>
    </xf>
    <xf numFmtId="190" fontId="14" fillId="2" borderId="43" xfId="0" applyNumberFormat="1" applyFont="1" applyFill="1" applyBorder="1" applyAlignment="1">
      <alignment horizontal="right" vertical="center" wrapText="1"/>
    </xf>
    <xf numFmtId="210" fontId="6" fillId="2" borderId="42" xfId="0" applyNumberFormat="1" applyFont="1" applyFill="1" applyBorder="1" applyAlignment="1" applyProtection="1">
      <alignment horizontal="centerContinuous" vertical="center"/>
      <protection locked="0"/>
    </xf>
    <xf numFmtId="210" fontId="6" fillId="2" borderId="6" xfId="0" applyNumberFormat="1" applyFont="1" applyFill="1" applyBorder="1" applyAlignment="1" applyProtection="1">
      <alignment horizontal="centerContinuous" vertical="center"/>
      <protection locked="0"/>
    </xf>
    <xf numFmtId="190" fontId="14" fillId="2" borderId="43" xfId="0" applyNumberFormat="1" applyFont="1" applyFill="1" applyBorder="1" applyAlignment="1">
      <alignment horizontal="centerContinuous" vertical="center" wrapText="1"/>
    </xf>
    <xf numFmtId="190" fontId="14" fillId="2" borderId="46" xfId="0" applyNumberFormat="1" applyFont="1" applyFill="1" applyBorder="1" applyAlignment="1">
      <alignment horizontal="center" vertical="center"/>
    </xf>
    <xf numFmtId="190" fontId="14" fillId="2" borderId="45" xfId="0" applyNumberFormat="1" applyFont="1" applyFill="1" applyBorder="1" applyAlignment="1">
      <alignment horizontal="center" vertical="center"/>
    </xf>
    <xf numFmtId="190" fontId="14" fillId="2" borderId="44" xfId="0" applyNumberFormat="1" applyFont="1" applyFill="1" applyBorder="1" applyAlignment="1">
      <alignment horizontal="center" vertical="center"/>
    </xf>
    <xf numFmtId="190" fontId="5" fillId="3" borderId="10" xfId="0" applyNumberFormat="1" applyFont="1" applyFill="1" applyBorder="1" applyAlignment="1">
      <alignment horizontal="left" wrapText="1" indent="6"/>
    </xf>
    <xf numFmtId="0" fontId="21" fillId="3" borderId="0" xfId="0" applyFont="1" applyFill="1" applyBorder="1" applyAlignment="1">
      <alignment horizontal="left" wrapText="1" indent="6"/>
    </xf>
    <xf numFmtId="190" fontId="2" fillId="2" borderId="1" xfId="0" applyNumberFormat="1" applyFont="1" applyFill="1" applyBorder="1" applyAlignment="1"/>
    <xf numFmtId="0" fontId="0" fillId="2" borderId="2" xfId="0" applyFill="1" applyBorder="1" applyAlignment="1"/>
    <xf numFmtId="190" fontId="10" fillId="2" borderId="10" xfId="0" applyNumberFormat="1" applyFont="1" applyFill="1" applyBorder="1" applyAlignment="1">
      <alignment horizontal="left" indent="2"/>
    </xf>
    <xf numFmtId="0" fontId="26" fillId="2" borderId="0" xfId="0" applyFont="1" applyFill="1" applyBorder="1" applyAlignment="1">
      <alignment horizontal="left" indent="2"/>
    </xf>
    <xf numFmtId="190" fontId="2" fillId="2" borderId="10" xfId="0" applyNumberFormat="1" applyFont="1" applyFill="1" applyBorder="1" applyAlignment="1">
      <alignment horizontal="left" indent="4"/>
    </xf>
    <xf numFmtId="0" fontId="0" fillId="2" borderId="0" xfId="0" applyFill="1" applyBorder="1" applyAlignment="1">
      <alignment horizontal="left" indent="4"/>
    </xf>
    <xf numFmtId="190" fontId="2" fillId="3" borderId="10" xfId="0" applyNumberFormat="1" applyFont="1" applyFill="1" applyBorder="1" applyAlignment="1">
      <alignment horizontal="left" wrapText="1" indent="10"/>
    </xf>
    <xf numFmtId="0" fontId="21" fillId="3" borderId="0" xfId="0" applyFont="1" applyFill="1" applyBorder="1" applyAlignment="1">
      <alignment horizontal="left" wrapText="1" indent="10"/>
    </xf>
    <xf numFmtId="0" fontId="21" fillId="3" borderId="5" xfId="0" applyFont="1" applyFill="1" applyBorder="1" applyAlignment="1">
      <alignment horizontal="left" wrapText="1" indent="10"/>
    </xf>
    <xf numFmtId="190" fontId="5" fillId="2" borderId="10" xfId="0" applyNumberFormat="1" applyFont="1" applyFill="1" applyBorder="1" applyAlignment="1">
      <alignment horizontal="left" wrapText="1" indent="8"/>
    </xf>
    <xf numFmtId="0" fontId="21" fillId="2" borderId="0" xfId="0" applyFont="1" applyFill="1" applyBorder="1" applyAlignment="1">
      <alignment horizontal="left" wrapText="1" indent="8"/>
    </xf>
    <xf numFmtId="0" fontId="21" fillId="2" borderId="5" xfId="0" applyFont="1" applyFill="1" applyBorder="1" applyAlignment="1">
      <alignment horizontal="left" wrapText="1" indent="8"/>
    </xf>
    <xf numFmtId="190" fontId="11" fillId="2" borderId="10" xfId="0" applyNumberFormat="1" applyFont="1" applyFill="1" applyBorder="1" applyAlignment="1">
      <alignment horizontal="left" indent="6"/>
    </xf>
    <xf numFmtId="0" fontId="0" fillId="2" borderId="0" xfId="0" applyFill="1" applyBorder="1" applyAlignment="1">
      <alignment horizontal="left" indent="6"/>
    </xf>
    <xf numFmtId="190" fontId="2" fillId="2" borderId="10" xfId="0" applyNumberFormat="1" applyFont="1" applyFill="1" applyBorder="1" applyAlignment="1">
      <alignment horizontal="left" wrapText="1" indent="4"/>
    </xf>
    <xf numFmtId="0" fontId="1" fillId="0" borderId="0" xfId="0" applyFont="1" applyBorder="1" applyAlignment="1">
      <alignment horizontal="left" indent="4"/>
    </xf>
    <xf numFmtId="0" fontId="0" fillId="2" borderId="0" xfId="0" applyFill="1" applyBorder="1" applyAlignment="1">
      <alignment horizontal="left" wrapText="1" indent="4"/>
    </xf>
    <xf numFmtId="190" fontId="2" fillId="2" borderId="10" xfId="0" applyNumberFormat="1" applyFont="1" applyFill="1" applyBorder="1" applyAlignment="1">
      <alignment horizontal="left" indent="8"/>
    </xf>
    <xf numFmtId="0" fontId="0" fillId="2" borderId="0" xfId="0" applyFill="1" applyBorder="1" applyAlignment="1">
      <alignment horizontal="left" indent="8"/>
    </xf>
    <xf numFmtId="190" fontId="14" fillId="3" borderId="10" xfId="0" applyNumberFormat="1" applyFont="1" applyFill="1" applyBorder="1" applyAlignment="1"/>
    <xf numFmtId="0" fontId="1" fillId="3" borderId="0" xfId="0" applyFont="1" applyFill="1" applyBorder="1" applyAlignment="1"/>
    <xf numFmtId="190" fontId="21" fillId="2" borderId="10" xfId="0" applyNumberFormat="1" applyFont="1" applyFill="1" applyBorder="1" applyAlignment="1">
      <alignment horizontal="left" indent="4"/>
    </xf>
    <xf numFmtId="0" fontId="1" fillId="2" borderId="0" xfId="0" applyFont="1" applyFill="1" applyBorder="1" applyAlignment="1">
      <alignment horizontal="left" indent="4"/>
    </xf>
    <xf numFmtId="190" fontId="5" fillId="3" borderId="10" xfId="0" applyNumberFormat="1" applyFont="1" applyFill="1" applyBorder="1" applyAlignment="1"/>
    <xf numFmtId="0" fontId="0" fillId="3" borderId="0" xfId="0" applyFill="1" applyBorder="1" applyAlignment="1"/>
    <xf numFmtId="190" fontId="10" fillId="2" borderId="10" xfId="0" applyNumberFormat="1" applyFont="1" applyFill="1" applyBorder="1" applyAlignment="1"/>
    <xf numFmtId="0" fontId="26" fillId="2" borderId="0" xfId="0" applyFont="1" applyFill="1" applyBorder="1" applyAlignment="1"/>
    <xf numFmtId="190" fontId="33" fillId="2" borderId="10" xfId="0" applyNumberFormat="1" applyFont="1" applyFill="1" applyBorder="1" applyAlignment="1">
      <alignment horizontal="left" indent="6"/>
    </xf>
    <xf numFmtId="0" fontId="1" fillId="2" borderId="0" xfId="0" applyFont="1" applyFill="1" applyBorder="1" applyAlignment="1">
      <alignment horizontal="left" indent="6"/>
    </xf>
    <xf numFmtId="190" fontId="10" fillId="3" borderId="10" xfId="0" applyNumberFormat="1" applyFont="1" applyFill="1" applyBorder="1" applyAlignment="1">
      <alignment horizontal="left" wrapText="1" indent="3"/>
    </xf>
    <xf numFmtId="0" fontId="0" fillId="3" borderId="0" xfId="0" applyFill="1" applyBorder="1" applyAlignment="1">
      <alignment horizontal="left" wrapText="1" indent="3"/>
    </xf>
    <xf numFmtId="0" fontId="0" fillId="2" borderId="5" xfId="0" applyFill="1" applyBorder="1" applyAlignment="1">
      <alignment horizontal="left" wrapText="1" indent="3"/>
    </xf>
    <xf numFmtId="0" fontId="0" fillId="0" borderId="0" xfId="0" applyBorder="1" applyAlignment="1">
      <alignment horizontal="left" indent="4"/>
    </xf>
    <xf numFmtId="190" fontId="21" fillId="2" borderId="10" xfId="0" applyNumberFormat="1" applyFont="1" applyFill="1" applyBorder="1" applyAlignment="1">
      <alignment horizontal="left" indent="8"/>
    </xf>
    <xf numFmtId="0" fontId="1" fillId="2" borderId="0" xfId="0" applyFont="1" applyFill="1" applyBorder="1" applyAlignment="1">
      <alignment horizontal="left" indent="8"/>
    </xf>
    <xf numFmtId="186" fontId="10" fillId="2" borderId="16" xfId="0" applyNumberFormat="1" applyFont="1" applyFill="1" applyBorder="1" applyAlignment="1">
      <alignment wrapText="1"/>
    </xf>
    <xf numFmtId="0" fontId="26" fillId="2" borderId="12" xfId="0" applyFont="1" applyFill="1" applyBorder="1" applyAlignment="1"/>
    <xf numFmtId="190" fontId="10" fillId="2" borderId="13" xfId="0" applyNumberFormat="1" applyFont="1" applyFill="1" applyBorder="1" applyAlignment="1">
      <alignment wrapText="1"/>
    </xf>
    <xf numFmtId="190" fontId="10" fillId="2" borderId="6" xfId="0" applyNumberFormat="1" applyFont="1" applyFill="1" applyBorder="1" applyAlignment="1">
      <alignment wrapText="1"/>
    </xf>
    <xf numFmtId="190" fontId="10" fillId="2" borderId="18" xfId="0" applyNumberFormat="1" applyFont="1" applyFill="1" applyBorder="1" applyAlignment="1">
      <alignment wrapText="1"/>
    </xf>
    <xf numFmtId="0" fontId="21" fillId="2" borderId="5" xfId="0" applyFont="1" applyFill="1" applyBorder="1" applyAlignment="1">
      <alignment horizontal="left" wrapText="1" indent="6"/>
    </xf>
    <xf numFmtId="190" fontId="10" fillId="2" borderId="0" xfId="0" applyNumberFormat="1" applyFont="1" applyFill="1" applyBorder="1" applyAlignment="1">
      <alignment horizontal="left" wrapText="1" indent="3"/>
    </xf>
    <xf numFmtId="190" fontId="10" fillId="2" borderId="5" xfId="0" applyNumberFormat="1" applyFont="1" applyFill="1" applyBorder="1" applyAlignment="1">
      <alignment horizontal="left" wrapText="1" indent="3"/>
    </xf>
    <xf numFmtId="190" fontId="37" fillId="2" borderId="10" xfId="0" applyNumberFormat="1" applyFont="1" applyFill="1" applyBorder="1" applyAlignment="1">
      <alignment horizontal="left" wrapText="1" indent="10"/>
    </xf>
    <xf numFmtId="0" fontId="37" fillId="2" borderId="0" xfId="0" applyFont="1" applyFill="1" applyBorder="1" applyAlignment="1">
      <alignment horizontal="left" wrapText="1" indent="10"/>
    </xf>
    <xf numFmtId="0" fontId="37" fillId="2" borderId="5" xfId="0" applyFont="1" applyFill="1" applyBorder="1" applyAlignment="1">
      <alignment horizontal="left" wrapText="1" indent="10"/>
    </xf>
    <xf numFmtId="190" fontId="14" fillId="3" borderId="16" xfId="0" applyNumberFormat="1" applyFont="1" applyFill="1" applyBorder="1" applyAlignment="1">
      <alignment wrapText="1"/>
    </xf>
    <xf numFmtId="190" fontId="14" fillId="3" borderId="12" xfId="0" applyNumberFormat="1" applyFont="1" applyFill="1" applyBorder="1" applyAlignment="1">
      <alignment wrapText="1"/>
    </xf>
    <xf numFmtId="190" fontId="14" fillId="3" borderId="9" xfId="0" applyNumberFormat="1" applyFont="1" applyFill="1" applyBorder="1" applyAlignment="1">
      <alignment wrapText="1"/>
    </xf>
    <xf numFmtId="190" fontId="37" fillId="3" borderId="10" xfId="0" applyNumberFormat="1" applyFont="1" applyFill="1" applyBorder="1" applyAlignment="1">
      <alignment horizontal="left" wrapText="1" indent="10"/>
    </xf>
    <xf numFmtId="0" fontId="37" fillId="3" borderId="0" xfId="0" applyFont="1" applyFill="1" applyBorder="1" applyAlignment="1">
      <alignment horizontal="left" wrapText="1" indent="10"/>
    </xf>
    <xf numFmtId="0" fontId="37" fillId="3" borderId="5" xfId="0" applyFont="1" applyFill="1" applyBorder="1" applyAlignment="1">
      <alignment horizontal="left" wrapText="1" indent="10"/>
    </xf>
    <xf numFmtId="0" fontId="0" fillId="2" borderId="0" xfId="0" applyFill="1" applyBorder="1" applyAlignment="1">
      <alignment horizontal="left" wrapText="1" indent="6"/>
    </xf>
    <xf numFmtId="0" fontId="0" fillId="2" borderId="5" xfId="0" applyFill="1" applyBorder="1" applyAlignment="1">
      <alignment horizontal="left" wrapText="1" indent="6"/>
    </xf>
    <xf numFmtId="0" fontId="21" fillId="3" borderId="5" xfId="0" applyFont="1" applyFill="1" applyBorder="1" applyAlignment="1">
      <alignment horizontal="left" wrapText="1" indent="6"/>
    </xf>
    <xf numFmtId="0" fontId="0" fillId="3" borderId="5" xfId="0" applyFill="1" applyBorder="1" applyAlignment="1">
      <alignment horizontal="left" wrapText="1" indent="3"/>
    </xf>
    <xf numFmtId="190" fontId="37" fillId="2" borderId="0" xfId="0" applyNumberFormat="1" applyFont="1" applyFill="1" applyBorder="1" applyAlignment="1">
      <alignment horizontal="left" wrapText="1" indent="10"/>
    </xf>
    <xf numFmtId="190" fontId="37" fillId="2" borderId="5" xfId="0" applyNumberFormat="1" applyFont="1" applyFill="1" applyBorder="1" applyAlignment="1">
      <alignment horizontal="left" wrapText="1" indent="10"/>
    </xf>
    <xf numFmtId="190" fontId="5" fillId="2" borderId="0" xfId="0" applyNumberFormat="1" applyFont="1" applyFill="1" applyBorder="1" applyAlignment="1">
      <alignment horizontal="left" wrapText="1" indent="6"/>
    </xf>
    <xf numFmtId="190" fontId="5" fillId="2" borderId="5" xfId="0" applyNumberFormat="1" applyFont="1" applyFill="1" applyBorder="1" applyAlignment="1">
      <alignment horizontal="left" wrapText="1" indent="6"/>
    </xf>
    <xf numFmtId="190" fontId="2" fillId="2" borderId="13" xfId="0" applyNumberFormat="1" applyFont="1" applyFill="1" applyBorder="1" applyAlignment="1"/>
    <xf numFmtId="0" fontId="0" fillId="2" borderId="6" xfId="0" applyFill="1" applyBorder="1" applyAlignment="1"/>
    <xf numFmtId="190" fontId="2" fillId="3" borderId="10" xfId="0" applyNumberFormat="1" applyFont="1" applyFill="1" applyBorder="1" applyAlignment="1">
      <alignment horizontal="left" indent="8"/>
    </xf>
    <xf numFmtId="0" fontId="0" fillId="3" borderId="0" xfId="0" applyFill="1" applyBorder="1" applyAlignment="1">
      <alignment horizontal="left" indent="8"/>
    </xf>
    <xf numFmtId="190" fontId="2" fillId="3" borderId="1" xfId="0" applyNumberFormat="1" applyFont="1" applyFill="1" applyBorder="1" applyAlignment="1"/>
    <xf numFmtId="0" fontId="0" fillId="3" borderId="2" xfId="0" applyFill="1" applyBorder="1" applyAlignment="1"/>
    <xf numFmtId="190" fontId="2" fillId="3" borderId="0" xfId="0" applyNumberFormat="1" applyFont="1" applyFill="1" applyBorder="1" applyAlignment="1">
      <alignment horizontal="left" wrapText="1" indent="10"/>
    </xf>
    <xf numFmtId="190" fontId="2" fillId="3" borderId="5" xfId="0" applyNumberFormat="1" applyFont="1" applyFill="1" applyBorder="1" applyAlignment="1">
      <alignment horizontal="left" wrapText="1" indent="10"/>
    </xf>
    <xf numFmtId="190" fontId="37" fillId="3" borderId="0" xfId="0" applyNumberFormat="1" applyFont="1" applyFill="1" applyBorder="1" applyAlignment="1">
      <alignment horizontal="left" wrapText="1" indent="10"/>
    </xf>
    <xf numFmtId="190" fontId="37" fillId="3" borderId="5" xfId="0" applyNumberFormat="1" applyFont="1" applyFill="1" applyBorder="1" applyAlignment="1">
      <alignment horizontal="left" wrapText="1" indent="10"/>
    </xf>
    <xf numFmtId="190" fontId="10" fillId="3" borderId="0" xfId="0" applyNumberFormat="1" applyFont="1" applyFill="1" applyBorder="1" applyAlignment="1">
      <alignment horizontal="left" wrapText="1" indent="3"/>
    </xf>
    <xf numFmtId="190" fontId="10" fillId="3" borderId="5" xfId="0" applyNumberFormat="1" applyFont="1" applyFill="1" applyBorder="1" applyAlignment="1">
      <alignment horizontal="left" wrapText="1" indent="3"/>
    </xf>
    <xf numFmtId="190" fontId="5" fillId="3" borderId="0" xfId="0" applyNumberFormat="1" applyFont="1" applyFill="1" applyBorder="1" applyAlignment="1">
      <alignment horizontal="left" wrapText="1" indent="6"/>
    </xf>
    <xf numFmtId="190" fontId="5" fillId="3" borderId="5" xfId="0" applyNumberFormat="1" applyFont="1" applyFill="1" applyBorder="1" applyAlignment="1">
      <alignment horizontal="left" wrapText="1" indent="6"/>
    </xf>
    <xf numFmtId="190" fontId="10" fillId="2" borderId="10" xfId="0" applyNumberFormat="1" applyFont="1" applyFill="1" applyBorder="1" applyAlignment="1">
      <alignment horizontal="left" vertical="center" wrapText="1" indent="3"/>
    </xf>
    <xf numFmtId="190" fontId="10" fillId="2" borderId="0" xfId="0" applyNumberFormat="1" applyFont="1" applyFill="1" applyBorder="1" applyAlignment="1">
      <alignment horizontal="left" vertical="center" wrapText="1" indent="3"/>
    </xf>
    <xf numFmtId="190" fontId="10" fillId="2" borderId="5" xfId="0" applyNumberFormat="1" applyFont="1" applyFill="1" applyBorder="1" applyAlignment="1">
      <alignment horizontal="left" vertical="center" wrapText="1" indent="3"/>
    </xf>
    <xf numFmtId="190" fontId="21" fillId="3" borderId="10" xfId="0" applyNumberFormat="1" applyFont="1" applyFill="1" applyBorder="1" applyAlignment="1">
      <alignment horizontal="left" wrapText="1" indent="10"/>
    </xf>
    <xf numFmtId="190" fontId="5" fillId="2" borderId="0" xfId="0" applyNumberFormat="1" applyFont="1" applyFill="1" applyBorder="1" applyAlignment="1">
      <alignment horizontal="left" wrapText="1" indent="8"/>
    </xf>
    <xf numFmtId="190" fontId="5" fillId="2" borderId="5" xfId="0" applyNumberFormat="1" applyFont="1" applyFill="1" applyBorder="1" applyAlignment="1">
      <alignment horizontal="left" wrapText="1" indent="8"/>
    </xf>
    <xf numFmtId="190" fontId="2" fillId="2" borderId="0" xfId="0" applyNumberFormat="1" applyFont="1" applyFill="1" applyBorder="1" applyAlignment="1">
      <alignment horizontal="left" indent="8"/>
    </xf>
    <xf numFmtId="190" fontId="2" fillId="2" borderId="2" xfId="0" applyNumberFormat="1" applyFont="1" applyFill="1" applyBorder="1" applyAlignment="1"/>
    <xf numFmtId="190" fontId="11" fillId="2" borderId="0" xfId="0" applyNumberFormat="1" applyFont="1" applyFill="1" applyBorder="1" applyAlignment="1">
      <alignment horizontal="left" indent="6"/>
    </xf>
    <xf numFmtId="190" fontId="2" fillId="2" borderId="0" xfId="0" applyNumberFormat="1" applyFont="1" applyFill="1" applyBorder="1" applyAlignment="1">
      <alignment horizontal="left" indent="4"/>
    </xf>
    <xf numFmtId="190" fontId="2" fillId="2" borderId="0" xfId="0" applyNumberFormat="1" applyFont="1" applyFill="1" applyBorder="1" applyAlignment="1">
      <alignment horizontal="left" wrapText="1" indent="4"/>
    </xf>
    <xf numFmtId="186" fontId="10" fillId="2" borderId="12" xfId="0" applyNumberFormat="1" applyFont="1" applyFill="1" applyBorder="1" applyAlignment="1">
      <alignment wrapText="1"/>
    </xf>
    <xf numFmtId="190" fontId="10" fillId="2" borderId="0" xfId="0" applyNumberFormat="1" applyFont="1" applyFill="1" applyBorder="1" applyAlignment="1">
      <alignment horizontal="left" indent="2"/>
    </xf>
    <xf numFmtId="190" fontId="14" fillId="2" borderId="13" xfId="0" applyNumberFormat="1" applyFont="1" applyFill="1" applyBorder="1" applyAlignment="1"/>
    <xf numFmtId="190" fontId="14" fillId="2" borderId="6" xfId="0" applyNumberFormat="1" applyFont="1" applyFill="1" applyBorder="1" applyAlignment="1"/>
    <xf numFmtId="190" fontId="5" fillId="2" borderId="0" xfId="0" applyNumberFormat="1" applyFont="1" applyFill="1" applyBorder="1" applyAlignment="1"/>
    <xf numFmtId="190" fontId="10" fillId="2" borderId="0" xfId="0" applyNumberFormat="1" applyFont="1" applyFill="1" applyBorder="1" applyAlignment="1"/>
    <xf numFmtId="190" fontId="21" fillId="2" borderId="0" xfId="0" applyNumberFormat="1" applyFont="1" applyFill="1" applyBorder="1" applyAlignment="1">
      <alignment horizontal="left" indent="4"/>
    </xf>
    <xf numFmtId="190" fontId="37" fillId="2" borderId="10" xfId="0" applyNumberFormat="1" applyFont="1" applyFill="1" applyBorder="1" applyAlignment="1">
      <alignment horizontal="left" indent="8"/>
    </xf>
    <xf numFmtId="190" fontId="37" fillId="2" borderId="0" xfId="0" applyNumberFormat="1" applyFont="1" applyFill="1" applyBorder="1" applyAlignment="1">
      <alignment horizontal="left" indent="8"/>
    </xf>
    <xf numFmtId="0" fontId="24" fillId="0" borderId="0" xfId="0" applyFont="1" applyBorder="1" applyAlignment="1">
      <alignment horizontal="left" indent="4"/>
    </xf>
    <xf numFmtId="0" fontId="24" fillId="3" borderId="0" xfId="0" applyFont="1" applyFill="1" applyBorder="1" applyAlignment="1"/>
    <xf numFmtId="0" fontId="1" fillId="2" borderId="0" xfId="0" applyFont="1" applyFill="1"/>
    <xf numFmtId="208" fontId="34" fillId="2" borderId="23" xfId="4" applyNumberFormat="1" applyFont="1" applyFill="1" applyBorder="1"/>
    <xf numFmtId="208" fontId="34" fillId="2" borderId="22" xfId="4" applyNumberFormat="1" applyFont="1" applyFill="1" applyBorder="1"/>
    <xf numFmtId="208" fontId="34" fillId="2" borderId="24" xfId="4" applyNumberFormat="1" applyFont="1" applyFill="1" applyBorder="1"/>
    <xf numFmtId="208" fontId="34" fillId="2" borderId="25" xfId="4" applyNumberFormat="1" applyFont="1" applyFill="1" applyBorder="1"/>
    <xf numFmtId="208" fontId="1" fillId="2" borderId="23" xfId="4" applyNumberFormat="1" applyFont="1" applyFill="1" applyBorder="1"/>
    <xf numFmtId="208" fontId="1" fillId="2" borderId="22" xfId="4" applyNumberFormat="1" applyFont="1" applyFill="1" applyBorder="1"/>
    <xf numFmtId="208" fontId="1" fillId="2" borderId="24" xfId="4" applyNumberFormat="1" applyFont="1" applyFill="1" applyBorder="1"/>
    <xf numFmtId="208" fontId="1" fillId="2" borderId="25" xfId="4" applyNumberFormat="1" applyFont="1" applyFill="1" applyBorder="1"/>
    <xf numFmtId="208" fontId="1" fillId="2" borderId="27" xfId="4" applyNumberFormat="1" applyFont="1" applyFill="1" applyBorder="1"/>
    <xf numFmtId="208" fontId="1" fillId="2" borderId="4" xfId="4" applyNumberFormat="1" applyFont="1" applyFill="1" applyBorder="1"/>
    <xf numFmtId="208" fontId="1" fillId="2" borderId="10" xfId="4" applyNumberFormat="1" applyFont="1" applyFill="1" applyBorder="1"/>
    <xf numFmtId="208" fontId="1" fillId="2" borderId="28" xfId="4" applyNumberFormat="1" applyFont="1" applyFill="1" applyBorder="1"/>
    <xf numFmtId="208" fontId="34" fillId="2" borderId="30" xfId="4" applyNumberFormat="1" applyFont="1" applyFill="1" applyBorder="1"/>
    <xf numFmtId="208" fontId="34" fillId="2" borderId="31" xfId="4" applyNumberFormat="1" applyFont="1" applyFill="1" applyBorder="1"/>
    <xf numFmtId="208" fontId="34" fillId="2" borderId="32" xfId="4" applyNumberFormat="1" applyFont="1" applyFill="1" applyBorder="1"/>
    <xf numFmtId="208" fontId="34" fillId="2" borderId="33" xfId="4" applyNumberFormat="1" applyFont="1" applyFill="1" applyBorder="1"/>
    <xf numFmtId="208" fontId="1" fillId="2" borderId="34" xfId="4" applyNumberFormat="1" applyFont="1" applyFill="1" applyBorder="1"/>
    <xf numFmtId="208" fontId="1" fillId="2" borderId="35" xfId="4" applyNumberFormat="1" applyFont="1" applyFill="1" applyBorder="1"/>
    <xf numFmtId="208" fontId="1" fillId="2" borderId="36" xfId="4" applyNumberFormat="1" applyFont="1" applyFill="1" applyBorder="1"/>
    <xf numFmtId="208" fontId="1" fillId="2" borderId="37" xfId="4" applyNumberFormat="1" applyFont="1" applyFill="1" applyBorder="1"/>
    <xf numFmtId="208" fontId="34" fillId="2" borderId="27" xfId="4" applyNumberFormat="1" applyFont="1" applyFill="1" applyBorder="1"/>
    <xf numFmtId="208" fontId="34" fillId="2" borderId="4" xfId="4" applyNumberFormat="1" applyFont="1" applyFill="1" applyBorder="1"/>
    <xf numFmtId="208" fontId="34" fillId="2" borderId="10" xfId="4" applyNumberFormat="1" applyFont="1" applyFill="1" applyBorder="1"/>
    <xf numFmtId="208" fontId="34" fillId="2" borderId="28" xfId="4" applyNumberFormat="1" applyFont="1" applyFill="1" applyBorder="1"/>
    <xf numFmtId="208" fontId="34" fillId="2" borderId="34" xfId="4" applyNumberFormat="1" applyFont="1" applyFill="1" applyBorder="1"/>
    <xf numFmtId="208" fontId="34" fillId="2" borderId="35" xfId="4" applyNumberFormat="1" applyFont="1" applyFill="1" applyBorder="1"/>
    <xf numFmtId="208" fontId="34" fillId="2" borderId="36" xfId="4" applyNumberFormat="1" applyFont="1" applyFill="1" applyBorder="1"/>
    <xf numFmtId="208" fontId="34" fillId="2" borderId="37" xfId="4" applyNumberFormat="1" applyFont="1" applyFill="1" applyBorder="1"/>
    <xf numFmtId="208" fontId="34" fillId="2" borderId="34" xfId="4" applyNumberFormat="1" applyFont="1" applyFill="1" applyBorder="1" applyAlignment="1">
      <alignment horizontal="right"/>
    </xf>
    <xf numFmtId="208" fontId="34" fillId="2" borderId="35" xfId="4" applyNumberFormat="1" applyFont="1" applyFill="1" applyBorder="1" applyAlignment="1">
      <alignment horizontal="right"/>
    </xf>
    <xf numFmtId="208" fontId="34" fillId="2" borderId="36" xfId="4" applyNumberFormat="1" applyFont="1" applyFill="1" applyBorder="1" applyAlignment="1">
      <alignment horizontal="right"/>
    </xf>
    <xf numFmtId="208" fontId="34" fillId="2" borderId="37" xfId="4" applyNumberFormat="1" applyFont="1" applyFill="1" applyBorder="1" applyAlignment="1">
      <alignment horizontal="right"/>
    </xf>
    <xf numFmtId="208" fontId="34" fillId="0" borderId="27" xfId="4" applyNumberFormat="1" applyFont="1" applyBorder="1"/>
    <xf numFmtId="208" fontId="34" fillId="0" borderId="4" xfId="4" applyNumberFormat="1" applyFont="1" applyBorder="1"/>
    <xf numFmtId="208" fontId="34" fillId="0" borderId="10" xfId="4" applyNumberFormat="1" applyFont="1" applyBorder="1"/>
    <xf numFmtId="208" fontId="34" fillId="0" borderId="28" xfId="4" applyNumberFormat="1" applyFont="1" applyBorder="1"/>
    <xf numFmtId="208" fontId="1" fillId="0" borderId="0" xfId="4" applyNumberFormat="1" applyFont="1" applyBorder="1"/>
    <xf numFmtId="0" fontId="1" fillId="2" borderId="23" xfId="0" applyFont="1" applyFill="1" applyBorder="1"/>
    <xf numFmtId="0" fontId="1" fillId="2" borderId="22" xfId="0" applyFont="1" applyFill="1" applyBorder="1"/>
    <xf numFmtId="0" fontId="1" fillId="2" borderId="24" xfId="0" applyFont="1" applyFill="1" applyBorder="1"/>
    <xf numFmtId="0" fontId="1" fillId="2" borderId="38" xfId="0" applyFont="1" applyFill="1" applyBorder="1"/>
    <xf numFmtId="182" fontId="14" fillId="2" borderId="35" xfId="0" applyNumberFormat="1" applyFont="1" applyFill="1" applyBorder="1" applyAlignment="1" applyProtection="1">
      <alignment horizontal="centerContinuous" vertical="center" wrapText="1"/>
      <protection locked="0"/>
    </xf>
    <xf numFmtId="182" fontId="14" fillId="2" borderId="40" xfId="0" applyNumberFormat="1" applyFont="1" applyFill="1" applyBorder="1" applyAlignment="1" applyProtection="1">
      <alignment horizontal="centerContinuous" vertical="center" wrapText="1"/>
      <protection locked="0"/>
    </xf>
    <xf numFmtId="190" fontId="14" fillId="2" borderId="42" xfId="0" applyNumberFormat="1" applyFont="1" applyFill="1" applyBorder="1" applyAlignment="1">
      <alignment horizontal="centerContinuous" vertical="center" wrapText="1"/>
    </xf>
    <xf numFmtId="190" fontId="14" fillId="2" borderId="6" xfId="0" applyNumberFormat="1" applyFont="1" applyFill="1" applyBorder="1" applyAlignment="1">
      <alignment horizontal="centerContinuous" vertical="center" wrapText="1"/>
    </xf>
    <xf numFmtId="182" fontId="6" fillId="2" borderId="42" xfId="0" applyNumberFormat="1" applyFont="1" applyFill="1" applyBorder="1" applyAlignment="1" applyProtection="1">
      <alignment horizontal="centerContinuous" vertical="center"/>
      <protection locked="0"/>
    </xf>
    <xf numFmtId="182" fontId="6" fillId="2" borderId="6" xfId="0" applyNumberFormat="1" applyFont="1" applyFill="1" applyBorder="1" applyAlignment="1" applyProtection="1">
      <alignment horizontal="centerContinuous" vertical="center"/>
      <protection locked="0"/>
    </xf>
  </cellXfs>
  <cellStyles count="5">
    <cellStyle name="Milliers" xfId="1" builtinId="3"/>
    <cellStyle name="Normal" xfId="0" builtinId="0"/>
    <cellStyle name="Normal_Feuil1" xfId="2"/>
    <cellStyle name="Pourcentage" xfId="3" builtinId="5"/>
    <cellStyle name="Pourcentage 2" xfId="4"/>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Taux_remb_TOT202404D0S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externalLink>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6"/>
  <sheetViews>
    <sheetView view="pageBreakPreview" topLeftCell="A42" zoomScaleNormal="100" zoomScaleSheetLayoutView="100" workbookViewId="0">
      <selection activeCell="A56" sqref="A56"/>
    </sheetView>
  </sheetViews>
  <sheetFormatPr baseColWidth="10" defaultRowHeight="12.75" x14ac:dyDescent="0.2"/>
  <cols>
    <col min="1" max="1" width="72.140625" style="655" bestFit="1" customWidth="1"/>
    <col min="2" max="2" width="17.5703125" style="682" customWidth="1"/>
    <col min="3" max="3" width="17.140625" style="682" customWidth="1"/>
    <col min="4" max="4" width="17.85546875" style="682" customWidth="1"/>
    <col min="5" max="5" width="15.7109375" style="682" customWidth="1"/>
    <col min="6" max="6" width="3.28515625" style="655" customWidth="1"/>
    <col min="7" max="16384" width="11.42578125" style="655"/>
  </cols>
  <sheetData>
    <row r="1" spans="1:5" ht="42.75" customHeight="1" x14ac:dyDescent="0.2">
      <c r="A1" s="749" t="s">
        <v>660</v>
      </c>
      <c r="B1" s="750"/>
      <c r="C1" s="750"/>
      <c r="D1" s="750"/>
      <c r="E1" s="751"/>
    </row>
    <row r="2" spans="1:5" ht="42.75" customHeight="1" x14ac:dyDescent="0.2">
      <c r="A2" s="748" t="s">
        <v>659</v>
      </c>
      <c r="B2" s="747"/>
      <c r="C2" s="747"/>
      <c r="D2" s="747"/>
      <c r="E2" s="746"/>
    </row>
    <row r="3" spans="1:5" ht="42.75" customHeight="1" thickBot="1" x14ac:dyDescent="0.25">
      <c r="A3" s="745" t="s">
        <v>628</v>
      </c>
      <c r="B3" s="744"/>
      <c r="C3" s="744"/>
      <c r="D3" s="744"/>
      <c r="E3" s="743"/>
    </row>
    <row r="4" spans="1:5" ht="30.75" customHeight="1" x14ac:dyDescent="0.2">
      <c r="A4" s="742" t="s">
        <v>658</v>
      </c>
      <c r="B4" s="741" t="s">
        <v>657</v>
      </c>
      <c r="C4" s="740" t="s">
        <v>656</v>
      </c>
      <c r="D4" s="739" t="s">
        <v>655</v>
      </c>
      <c r="E4" s="738" t="s">
        <v>6</v>
      </c>
    </row>
    <row r="5" spans="1:5" ht="13.5" thickBot="1" x14ac:dyDescent="0.25">
      <c r="A5" s="737"/>
      <c r="B5" s="736"/>
      <c r="C5" s="691"/>
      <c r="D5" s="690"/>
      <c r="E5" s="689"/>
    </row>
    <row r="6" spans="1:5" x14ac:dyDescent="0.2">
      <c r="A6" s="698"/>
      <c r="B6" s="708"/>
      <c r="C6" s="707"/>
      <c r="D6" s="706"/>
      <c r="E6" s="705"/>
    </row>
    <row r="7" spans="1:5" ht="24.75" customHeight="1" x14ac:dyDescent="0.2">
      <c r="A7" s="733" t="s">
        <v>88</v>
      </c>
      <c r="B7" s="697">
        <v>909792891.35784495</v>
      </c>
      <c r="C7" s="696">
        <v>3387224.2420000006</v>
      </c>
      <c r="D7" s="695">
        <v>5880885.0399999963</v>
      </c>
      <c r="E7" s="694">
        <v>919061000.63984489</v>
      </c>
    </row>
    <row r="8" spans="1:5" ht="14.25" customHeight="1" x14ac:dyDescent="0.2">
      <c r="A8" s="733" t="s">
        <v>102</v>
      </c>
      <c r="B8" s="697">
        <v>1020693328.3853611</v>
      </c>
      <c r="C8" s="735">
        <v>10288542.078275003</v>
      </c>
      <c r="D8" s="695">
        <v>7798502.6100000013</v>
      </c>
      <c r="E8" s="694">
        <v>1038780373.0736361</v>
      </c>
    </row>
    <row r="9" spans="1:5" s="683" customFormat="1" x14ac:dyDescent="0.2">
      <c r="A9" s="734" t="s">
        <v>113</v>
      </c>
      <c r="B9" s="713">
        <v>1930486219.743206</v>
      </c>
      <c r="C9" s="712">
        <v>13675766.320275001</v>
      </c>
      <c r="D9" s="711">
        <v>13679387.649999999</v>
      </c>
      <c r="E9" s="710">
        <v>1957841373.7134812</v>
      </c>
    </row>
    <row r="10" spans="1:5" ht="21" customHeight="1" x14ac:dyDescent="0.2">
      <c r="A10" s="733" t="s">
        <v>121</v>
      </c>
      <c r="B10" s="697">
        <v>300451777.14202493</v>
      </c>
      <c r="C10" s="696">
        <v>980082.36000000022</v>
      </c>
      <c r="D10" s="695">
        <v>20995.450000000004</v>
      </c>
      <c r="E10" s="694">
        <v>301452854.95202494</v>
      </c>
    </row>
    <row r="11" spans="1:5" x14ac:dyDescent="0.2">
      <c r="A11" s="733" t="s">
        <v>122</v>
      </c>
      <c r="B11" s="697">
        <v>16617105.905848</v>
      </c>
      <c r="C11" s="696">
        <v>27040415.100000001</v>
      </c>
      <c r="D11" s="695">
        <v>912.25</v>
      </c>
      <c r="E11" s="694">
        <v>43658433.255848005</v>
      </c>
    </row>
    <row r="12" spans="1:5" x14ac:dyDescent="0.2">
      <c r="A12" s="733" t="s">
        <v>243</v>
      </c>
      <c r="B12" s="697">
        <v>157137340.69161898</v>
      </c>
      <c r="C12" s="696">
        <v>1560838.1699999992</v>
      </c>
      <c r="D12" s="695">
        <v>326620.33</v>
      </c>
      <c r="E12" s="694">
        <v>159024799.19161898</v>
      </c>
    </row>
    <row r="13" spans="1:5" s="683" customFormat="1" ht="22.5" customHeight="1" x14ac:dyDescent="0.2">
      <c r="A13" s="734" t="s">
        <v>654</v>
      </c>
      <c r="B13" s="713">
        <v>2404692443.482698</v>
      </c>
      <c r="C13" s="712">
        <v>43257101.950274982</v>
      </c>
      <c r="D13" s="711">
        <v>14027915.679999998</v>
      </c>
      <c r="E13" s="710">
        <v>2461977461.1129727</v>
      </c>
    </row>
    <row r="14" spans="1:5" ht="18.75" customHeight="1" x14ac:dyDescent="0.2">
      <c r="A14" s="733" t="s">
        <v>124</v>
      </c>
      <c r="B14" s="697">
        <v>691032309.18982077</v>
      </c>
      <c r="C14" s="696">
        <v>1949858.819999997</v>
      </c>
      <c r="D14" s="695">
        <v>1526276.04</v>
      </c>
      <c r="E14" s="694">
        <v>694508444.04982078</v>
      </c>
    </row>
    <row r="15" spans="1:5" x14ac:dyDescent="0.2">
      <c r="A15" s="733" t="s">
        <v>132</v>
      </c>
      <c r="B15" s="697">
        <v>381347193.63608241</v>
      </c>
      <c r="C15" s="696">
        <v>2024778.2300000028</v>
      </c>
      <c r="D15" s="695">
        <v>14810772.510000022</v>
      </c>
      <c r="E15" s="694">
        <v>398182744.37608248</v>
      </c>
    </row>
    <row r="16" spans="1:5" x14ac:dyDescent="0.2">
      <c r="A16" s="733" t="s">
        <v>136</v>
      </c>
      <c r="B16" s="697">
        <v>76669435.452029824</v>
      </c>
      <c r="C16" s="696">
        <v>7113.8499999999995</v>
      </c>
      <c r="D16" s="695">
        <v>71556.649999999951</v>
      </c>
      <c r="E16" s="694">
        <v>76748105.952029824</v>
      </c>
    </row>
    <row r="17" spans="1:5" x14ac:dyDescent="0.2">
      <c r="A17" s="733" t="s">
        <v>141</v>
      </c>
      <c r="B17" s="697">
        <v>16605186.72000006</v>
      </c>
      <c r="C17" s="696">
        <v>22988.190000000013</v>
      </c>
      <c r="D17" s="695">
        <v>10367.370000000003</v>
      </c>
      <c r="E17" s="694">
        <v>16638542.280000059</v>
      </c>
    </row>
    <row r="18" spans="1:5" x14ac:dyDescent="0.2">
      <c r="A18" s="733" t="s">
        <v>139</v>
      </c>
      <c r="B18" s="697">
        <v>6236766.3499999624</v>
      </c>
      <c r="C18" s="696">
        <v>2697.920000000001</v>
      </c>
      <c r="D18" s="695">
        <v>294.06000000000006</v>
      </c>
      <c r="E18" s="694">
        <v>6239758.3299999619</v>
      </c>
    </row>
    <row r="19" spans="1:5" x14ac:dyDescent="0.2">
      <c r="A19" s="733" t="s">
        <v>466</v>
      </c>
      <c r="B19" s="697">
        <v>1911020.8</v>
      </c>
      <c r="C19" s="696">
        <v>6940</v>
      </c>
      <c r="D19" s="695">
        <v>17382</v>
      </c>
      <c r="E19" s="694">
        <v>1935342.8</v>
      </c>
    </row>
    <row r="20" spans="1:5" x14ac:dyDescent="0.2">
      <c r="A20" s="733" t="s">
        <v>653</v>
      </c>
      <c r="B20" s="697">
        <v>25873.270000000008</v>
      </c>
      <c r="C20" s="696">
        <v>1093.43</v>
      </c>
      <c r="D20" s="695">
        <v>11.100000000000001</v>
      </c>
      <c r="E20" s="694">
        <v>26977.800000000007</v>
      </c>
    </row>
    <row r="21" spans="1:5" x14ac:dyDescent="0.2">
      <c r="A21" s="733" t="s">
        <v>244</v>
      </c>
      <c r="B21" s="697">
        <v>16432055.339999955</v>
      </c>
      <c r="C21" s="696">
        <v>53111.759999999966</v>
      </c>
      <c r="D21" s="695">
        <v>62607.1</v>
      </c>
      <c r="E21" s="694">
        <v>16547774.199999955</v>
      </c>
    </row>
    <row r="22" spans="1:5" s="683" customFormat="1" ht="20.25" customHeight="1" x14ac:dyDescent="0.2">
      <c r="A22" s="734" t="s">
        <v>287</v>
      </c>
      <c r="B22" s="713">
        <v>1190259840.7579331</v>
      </c>
      <c r="C22" s="712">
        <v>4068582.2</v>
      </c>
      <c r="D22" s="711">
        <v>16499266.830000021</v>
      </c>
      <c r="E22" s="710">
        <v>1210827689.7879331</v>
      </c>
    </row>
    <row r="23" spans="1:5" ht="24.75" customHeight="1" x14ac:dyDescent="0.2">
      <c r="A23" s="733" t="s">
        <v>145</v>
      </c>
      <c r="B23" s="697">
        <v>254748796.39304125</v>
      </c>
      <c r="C23" s="696">
        <v>8074558.8599999966</v>
      </c>
      <c r="D23" s="695">
        <v>129319.59999999995</v>
      </c>
      <c r="E23" s="694">
        <v>262952674.85304123</v>
      </c>
    </row>
    <row r="24" spans="1:5" ht="23.25" customHeight="1" x14ac:dyDescent="0.2">
      <c r="A24" s="733" t="s">
        <v>162</v>
      </c>
      <c r="B24" s="697">
        <v>473581119.38106048</v>
      </c>
      <c r="C24" s="696">
        <v>713617.98999999976</v>
      </c>
      <c r="D24" s="695">
        <v>5151856.7399999974</v>
      </c>
      <c r="E24" s="694">
        <v>479446594.1110605</v>
      </c>
    </row>
    <row r="25" spans="1:5" ht="24.75" customHeight="1" x14ac:dyDescent="0.2">
      <c r="A25" s="733" t="s">
        <v>652</v>
      </c>
      <c r="B25" s="697">
        <v>973769650.17999995</v>
      </c>
      <c r="C25" s="696"/>
      <c r="D25" s="695">
        <v>393996217.47000021</v>
      </c>
      <c r="E25" s="694">
        <v>1367765867.6500001</v>
      </c>
    </row>
    <row r="26" spans="1:5" ht="22.5" customHeight="1" x14ac:dyDescent="0.2">
      <c r="A26" s="733" t="s">
        <v>158</v>
      </c>
      <c r="B26" s="697">
        <v>207038061.72297007</v>
      </c>
      <c r="C26" s="696">
        <v>26486.484</v>
      </c>
      <c r="D26" s="695">
        <v>367419.57908799994</v>
      </c>
      <c r="E26" s="694">
        <v>207431967.78605807</v>
      </c>
    </row>
    <row r="27" spans="1:5" s="683" customFormat="1" ht="18" customHeight="1" x14ac:dyDescent="0.2">
      <c r="A27" s="734" t="s">
        <v>651</v>
      </c>
      <c r="B27" s="713">
        <v>5504089911.9177017</v>
      </c>
      <c r="C27" s="712">
        <v>56140347.484274976</v>
      </c>
      <c r="D27" s="711">
        <v>430171995.89908814</v>
      </c>
      <c r="E27" s="710">
        <v>5990402255.3010645</v>
      </c>
    </row>
    <row r="28" spans="1:5" ht="17.25" customHeight="1" x14ac:dyDescent="0.2">
      <c r="A28" s="733" t="s">
        <v>152</v>
      </c>
      <c r="B28" s="697">
        <v>2322517870.7821136</v>
      </c>
      <c r="C28" s="696">
        <v>6246366.5399999944</v>
      </c>
      <c r="D28" s="695">
        <v>1998510.9800000035</v>
      </c>
      <c r="E28" s="694">
        <v>2330762748.3021135</v>
      </c>
    </row>
    <row r="29" spans="1:5" x14ac:dyDescent="0.2">
      <c r="A29" s="733" t="s">
        <v>154</v>
      </c>
      <c r="B29" s="697">
        <v>678532104.58000207</v>
      </c>
      <c r="C29" s="696">
        <v>6696085.5800000476</v>
      </c>
      <c r="D29" s="695">
        <v>2806722.2300000009</v>
      </c>
      <c r="E29" s="694">
        <v>688034912.39000213</v>
      </c>
    </row>
    <row r="30" spans="1:5" x14ac:dyDescent="0.2">
      <c r="A30" s="733" t="s">
        <v>153</v>
      </c>
      <c r="B30" s="697">
        <v>47114.590000000004</v>
      </c>
      <c r="C30" s="696"/>
      <c r="D30" s="695"/>
      <c r="E30" s="694">
        <v>47114.590000000004</v>
      </c>
    </row>
    <row r="31" spans="1:5" s="683" customFormat="1" x14ac:dyDescent="0.2">
      <c r="A31" s="732" t="s">
        <v>650</v>
      </c>
      <c r="B31" s="713">
        <v>3001097089.9521155</v>
      </c>
      <c r="C31" s="712">
        <v>12942452.120000042</v>
      </c>
      <c r="D31" s="711">
        <v>4805233.2100000046</v>
      </c>
      <c r="E31" s="710">
        <v>3018844775.2821155</v>
      </c>
    </row>
    <row r="32" spans="1:5" s="683" customFormat="1" ht="24.75" hidden="1" customHeight="1" x14ac:dyDescent="0.2">
      <c r="A32" s="731" t="s">
        <v>649</v>
      </c>
      <c r="B32" s="730">
        <v>-101.60000000000002</v>
      </c>
      <c r="C32" s="729"/>
      <c r="D32" s="728"/>
      <c r="E32" s="727">
        <v>-101.60000000000002</v>
      </c>
    </row>
    <row r="33" spans="1:5" s="683" customFormat="1" ht="22.5" customHeight="1" thickBot="1" x14ac:dyDescent="0.25">
      <c r="A33" s="726" t="s">
        <v>648</v>
      </c>
      <c r="B33" s="687">
        <v>8505186900.2698231</v>
      </c>
      <c r="C33" s="686">
        <v>69082799.604275003</v>
      </c>
      <c r="D33" s="685">
        <v>434977229.1090883</v>
      </c>
      <c r="E33" s="684">
        <v>9009246928.9831867</v>
      </c>
    </row>
    <row r="34" spans="1:5" s="721" customFormat="1" ht="24.95" customHeight="1" x14ac:dyDescent="0.2">
      <c r="A34" s="719" t="s">
        <v>647</v>
      </c>
      <c r="B34" s="725">
        <v>3809029902.8123875</v>
      </c>
      <c r="C34" s="724">
        <v>132587690.88960713</v>
      </c>
      <c r="D34" s="723">
        <v>18276128.00063131</v>
      </c>
      <c r="E34" s="722">
        <v>3959893721.7026258</v>
      </c>
    </row>
    <row r="35" spans="1:5" ht="24.95" customHeight="1" x14ac:dyDescent="0.2">
      <c r="A35" s="714" t="s">
        <v>646</v>
      </c>
      <c r="B35" s="713">
        <v>861567600.51004553</v>
      </c>
      <c r="C35" s="712">
        <v>29990220.602324013</v>
      </c>
      <c r="D35" s="711">
        <v>4133292.5434129848</v>
      </c>
      <c r="E35" s="710">
        <v>895691113.65578258</v>
      </c>
    </row>
    <row r="36" spans="1:5" ht="24.95" customHeight="1" x14ac:dyDescent="0.2">
      <c r="A36" s="714" t="s">
        <v>645</v>
      </c>
      <c r="B36" s="713"/>
      <c r="C36" s="712"/>
      <c r="D36" s="711"/>
      <c r="E36" s="710"/>
    </row>
    <row r="37" spans="1:5" ht="24.95" customHeight="1" x14ac:dyDescent="0.2">
      <c r="A37" s="714" t="s">
        <v>644</v>
      </c>
      <c r="B37" s="713">
        <v>1391364628.2582388</v>
      </c>
      <c r="C37" s="712">
        <v>45013029.340212956</v>
      </c>
      <c r="D37" s="711">
        <v>6203756.2509264974</v>
      </c>
      <c r="E37" s="710">
        <v>1442581413.8493783</v>
      </c>
    </row>
    <row r="38" spans="1:5" ht="24.95" customHeight="1" x14ac:dyDescent="0.2">
      <c r="A38" s="698" t="s">
        <v>643</v>
      </c>
      <c r="B38" s="697">
        <v>225692800.31720316</v>
      </c>
      <c r="C38" s="696">
        <v>11886481.640000023</v>
      </c>
      <c r="D38" s="695">
        <v>1056092.5900000008</v>
      </c>
      <c r="E38" s="694">
        <v>238635374.54720318</v>
      </c>
    </row>
    <row r="39" spans="1:5" ht="24.95" customHeight="1" x14ac:dyDescent="0.2">
      <c r="A39" s="698" t="s">
        <v>642</v>
      </c>
      <c r="B39" s="697">
        <v>28176801.858843062</v>
      </c>
      <c r="C39" s="696">
        <v>603373.53999999957</v>
      </c>
      <c r="D39" s="695">
        <v>69674.709999999992</v>
      </c>
      <c r="E39" s="694">
        <v>28849850.108843062</v>
      </c>
    </row>
    <row r="40" spans="1:5" s="683" customFormat="1" ht="36.75" customHeight="1" thickBot="1" x14ac:dyDescent="0.25">
      <c r="A40" s="720" t="s">
        <v>641</v>
      </c>
      <c r="B40" s="713">
        <v>6315831733.7567186</v>
      </c>
      <c r="C40" s="712">
        <v>220080796.01214406</v>
      </c>
      <c r="D40" s="711">
        <v>29738944.094970789</v>
      </c>
      <c r="E40" s="710">
        <v>6565651473.8638334</v>
      </c>
    </row>
    <row r="41" spans="1:5" s="683" customFormat="1" ht="24.95" customHeight="1" x14ac:dyDescent="0.2">
      <c r="A41" s="719" t="s">
        <v>640</v>
      </c>
      <c r="B41" s="718">
        <v>148812684.70728776</v>
      </c>
      <c r="C41" s="717">
        <v>3049664.5700000008</v>
      </c>
      <c r="D41" s="716">
        <v>1000937.6600000004</v>
      </c>
      <c r="E41" s="715">
        <v>152863286.93728775</v>
      </c>
    </row>
    <row r="42" spans="1:5" s="683" customFormat="1" ht="24.95" customHeight="1" x14ac:dyDescent="0.2">
      <c r="A42" s="714" t="s">
        <v>639</v>
      </c>
      <c r="B42" s="713">
        <v>89089278.184947968</v>
      </c>
      <c r="C42" s="712"/>
      <c r="D42" s="711">
        <v>30476.127724999998</v>
      </c>
      <c r="E42" s="710">
        <v>89119754.312672973</v>
      </c>
    </row>
    <row r="43" spans="1:5" s="683" customFormat="1" ht="24.95" customHeight="1" x14ac:dyDescent="0.2">
      <c r="A43" s="714" t="s">
        <v>638</v>
      </c>
      <c r="B43" s="713"/>
      <c r="C43" s="712"/>
      <c r="D43" s="711"/>
      <c r="E43" s="710"/>
    </row>
    <row r="44" spans="1:5" s="683" customFormat="1" ht="24.95" customHeight="1" x14ac:dyDescent="0.2">
      <c r="A44" s="714" t="s">
        <v>637</v>
      </c>
      <c r="B44" s="713">
        <v>201693598.9840703</v>
      </c>
      <c r="C44" s="712">
        <v>681.36</v>
      </c>
      <c r="D44" s="711">
        <v>537293.29999999981</v>
      </c>
      <c r="E44" s="710">
        <v>202231573.64407033</v>
      </c>
    </row>
    <row r="45" spans="1:5" x14ac:dyDescent="0.2">
      <c r="A45" s="698" t="s">
        <v>636</v>
      </c>
      <c r="B45" s="697">
        <v>82095568.731101885</v>
      </c>
      <c r="C45" s="696"/>
      <c r="D45" s="695">
        <v>-15</v>
      </c>
      <c r="E45" s="694">
        <v>82095553.731101885</v>
      </c>
    </row>
    <row r="46" spans="1:5" x14ac:dyDescent="0.2">
      <c r="A46" s="698" t="s">
        <v>635</v>
      </c>
      <c r="B46" s="697">
        <v>119598030.25296842</v>
      </c>
      <c r="C46" s="696">
        <v>681.36</v>
      </c>
      <c r="D46" s="695">
        <v>537308.29999999981</v>
      </c>
      <c r="E46" s="694">
        <v>120136019.91296841</v>
      </c>
    </row>
    <row r="47" spans="1:5" s="683" customFormat="1" ht="24.95" customHeight="1" x14ac:dyDescent="0.2">
      <c r="A47" s="714" t="s">
        <v>634</v>
      </c>
      <c r="B47" s="713">
        <v>10847955.810139999</v>
      </c>
      <c r="C47" s="712">
        <v>194001.38</v>
      </c>
      <c r="D47" s="711">
        <v>27562.260000000002</v>
      </c>
      <c r="E47" s="710">
        <v>11069519.450139999</v>
      </c>
    </row>
    <row r="48" spans="1:5" s="683" customFormat="1" ht="21" customHeight="1" thickBot="1" x14ac:dyDescent="0.25">
      <c r="A48" s="714" t="s">
        <v>290</v>
      </c>
      <c r="B48" s="713">
        <v>450443517.68644607</v>
      </c>
      <c r="C48" s="712">
        <v>3244347.3100000005</v>
      </c>
      <c r="D48" s="711">
        <v>1596269.3477250002</v>
      </c>
      <c r="E48" s="710">
        <v>455284134.34417105</v>
      </c>
    </row>
    <row r="49" spans="1:5" ht="18" hidden="1" customHeight="1" x14ac:dyDescent="0.2">
      <c r="A49" s="709"/>
      <c r="B49" s="708"/>
      <c r="C49" s="707"/>
      <c r="D49" s="706"/>
      <c r="E49" s="705"/>
    </row>
    <row r="50" spans="1:5" ht="13.5" hidden="1" thickBot="1" x14ac:dyDescent="0.25">
      <c r="A50" s="698"/>
      <c r="B50" s="697"/>
      <c r="C50" s="696"/>
      <c r="D50" s="695"/>
      <c r="E50" s="694"/>
    </row>
    <row r="51" spans="1:5" ht="13.5" hidden="1" thickBot="1" x14ac:dyDescent="0.25">
      <c r="A51" s="698"/>
      <c r="B51" s="697"/>
      <c r="C51" s="696"/>
      <c r="D51" s="695"/>
      <c r="E51" s="694"/>
    </row>
    <row r="52" spans="1:5" ht="10.5" hidden="1" customHeight="1" thickBot="1" x14ac:dyDescent="0.25">
      <c r="A52" s="698"/>
      <c r="B52" s="697"/>
      <c r="C52" s="696"/>
      <c r="D52" s="695"/>
      <c r="E52" s="694"/>
    </row>
    <row r="53" spans="1:5" s="699" customFormat="1" ht="40.5" customHeight="1" thickBot="1" x14ac:dyDescent="0.25">
      <c r="A53" s="704" t="s">
        <v>475</v>
      </c>
      <c r="B53" s="703">
        <v>70816256.594132334</v>
      </c>
      <c r="C53" s="702"/>
      <c r="D53" s="701"/>
      <c r="E53" s="700">
        <v>70816256.594132334</v>
      </c>
    </row>
    <row r="54" spans="1:5" ht="21.75" customHeight="1" x14ac:dyDescent="0.2">
      <c r="A54" s="698" t="s">
        <v>633</v>
      </c>
      <c r="B54" s="697"/>
      <c r="C54" s="696">
        <v>96811064.129999965</v>
      </c>
      <c r="D54" s="695"/>
      <c r="E54" s="694">
        <v>96811064.129999965</v>
      </c>
    </row>
    <row r="55" spans="1:5" ht="21.75" customHeight="1" x14ac:dyDescent="0.2">
      <c r="A55" s="698" t="s">
        <v>298</v>
      </c>
      <c r="B55" s="697">
        <v>26374.58</v>
      </c>
      <c r="C55" s="696"/>
      <c r="D55" s="695"/>
      <c r="E55" s="694">
        <v>26374.58</v>
      </c>
    </row>
    <row r="56" spans="1:5" ht="21.75" customHeight="1" x14ac:dyDescent="0.2">
      <c r="A56" s="698" t="s">
        <v>421</v>
      </c>
      <c r="B56" s="697"/>
      <c r="C56" s="696"/>
      <c r="D56" s="695"/>
      <c r="E56" s="694"/>
    </row>
    <row r="57" spans="1:5" ht="21.75" customHeight="1" x14ac:dyDescent="0.2">
      <c r="A57" s="698" t="s">
        <v>495</v>
      </c>
      <c r="B57" s="697">
        <v>73161868.335518017</v>
      </c>
      <c r="C57" s="696"/>
      <c r="D57" s="695"/>
      <c r="E57" s="694">
        <v>73161868.335518017</v>
      </c>
    </row>
    <row r="58" spans="1:5" ht="21.75" customHeight="1" x14ac:dyDescent="0.2">
      <c r="A58" s="698" t="s">
        <v>389</v>
      </c>
      <c r="B58" s="697">
        <v>11233.409999999998</v>
      </c>
      <c r="C58" s="696">
        <v>63.84</v>
      </c>
      <c r="D58" s="695">
        <v>17.04</v>
      </c>
      <c r="E58" s="694">
        <v>11314.289999999999</v>
      </c>
    </row>
    <row r="59" spans="1:5" ht="21.75" hidden="1" customHeight="1" x14ac:dyDescent="0.2">
      <c r="A59" s="698"/>
      <c r="B59" s="697"/>
      <c r="C59" s="696"/>
      <c r="D59" s="695"/>
      <c r="E59" s="694"/>
    </row>
    <row r="60" spans="1:5" ht="21.75" customHeight="1" x14ac:dyDescent="0.2">
      <c r="A60" s="698" t="s">
        <v>384</v>
      </c>
      <c r="B60" s="697">
        <v>377342175</v>
      </c>
      <c r="C60" s="696"/>
      <c r="D60" s="695"/>
      <c r="E60" s="694">
        <v>377342175</v>
      </c>
    </row>
    <row r="61" spans="1:5" ht="20.25" customHeight="1" thickBot="1" x14ac:dyDescent="0.25">
      <c r="A61" s="693" t="s">
        <v>632</v>
      </c>
      <c r="B61" s="692">
        <v>3889.2999999999997</v>
      </c>
      <c r="C61" s="691"/>
      <c r="D61" s="690">
        <v>402027946.69000006</v>
      </c>
      <c r="E61" s="689">
        <v>402031835.99000007</v>
      </c>
    </row>
    <row r="62" spans="1:5" ht="22.5" customHeight="1" thickBot="1" x14ac:dyDescent="0.25">
      <c r="A62" s="693" t="s">
        <v>631</v>
      </c>
      <c r="B62" s="692"/>
      <c r="C62" s="691"/>
      <c r="D62" s="690"/>
      <c r="E62" s="689">
        <v>631542608.16999996</v>
      </c>
    </row>
    <row r="63" spans="1:5" ht="19.5" customHeight="1" thickBot="1" x14ac:dyDescent="0.25">
      <c r="A63" s="693" t="s">
        <v>630</v>
      </c>
      <c r="B63" s="692"/>
      <c r="C63" s="691"/>
      <c r="D63" s="690"/>
      <c r="E63" s="689">
        <v>8839595.6399999987</v>
      </c>
    </row>
    <row r="64" spans="1:5" ht="19.5" customHeight="1" thickBot="1" x14ac:dyDescent="0.25">
      <c r="A64" s="693" t="s">
        <v>240</v>
      </c>
      <c r="B64" s="692">
        <v>4835854.419999999</v>
      </c>
      <c r="C64" s="691">
        <v>80229.419999999984</v>
      </c>
      <c r="D64" s="690">
        <v>4827.6799999999994</v>
      </c>
      <c r="E64" s="689">
        <v>4920911.5199999986</v>
      </c>
    </row>
    <row r="65" spans="1:5" ht="19.5" customHeight="1" thickBot="1" x14ac:dyDescent="0.25">
      <c r="A65" s="693" t="s">
        <v>433</v>
      </c>
      <c r="B65" s="692">
        <v>10927966.07</v>
      </c>
      <c r="C65" s="691"/>
      <c r="D65" s="690"/>
      <c r="E65" s="689">
        <v>10927966.07</v>
      </c>
    </row>
    <row r="66" spans="1:5" s="683" customFormat="1" ht="23.25" customHeight="1" thickBot="1" x14ac:dyDescent="0.25">
      <c r="A66" s="688" t="s">
        <v>629</v>
      </c>
      <c r="B66" s="687">
        <v>15808587769.422636</v>
      </c>
      <c r="C66" s="686">
        <v>389299300.31641895</v>
      </c>
      <c r="D66" s="685">
        <v>868345233.96178401</v>
      </c>
      <c r="E66" s="684">
        <v>17706614507.510838</v>
      </c>
    </row>
  </sheetData>
  <mergeCells count="1">
    <mergeCell ref="A1:E1"/>
  </mergeCells>
  <pageMargins left="0.78740157480314965" right="0.39370078740157483" top="0.55118110236220474" bottom="0.39370078740157483" header="0.51181102362204722" footer="0.51181102362204722"/>
  <pageSetup paperSize="9" scale="60" fitToWidth="2" orientation="portrait"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0">
    <tabColor indexed="26"/>
  </sheetPr>
  <dimension ref="A1:F364"/>
  <sheetViews>
    <sheetView showRowColHeaders="0" showZeros="0" topLeftCell="A163" zoomScaleNormal="100" zoomScaleSheetLayoutView="115" workbookViewId="0">
      <selection activeCell="C192" sqref="C192:E192"/>
    </sheetView>
  </sheetViews>
  <sheetFormatPr baseColWidth="10" defaultRowHeight="11.25" x14ac:dyDescent="0.2"/>
  <cols>
    <col min="1" max="1" width="4" style="6" customWidth="1"/>
    <col min="2" max="2" width="56.140625" style="5" customWidth="1"/>
    <col min="3" max="3" width="13" style="3" customWidth="1"/>
    <col min="4" max="4" width="13.7109375" style="3" customWidth="1"/>
    <col min="5" max="5" width="9" style="3" customWidth="1"/>
    <col min="6" max="6" width="2.5703125" style="3" customWidth="1"/>
    <col min="7" max="16384" width="11.42578125" style="5"/>
  </cols>
  <sheetData>
    <row r="1" spans="1:6" ht="9" customHeight="1" x14ac:dyDescent="0.2">
      <c r="A1" s="1"/>
      <c r="B1" s="2"/>
      <c r="D1" s="4"/>
      <c r="E1" s="4"/>
      <c r="F1" s="4"/>
    </row>
    <row r="2" spans="1:6" ht="16.5" customHeight="1" x14ac:dyDescent="0.25">
      <c r="B2" s="7" t="s">
        <v>288</v>
      </c>
      <c r="C2" s="8"/>
      <c r="D2" s="8"/>
      <c r="E2" s="8"/>
      <c r="F2" s="8"/>
    </row>
    <row r="3" spans="1:6" ht="12" customHeight="1" x14ac:dyDescent="0.2">
      <c r="B3" s="9" t="str">
        <f>Maternité_nbre!B3</f>
        <v>MOIS D'AVRIL 2024</v>
      </c>
    </row>
    <row r="4" spans="1:6" ht="14.25" customHeight="1" x14ac:dyDescent="0.2">
      <c r="B4" s="12" t="s">
        <v>175</v>
      </c>
      <c r="C4" s="13"/>
      <c r="D4" s="13"/>
      <c r="E4" s="351"/>
      <c r="F4" s="15"/>
    </row>
    <row r="5" spans="1:6" ht="12" customHeight="1" x14ac:dyDescent="0.2">
      <c r="B5" s="16" t="s">
        <v>4</v>
      </c>
      <c r="C5" s="18" t="s">
        <v>6</v>
      </c>
      <c r="D5" s="219" t="s">
        <v>3</v>
      </c>
      <c r="E5" s="19" t="str">
        <f>Maladie_mnt!$H$5</f>
        <v>GAM</v>
      </c>
      <c r="F5" s="20"/>
    </row>
    <row r="6" spans="1:6" ht="9.75" customHeight="1" x14ac:dyDescent="0.2">
      <c r="B6" s="21"/>
      <c r="C6" s="17"/>
      <c r="D6" s="220" t="s">
        <v>87</v>
      </c>
      <c r="E6" s="22" t="str">
        <f>Maladie_mnt!$H$6</f>
        <v>en %</v>
      </c>
      <c r="F6" s="23"/>
    </row>
    <row r="7" spans="1:6" s="28" customFormat="1" ht="16.5" customHeight="1" x14ac:dyDescent="0.2">
      <c r="A7" s="24"/>
      <c r="B7" s="25" t="s">
        <v>171</v>
      </c>
      <c r="C7" s="192"/>
      <c r="D7" s="228"/>
      <c r="E7" s="193"/>
      <c r="F7" s="27"/>
    </row>
    <row r="8" spans="1:6" ht="6.75" customHeight="1" x14ac:dyDescent="0.2">
      <c r="B8" s="29"/>
      <c r="C8" s="30"/>
      <c r="D8" s="222"/>
      <c r="E8" s="179"/>
      <c r="F8" s="20"/>
    </row>
    <row r="9" spans="1:6" s="28" customFormat="1" ht="12" customHeight="1" x14ac:dyDescent="0.2">
      <c r="A9" s="24"/>
      <c r="B9" s="31" t="s">
        <v>88</v>
      </c>
      <c r="C9" s="30"/>
      <c r="D9" s="222"/>
      <c r="E9" s="179"/>
      <c r="F9" s="27"/>
    </row>
    <row r="10" spans="1:6" ht="10.5" customHeight="1" x14ac:dyDescent="0.2">
      <c r="B10" s="16" t="s">
        <v>22</v>
      </c>
      <c r="C10" s="30">
        <v>205384</v>
      </c>
      <c r="D10" s="222">
        <v>952</v>
      </c>
      <c r="E10" s="179">
        <v>8.4971394460615191E-2</v>
      </c>
      <c r="F10" s="20"/>
    </row>
    <row r="11" spans="1:6" ht="10.5" customHeight="1" x14ac:dyDescent="0.2">
      <c r="B11" s="16" t="s">
        <v>23</v>
      </c>
      <c r="C11" s="30">
        <v>1200</v>
      </c>
      <c r="D11" s="222"/>
      <c r="E11" s="179">
        <v>-3.6144578313253017E-2</v>
      </c>
      <c r="F11" s="20"/>
    </row>
    <row r="12" spans="1:6" ht="10.5" customHeight="1" x14ac:dyDescent="0.2">
      <c r="B12" s="16" t="s">
        <v>218</v>
      </c>
      <c r="C12" s="30">
        <v>2130.5000000000018</v>
      </c>
      <c r="D12" s="222">
        <v>0.4</v>
      </c>
      <c r="E12" s="179">
        <v>0.17984870468616765</v>
      </c>
      <c r="F12" s="20"/>
    </row>
    <row r="13" spans="1:6" ht="10.5" customHeight="1" x14ac:dyDescent="0.2">
      <c r="B13" s="33" t="s">
        <v>193</v>
      </c>
      <c r="C13" s="30">
        <v>6839</v>
      </c>
      <c r="D13" s="222">
        <v>180</v>
      </c>
      <c r="E13" s="179">
        <v>0.24029742473703308</v>
      </c>
      <c r="F13" s="20"/>
    </row>
    <row r="14" spans="1:6" x14ac:dyDescent="0.2">
      <c r="B14" s="33" t="s">
        <v>194</v>
      </c>
      <c r="C14" s="30">
        <v>913</v>
      </c>
      <c r="D14" s="222">
        <v>39</v>
      </c>
      <c r="E14" s="179">
        <v>0.11887254901960786</v>
      </c>
      <c r="F14" s="20"/>
    </row>
    <row r="15" spans="1:6" x14ac:dyDescent="0.2">
      <c r="B15" s="33" t="s">
        <v>322</v>
      </c>
      <c r="C15" s="30"/>
      <c r="D15" s="222"/>
      <c r="E15" s="179"/>
      <c r="F15" s="20"/>
    </row>
    <row r="16" spans="1:6" x14ac:dyDescent="0.2">
      <c r="B16" s="33" t="s">
        <v>324</v>
      </c>
      <c r="C16" s="30">
        <v>1</v>
      </c>
      <c r="D16" s="222">
        <v>1</v>
      </c>
      <c r="E16" s="179">
        <v>0</v>
      </c>
      <c r="F16" s="20"/>
    </row>
    <row r="17" spans="1:6" x14ac:dyDescent="0.2">
      <c r="B17" s="33" t="s">
        <v>325</v>
      </c>
      <c r="C17" s="30">
        <v>1118</v>
      </c>
      <c r="D17" s="222">
        <v>9</v>
      </c>
      <c r="E17" s="179">
        <v>0.2099567099567099</v>
      </c>
      <c r="F17" s="20"/>
    </row>
    <row r="18" spans="1:6" x14ac:dyDescent="0.2">
      <c r="B18" s="33" t="s">
        <v>320</v>
      </c>
      <c r="C18" s="30">
        <v>396</v>
      </c>
      <c r="D18" s="222">
        <v>2</v>
      </c>
      <c r="E18" s="179">
        <v>0.52895752895752901</v>
      </c>
      <c r="F18" s="20"/>
    </row>
    <row r="19" spans="1:6" x14ac:dyDescent="0.2">
      <c r="B19" s="33" t="s">
        <v>321</v>
      </c>
      <c r="C19" s="30">
        <v>4411</v>
      </c>
      <c r="D19" s="222">
        <v>129</v>
      </c>
      <c r="E19" s="179">
        <v>0.255264655663062</v>
      </c>
      <c r="F19" s="20"/>
    </row>
    <row r="20" spans="1:6" x14ac:dyDescent="0.2">
      <c r="B20" s="33" t="s">
        <v>323</v>
      </c>
      <c r="C20" s="30">
        <v>8969.5</v>
      </c>
      <c r="D20" s="222">
        <v>180.4</v>
      </c>
      <c r="E20" s="179">
        <v>0.22538505466041125</v>
      </c>
      <c r="F20" s="20"/>
    </row>
    <row r="21" spans="1:6" x14ac:dyDescent="0.2">
      <c r="B21" s="35"/>
      <c r="C21" s="30"/>
      <c r="D21" s="222"/>
      <c r="E21" s="179"/>
      <c r="F21" s="34"/>
    </row>
    <row r="22" spans="1:6" s="28" customFormat="1" ht="11.25" customHeight="1" x14ac:dyDescent="0.2">
      <c r="A22" s="24"/>
      <c r="B22" s="31" t="s">
        <v>102</v>
      </c>
      <c r="C22" s="30"/>
      <c r="D22" s="222"/>
      <c r="E22" s="179"/>
      <c r="F22" s="36"/>
    </row>
    <row r="23" spans="1:6" ht="10.5" customHeight="1" x14ac:dyDescent="0.2">
      <c r="B23" s="16" t="s">
        <v>22</v>
      </c>
      <c r="C23" s="30">
        <v>43541</v>
      </c>
      <c r="D23" s="222">
        <v>772</v>
      </c>
      <c r="E23" s="179">
        <v>3.8594566228561833E-2</v>
      </c>
      <c r="F23" s="20"/>
    </row>
    <row r="24" spans="1:6" ht="10.5" customHeight="1" x14ac:dyDescent="0.2">
      <c r="B24" s="16" t="s">
        <v>23</v>
      </c>
      <c r="C24" s="30">
        <v>2</v>
      </c>
      <c r="D24" s="222"/>
      <c r="E24" s="179">
        <v>-0.33333333333333337</v>
      </c>
      <c r="F24" s="34"/>
    </row>
    <row r="25" spans="1:6" ht="10.5" customHeight="1" x14ac:dyDescent="0.2">
      <c r="B25" s="33" t="s">
        <v>193</v>
      </c>
      <c r="C25" s="30">
        <v>4310.7999999999993</v>
      </c>
      <c r="D25" s="222">
        <v>80</v>
      </c>
      <c r="E25" s="179">
        <v>-0.14913606954077663</v>
      </c>
      <c r="F25" s="34"/>
    </row>
    <row r="26" spans="1:6" ht="10.5" customHeight="1" x14ac:dyDescent="0.2">
      <c r="B26" s="33" t="s">
        <v>194</v>
      </c>
      <c r="C26" s="30">
        <v>95546</v>
      </c>
      <c r="D26" s="222">
        <v>4423</v>
      </c>
      <c r="E26" s="179">
        <v>-4.2567689440246914E-2</v>
      </c>
      <c r="F26" s="34"/>
    </row>
    <row r="27" spans="1:6" ht="10.5" customHeight="1" x14ac:dyDescent="0.2">
      <c r="B27" s="33" t="s">
        <v>322</v>
      </c>
      <c r="C27" s="30">
        <v>1316</v>
      </c>
      <c r="D27" s="222">
        <v>846</v>
      </c>
      <c r="E27" s="179"/>
      <c r="F27" s="34"/>
    </row>
    <row r="28" spans="1:6" ht="10.5" customHeight="1" x14ac:dyDescent="0.2">
      <c r="B28" s="33" t="s">
        <v>324</v>
      </c>
      <c r="C28" s="30"/>
      <c r="D28" s="222"/>
      <c r="E28" s="179"/>
      <c r="F28" s="34"/>
    </row>
    <row r="29" spans="1:6" ht="10.5" customHeight="1" x14ac:dyDescent="0.2">
      <c r="B29" s="33" t="s">
        <v>325</v>
      </c>
      <c r="C29" s="30">
        <v>1211</v>
      </c>
      <c r="D29" s="222">
        <v>1177</v>
      </c>
      <c r="E29" s="179"/>
      <c r="F29" s="34"/>
    </row>
    <row r="30" spans="1:6" ht="10.5" customHeight="1" x14ac:dyDescent="0.2">
      <c r="B30" s="33" t="s">
        <v>320</v>
      </c>
      <c r="C30" s="30">
        <v>10507</v>
      </c>
      <c r="D30" s="222">
        <v>28</v>
      </c>
      <c r="E30" s="179">
        <v>0.14094907156043002</v>
      </c>
      <c r="F30" s="34"/>
    </row>
    <row r="31" spans="1:6" ht="10.5" customHeight="1" x14ac:dyDescent="0.2">
      <c r="B31" s="33" t="s">
        <v>321</v>
      </c>
      <c r="C31" s="30">
        <v>71301</v>
      </c>
      <c r="D31" s="222">
        <v>2109</v>
      </c>
      <c r="E31" s="179">
        <v>0.1426076087304895</v>
      </c>
      <c r="F31" s="34"/>
    </row>
    <row r="32" spans="1:6" ht="10.5" customHeight="1" x14ac:dyDescent="0.2">
      <c r="B32" s="33" t="s">
        <v>323</v>
      </c>
      <c r="C32" s="30">
        <v>11211</v>
      </c>
      <c r="D32" s="222">
        <v>263</v>
      </c>
      <c r="E32" s="179">
        <v>0.17491092014252785</v>
      </c>
      <c r="F32" s="34"/>
    </row>
    <row r="33" spans="1:6" ht="10.5" customHeight="1" x14ac:dyDescent="0.2">
      <c r="B33" s="16" t="s">
        <v>195</v>
      </c>
      <c r="C33" s="30">
        <v>99856.8</v>
      </c>
      <c r="D33" s="222">
        <v>4503</v>
      </c>
      <c r="E33" s="179">
        <v>-4.7716592291578541E-2</v>
      </c>
      <c r="F33" s="34"/>
    </row>
    <row r="34" spans="1:6" ht="10.5" customHeight="1" x14ac:dyDescent="0.2">
      <c r="B34" s="16" t="s">
        <v>196</v>
      </c>
      <c r="C34" s="30"/>
      <c r="D34" s="222"/>
      <c r="E34" s="179"/>
      <c r="F34" s="34"/>
    </row>
    <row r="35" spans="1:6" ht="10.5" customHeight="1" x14ac:dyDescent="0.2">
      <c r="B35" s="16" t="s">
        <v>197</v>
      </c>
      <c r="C35" s="30"/>
      <c r="D35" s="222"/>
      <c r="E35" s="179"/>
      <c r="F35" s="34"/>
    </row>
    <row r="36" spans="1:6" ht="10.5" customHeight="1" x14ac:dyDescent="0.2">
      <c r="B36" s="16" t="s">
        <v>198</v>
      </c>
      <c r="C36" s="30"/>
      <c r="D36" s="222"/>
      <c r="E36" s="179"/>
      <c r="F36" s="34"/>
    </row>
    <row r="37" spans="1:6" ht="9" customHeight="1" x14ac:dyDescent="0.2">
      <c r="B37" s="16" t="s">
        <v>303</v>
      </c>
      <c r="C37" s="30"/>
      <c r="D37" s="222"/>
      <c r="E37" s="179"/>
      <c r="F37" s="34"/>
    </row>
    <row r="38" spans="1:6" s="28" customFormat="1" ht="12" customHeight="1" x14ac:dyDescent="0.2">
      <c r="A38" s="24"/>
      <c r="B38" s="31" t="s">
        <v>113</v>
      </c>
      <c r="C38" s="30"/>
      <c r="D38" s="222"/>
      <c r="E38" s="179"/>
      <c r="F38" s="36"/>
    </row>
    <row r="39" spans="1:6" ht="10.5" customHeight="1" x14ac:dyDescent="0.2">
      <c r="B39" s="16" t="s">
        <v>22</v>
      </c>
      <c r="C39" s="343">
        <v>248925</v>
      </c>
      <c r="D39" s="222">
        <v>1724</v>
      </c>
      <c r="E39" s="344">
        <v>7.656278381814885E-2</v>
      </c>
      <c r="F39" s="34"/>
    </row>
    <row r="40" spans="1:6" ht="10.5" customHeight="1" x14ac:dyDescent="0.2">
      <c r="B40" s="16" t="s">
        <v>23</v>
      </c>
      <c r="C40" s="343">
        <v>1202</v>
      </c>
      <c r="D40" s="222"/>
      <c r="E40" s="344">
        <v>-3.6858974358974339E-2</v>
      </c>
      <c r="F40" s="34"/>
    </row>
    <row r="41" spans="1:6" s="28" customFormat="1" ht="10.5" customHeight="1" x14ac:dyDescent="0.2">
      <c r="A41" s="24"/>
      <c r="B41" s="33" t="s">
        <v>193</v>
      </c>
      <c r="C41" s="343">
        <v>6441.3</v>
      </c>
      <c r="D41" s="222">
        <v>80.400000000000006</v>
      </c>
      <c r="E41" s="344">
        <v>-6.2690989097978544E-2</v>
      </c>
      <c r="F41" s="27"/>
    </row>
    <row r="42" spans="1:6" ht="10.5" customHeight="1" x14ac:dyDescent="0.2">
      <c r="B42" s="33" t="s">
        <v>194</v>
      </c>
      <c r="C42" s="343">
        <v>102385</v>
      </c>
      <c r="D42" s="222">
        <v>4603</v>
      </c>
      <c r="E42" s="344">
        <v>-2.775667565617046E-2</v>
      </c>
      <c r="F42" s="34"/>
    </row>
    <row r="43" spans="1:6" ht="10.5" customHeight="1" x14ac:dyDescent="0.2">
      <c r="B43" s="33" t="s">
        <v>322</v>
      </c>
      <c r="C43" s="343">
        <v>2229</v>
      </c>
      <c r="D43" s="222">
        <v>885</v>
      </c>
      <c r="E43" s="344"/>
      <c r="F43" s="34"/>
    </row>
    <row r="44" spans="1:6" ht="10.5" customHeight="1" x14ac:dyDescent="0.2">
      <c r="B44" s="33" t="s">
        <v>324</v>
      </c>
      <c r="C44" s="343"/>
      <c r="D44" s="222"/>
      <c r="E44" s="344"/>
      <c r="F44" s="34"/>
    </row>
    <row r="45" spans="1:6" ht="10.5" customHeight="1" x14ac:dyDescent="0.2">
      <c r="B45" s="33" t="s">
        <v>325</v>
      </c>
      <c r="C45" s="343">
        <v>1212</v>
      </c>
      <c r="D45" s="222">
        <v>1178</v>
      </c>
      <c r="E45" s="344"/>
      <c r="F45" s="34"/>
    </row>
    <row r="46" spans="1:6" ht="10.5" customHeight="1" x14ac:dyDescent="0.2">
      <c r="B46" s="33" t="s">
        <v>320</v>
      </c>
      <c r="C46" s="343">
        <v>11625</v>
      </c>
      <c r="D46" s="222">
        <v>37</v>
      </c>
      <c r="E46" s="344">
        <v>0.14724168558176265</v>
      </c>
      <c r="F46" s="34"/>
    </row>
    <row r="47" spans="1:6" ht="10.5" customHeight="1" x14ac:dyDescent="0.2">
      <c r="B47" s="33" t="s">
        <v>321</v>
      </c>
      <c r="C47" s="30">
        <v>71697</v>
      </c>
      <c r="D47" s="222">
        <v>2111</v>
      </c>
      <c r="E47" s="179">
        <v>0.14420452913295345</v>
      </c>
      <c r="F47" s="34"/>
    </row>
    <row r="48" spans="1:6" ht="10.5" customHeight="1" x14ac:dyDescent="0.2">
      <c r="B48" s="33" t="s">
        <v>323</v>
      </c>
      <c r="C48" s="30">
        <v>15622</v>
      </c>
      <c r="D48" s="222">
        <v>392</v>
      </c>
      <c r="E48" s="179">
        <v>0.19653799019607843</v>
      </c>
      <c r="F48" s="34"/>
    </row>
    <row r="49" spans="1:6" ht="10.5" customHeight="1" x14ac:dyDescent="0.2">
      <c r="B49" s="16" t="s">
        <v>195</v>
      </c>
      <c r="C49" s="30">
        <v>108826.3</v>
      </c>
      <c r="D49" s="222">
        <v>4683.3999999999996</v>
      </c>
      <c r="E49" s="179">
        <v>-2.9896741062498511E-2</v>
      </c>
      <c r="F49" s="34"/>
    </row>
    <row r="50" spans="1:6" ht="10.5" customHeight="1" x14ac:dyDescent="0.2">
      <c r="B50" s="16" t="s">
        <v>196</v>
      </c>
      <c r="C50" s="30"/>
      <c r="D50" s="222"/>
      <c r="E50" s="179"/>
      <c r="F50" s="34"/>
    </row>
    <row r="51" spans="1:6" s="28" customFormat="1" ht="10.5" customHeight="1" x14ac:dyDescent="0.2">
      <c r="A51" s="24"/>
      <c r="B51" s="16" t="s">
        <v>197</v>
      </c>
      <c r="C51" s="30"/>
      <c r="D51" s="222"/>
      <c r="E51" s="179"/>
      <c r="F51" s="27"/>
    </row>
    <row r="52" spans="1:6" ht="10.5" customHeight="1" x14ac:dyDescent="0.2">
      <c r="B52" s="16" t="s">
        <v>198</v>
      </c>
      <c r="C52" s="30"/>
      <c r="D52" s="222"/>
      <c r="E52" s="179"/>
      <c r="F52" s="34"/>
    </row>
    <row r="53" spans="1:6" ht="9" customHeight="1" x14ac:dyDescent="0.2">
      <c r="B53" s="16" t="s">
        <v>303</v>
      </c>
      <c r="C53" s="30"/>
      <c r="D53" s="222"/>
      <c r="E53" s="179"/>
      <c r="F53" s="34"/>
    </row>
    <row r="54" spans="1:6" ht="10.5" customHeight="1" x14ac:dyDescent="0.2">
      <c r="B54" s="31" t="s">
        <v>122</v>
      </c>
      <c r="C54" s="30"/>
      <c r="D54" s="222"/>
      <c r="E54" s="179"/>
      <c r="F54" s="34"/>
    </row>
    <row r="55" spans="1:6" ht="10.5" customHeight="1" x14ac:dyDescent="0.2">
      <c r="B55" s="16" t="s">
        <v>22</v>
      </c>
      <c r="C55" s="30"/>
      <c r="D55" s="222"/>
      <c r="E55" s="179"/>
      <c r="F55" s="34"/>
    </row>
    <row r="56" spans="1:6" ht="10.5" customHeight="1" x14ac:dyDescent="0.2">
      <c r="B56" s="16" t="s">
        <v>23</v>
      </c>
      <c r="C56" s="30">
        <v>0</v>
      </c>
      <c r="D56" s="222"/>
      <c r="E56" s="179"/>
      <c r="F56" s="34"/>
    </row>
    <row r="57" spans="1:6" s="28" customFormat="1" ht="6.75" customHeight="1" x14ac:dyDescent="0.2">
      <c r="A57" s="24"/>
      <c r="B57" s="35"/>
      <c r="C57" s="30"/>
      <c r="D57" s="222"/>
      <c r="E57" s="179"/>
      <c r="F57" s="36"/>
    </row>
    <row r="58" spans="1:6" s="28" customFormat="1" ht="13.5" customHeight="1" x14ac:dyDescent="0.2">
      <c r="A58" s="24"/>
      <c r="B58" s="31" t="s">
        <v>121</v>
      </c>
      <c r="C58" s="30"/>
      <c r="D58" s="222"/>
      <c r="E58" s="179"/>
      <c r="F58" s="36"/>
    </row>
    <row r="59" spans="1:6" s="28" customFormat="1" ht="10.5" customHeight="1" x14ac:dyDescent="0.2">
      <c r="A59" s="24"/>
      <c r="B59" s="16" t="s">
        <v>22</v>
      </c>
      <c r="C59" s="30">
        <v>52</v>
      </c>
      <c r="D59" s="222"/>
      <c r="E59" s="179">
        <v>-0.22388059701492535</v>
      </c>
      <c r="F59" s="36"/>
    </row>
    <row r="60" spans="1:6" s="28" customFormat="1" ht="10.5" customHeight="1" x14ac:dyDescent="0.2">
      <c r="A60" s="24"/>
      <c r="B60" s="16" t="s">
        <v>23</v>
      </c>
      <c r="C60" s="30"/>
      <c r="D60" s="222"/>
      <c r="E60" s="179"/>
      <c r="F60" s="36"/>
    </row>
    <row r="61" spans="1:6" s="28" customFormat="1" ht="10.5" customHeight="1" x14ac:dyDescent="0.2">
      <c r="A61" s="24"/>
      <c r="B61" s="16" t="s">
        <v>199</v>
      </c>
      <c r="C61" s="30">
        <v>101</v>
      </c>
      <c r="D61" s="222"/>
      <c r="E61" s="179">
        <v>0.34666666666666668</v>
      </c>
      <c r="F61" s="36"/>
    </row>
    <row r="62" spans="1:6" s="28" customFormat="1" ht="10.5" customHeight="1" x14ac:dyDescent="0.2">
      <c r="A62" s="24"/>
      <c r="B62" s="16" t="s">
        <v>200</v>
      </c>
      <c r="C62" s="30"/>
      <c r="D62" s="222"/>
      <c r="E62" s="179"/>
      <c r="F62" s="36"/>
    </row>
    <row r="63" spans="1:6" s="28" customFormat="1" ht="10.5" customHeight="1" x14ac:dyDescent="0.2">
      <c r="A63" s="24"/>
      <c r="B63" s="16" t="s">
        <v>201</v>
      </c>
      <c r="C63" s="30">
        <v>13</v>
      </c>
      <c r="D63" s="222"/>
      <c r="E63" s="179">
        <v>-0.1875</v>
      </c>
      <c r="F63" s="36"/>
    </row>
    <row r="64" spans="1:6" s="28" customFormat="1" ht="10.5" customHeight="1" x14ac:dyDescent="0.2">
      <c r="A64" s="24"/>
      <c r="B64" s="16" t="s">
        <v>202</v>
      </c>
      <c r="C64" s="30">
        <v>134</v>
      </c>
      <c r="D64" s="222"/>
      <c r="E64" s="179">
        <v>0.12605042016806722</v>
      </c>
      <c r="F64" s="36"/>
    </row>
    <row r="65" spans="1:6" s="28" customFormat="1" ht="10.5" customHeight="1" x14ac:dyDescent="0.2">
      <c r="A65" s="24"/>
      <c r="B65" s="16" t="s">
        <v>203</v>
      </c>
      <c r="C65" s="30">
        <v>149</v>
      </c>
      <c r="D65" s="222"/>
      <c r="E65" s="179">
        <v>0.81707317073170738</v>
      </c>
      <c r="F65" s="36"/>
    </row>
    <row r="66" spans="1:6" s="28" customFormat="1" ht="10.5" customHeight="1" x14ac:dyDescent="0.2">
      <c r="A66" s="24"/>
      <c r="B66" s="16" t="s">
        <v>204</v>
      </c>
      <c r="C66" s="30">
        <v>90</v>
      </c>
      <c r="D66" s="222"/>
      <c r="E66" s="179"/>
      <c r="F66" s="36"/>
    </row>
    <row r="67" spans="1:6" s="28" customFormat="1" ht="6.75" customHeight="1" x14ac:dyDescent="0.2">
      <c r="A67" s="24"/>
      <c r="B67" s="35"/>
      <c r="C67" s="30"/>
      <c r="D67" s="222"/>
      <c r="E67" s="179"/>
      <c r="F67" s="36"/>
    </row>
    <row r="68" spans="1:6" s="28" customFormat="1" ht="12" customHeight="1" x14ac:dyDescent="0.2">
      <c r="A68" s="24"/>
      <c r="B68" s="31" t="s">
        <v>243</v>
      </c>
      <c r="C68" s="30"/>
      <c r="D68" s="222"/>
      <c r="E68" s="179"/>
      <c r="F68" s="36"/>
    </row>
    <row r="69" spans="1:6" s="28" customFormat="1" ht="10.5" customHeight="1" x14ac:dyDescent="0.2">
      <c r="A69" s="24"/>
      <c r="B69" s="16" t="s">
        <v>22</v>
      </c>
      <c r="C69" s="30">
        <v>8923</v>
      </c>
      <c r="D69" s="222"/>
      <c r="E69" s="179">
        <v>0.15239571225623139</v>
      </c>
      <c r="F69" s="36"/>
    </row>
    <row r="70" spans="1:6" s="28" customFormat="1" ht="10.5" customHeight="1" x14ac:dyDescent="0.2">
      <c r="A70" s="24"/>
      <c r="B70" s="16" t="s">
        <v>23</v>
      </c>
      <c r="C70" s="30">
        <v>6</v>
      </c>
      <c r="D70" s="222"/>
      <c r="E70" s="179">
        <v>-0.33333333333333337</v>
      </c>
      <c r="F70" s="36"/>
    </row>
    <row r="71" spans="1:6" s="28" customFormat="1" ht="10.5" customHeight="1" x14ac:dyDescent="0.2">
      <c r="A71" s="24"/>
      <c r="B71" s="33" t="s">
        <v>193</v>
      </c>
      <c r="C71" s="30">
        <v>258</v>
      </c>
      <c r="D71" s="222"/>
      <c r="E71" s="179">
        <v>3.9316790203029139E-2</v>
      </c>
      <c r="F71" s="36"/>
    </row>
    <row r="72" spans="1:6" ht="10.5" customHeight="1" x14ac:dyDescent="0.2">
      <c r="B72" s="33" t="s">
        <v>194</v>
      </c>
      <c r="C72" s="30">
        <v>1503</v>
      </c>
      <c r="D72" s="222"/>
      <c r="E72" s="179">
        <v>-5.3526448362720358E-2</v>
      </c>
      <c r="F72" s="34"/>
    </row>
    <row r="73" spans="1:6" ht="10.5" customHeight="1" x14ac:dyDescent="0.2">
      <c r="B73" s="33" t="s">
        <v>322</v>
      </c>
      <c r="C73" s="343">
        <v>52</v>
      </c>
      <c r="D73" s="222"/>
      <c r="E73" s="344">
        <v>-0.32467532467532467</v>
      </c>
      <c r="F73" s="34"/>
    </row>
    <row r="74" spans="1:6" ht="10.5" customHeight="1" x14ac:dyDescent="0.2">
      <c r="B74" s="33" t="s">
        <v>324</v>
      </c>
      <c r="C74" s="343"/>
      <c r="D74" s="222"/>
      <c r="E74" s="344"/>
      <c r="F74" s="34"/>
    </row>
    <row r="75" spans="1:6" ht="10.5" customHeight="1" x14ac:dyDescent="0.2">
      <c r="B75" s="33" t="s">
        <v>325</v>
      </c>
      <c r="C75" s="343"/>
      <c r="D75" s="222"/>
      <c r="E75" s="344"/>
      <c r="F75" s="34"/>
    </row>
    <row r="76" spans="1:6" ht="10.5" customHeight="1" x14ac:dyDescent="0.2">
      <c r="B76" s="33" t="s">
        <v>320</v>
      </c>
      <c r="C76" s="343">
        <v>195</v>
      </c>
      <c r="D76" s="222"/>
      <c r="E76" s="344">
        <v>0.10169491525423724</v>
      </c>
      <c r="F76" s="34"/>
    </row>
    <row r="77" spans="1:6" ht="10.5" customHeight="1" x14ac:dyDescent="0.2">
      <c r="B77" s="33" t="s">
        <v>321</v>
      </c>
      <c r="C77" s="343">
        <v>701</v>
      </c>
      <c r="D77" s="222"/>
      <c r="E77" s="344">
        <v>-7.88436268068331E-2</v>
      </c>
      <c r="F77" s="34"/>
    </row>
    <row r="78" spans="1:6" ht="10.5" customHeight="1" x14ac:dyDescent="0.2">
      <c r="B78" s="33" t="s">
        <v>323</v>
      </c>
      <c r="C78" s="343">
        <v>555</v>
      </c>
      <c r="D78" s="222"/>
      <c r="E78" s="344">
        <v>-7.1556350626118537E-3</v>
      </c>
      <c r="F78" s="34"/>
    </row>
    <row r="79" spans="1:6" ht="10.5" customHeight="1" x14ac:dyDescent="0.2">
      <c r="B79" s="16" t="s">
        <v>195</v>
      </c>
      <c r="C79" s="343">
        <v>1761</v>
      </c>
      <c r="D79" s="222"/>
      <c r="E79" s="344">
        <v>-4.0975035943013993E-2</v>
      </c>
      <c r="F79" s="34"/>
    </row>
    <row r="80" spans="1:6" ht="10.5" customHeight="1" x14ac:dyDescent="0.2">
      <c r="B80" s="16" t="s">
        <v>196</v>
      </c>
      <c r="C80" s="343"/>
      <c r="D80" s="222"/>
      <c r="E80" s="344"/>
      <c r="F80" s="34"/>
    </row>
    <row r="81" spans="1:6" ht="10.5" customHeight="1" x14ac:dyDescent="0.2">
      <c r="B81" s="16" t="s">
        <v>197</v>
      </c>
      <c r="C81" s="343"/>
      <c r="D81" s="222"/>
      <c r="E81" s="344"/>
      <c r="F81" s="34"/>
    </row>
    <row r="82" spans="1:6" s="28" customFormat="1" ht="10.5" customHeight="1" x14ac:dyDescent="0.2">
      <c r="A82" s="24"/>
      <c r="B82" s="16" t="s">
        <v>198</v>
      </c>
      <c r="C82" s="343"/>
      <c r="D82" s="222"/>
      <c r="E82" s="344"/>
      <c r="F82" s="36"/>
    </row>
    <row r="83" spans="1:6" s="28" customFormat="1" ht="10.5" customHeight="1" x14ac:dyDescent="0.2">
      <c r="A83" s="24"/>
      <c r="B83" s="16" t="s">
        <v>200</v>
      </c>
      <c r="C83" s="345">
        <v>3</v>
      </c>
      <c r="D83" s="222"/>
      <c r="E83" s="346">
        <v>-0.25</v>
      </c>
      <c r="F83" s="47"/>
    </row>
    <row r="84" spans="1:6" s="28" customFormat="1" ht="10.5" customHeight="1" x14ac:dyDescent="0.2">
      <c r="A84" s="24"/>
      <c r="B84" s="16" t="s">
        <v>201</v>
      </c>
      <c r="C84" s="345">
        <v>8</v>
      </c>
      <c r="D84" s="222"/>
      <c r="E84" s="346">
        <v>-0.61904761904761907</v>
      </c>
      <c r="F84" s="47"/>
    </row>
    <row r="85" spans="1:6" s="28" customFormat="1" ht="10.5" customHeight="1" x14ac:dyDescent="0.2">
      <c r="A85" s="24"/>
      <c r="B85" s="16" t="s">
        <v>202</v>
      </c>
      <c r="C85" s="46">
        <v>44</v>
      </c>
      <c r="D85" s="222"/>
      <c r="E85" s="190">
        <v>-0.64516129032258063</v>
      </c>
      <c r="F85" s="47"/>
    </row>
    <row r="86" spans="1:6" s="28" customFormat="1" ht="10.5" customHeight="1" x14ac:dyDescent="0.2">
      <c r="A86" s="24"/>
      <c r="B86" s="16" t="s">
        <v>203</v>
      </c>
      <c r="C86" s="46">
        <v>40</v>
      </c>
      <c r="D86" s="222"/>
      <c r="E86" s="190"/>
      <c r="F86" s="47"/>
    </row>
    <row r="87" spans="1:6" s="28" customFormat="1" ht="10.5" customHeight="1" x14ac:dyDescent="0.2">
      <c r="A87" s="24"/>
      <c r="B87" s="16" t="s">
        <v>204</v>
      </c>
      <c r="C87" s="46"/>
      <c r="D87" s="222"/>
      <c r="E87" s="190"/>
      <c r="F87" s="47"/>
    </row>
    <row r="88" spans="1:6" ht="12.75" customHeight="1" x14ac:dyDescent="0.2">
      <c r="B88" s="16" t="s">
        <v>303</v>
      </c>
      <c r="C88" s="46"/>
      <c r="D88" s="222"/>
      <c r="E88" s="190"/>
      <c r="F88" s="47"/>
    </row>
    <row r="89" spans="1:6" s="28" customFormat="1" ht="11.25" customHeight="1" x14ac:dyDescent="0.2">
      <c r="A89" s="24"/>
      <c r="B89" s="31" t="s">
        <v>278</v>
      </c>
      <c r="C89" s="46"/>
      <c r="D89" s="222"/>
      <c r="E89" s="190"/>
      <c r="F89" s="47"/>
    </row>
    <row r="90" spans="1:6" ht="10.5" customHeight="1" x14ac:dyDescent="0.2">
      <c r="B90" s="16" t="s">
        <v>22</v>
      </c>
      <c r="C90" s="46">
        <v>257900</v>
      </c>
      <c r="D90" s="222">
        <v>1724</v>
      </c>
      <c r="E90" s="190">
        <v>7.8935037986545664E-2</v>
      </c>
      <c r="F90" s="47"/>
    </row>
    <row r="91" spans="1:6" ht="10.5" customHeight="1" x14ac:dyDescent="0.2">
      <c r="B91" s="16" t="s">
        <v>23</v>
      </c>
      <c r="C91" s="46">
        <v>1208</v>
      </c>
      <c r="D91" s="222"/>
      <c r="E91" s="190">
        <v>-3.8981702466189372E-2</v>
      </c>
      <c r="F91" s="47"/>
    </row>
    <row r="92" spans="1:6" ht="10.5" customHeight="1" x14ac:dyDescent="0.2">
      <c r="B92" s="33" t="s">
        <v>193</v>
      </c>
      <c r="C92" s="46">
        <v>6800.3</v>
      </c>
      <c r="D92" s="222">
        <v>80.400000000000006</v>
      </c>
      <c r="E92" s="190">
        <v>-5.4773461433678672E-2</v>
      </c>
      <c r="F92" s="47"/>
    </row>
    <row r="93" spans="1:6" ht="10.5" customHeight="1" x14ac:dyDescent="0.2">
      <c r="B93" s="33" t="s">
        <v>194</v>
      </c>
      <c r="C93" s="46">
        <v>103888</v>
      </c>
      <c r="D93" s="222">
        <v>4603</v>
      </c>
      <c r="E93" s="190">
        <v>-2.8139500074839119E-2</v>
      </c>
      <c r="F93" s="47"/>
    </row>
    <row r="94" spans="1:6" ht="10.5" customHeight="1" x14ac:dyDescent="0.2">
      <c r="B94" s="33" t="s">
        <v>322</v>
      </c>
      <c r="C94" s="46">
        <v>2281</v>
      </c>
      <c r="D94" s="222">
        <v>885</v>
      </c>
      <c r="E94" s="190"/>
      <c r="F94" s="47"/>
    </row>
    <row r="95" spans="1:6" ht="10.5" customHeight="1" x14ac:dyDescent="0.2">
      <c r="B95" s="33" t="s">
        <v>324</v>
      </c>
      <c r="C95" s="46"/>
      <c r="D95" s="222"/>
      <c r="E95" s="190"/>
      <c r="F95" s="47"/>
    </row>
    <row r="96" spans="1:6" ht="10.5" customHeight="1" x14ac:dyDescent="0.2">
      <c r="B96" s="33" t="s">
        <v>325</v>
      </c>
      <c r="C96" s="46">
        <v>1212</v>
      </c>
      <c r="D96" s="222">
        <v>1178</v>
      </c>
      <c r="E96" s="190"/>
      <c r="F96" s="47"/>
    </row>
    <row r="97" spans="2:6" ht="10.5" customHeight="1" x14ac:dyDescent="0.2">
      <c r="B97" s="33" t="s">
        <v>320</v>
      </c>
      <c r="C97" s="46">
        <v>11820</v>
      </c>
      <c r="D97" s="222">
        <v>37</v>
      </c>
      <c r="E97" s="190">
        <v>0.14645974781765281</v>
      </c>
      <c r="F97" s="47"/>
    </row>
    <row r="98" spans="2:6" ht="10.5" customHeight="1" x14ac:dyDescent="0.2">
      <c r="B98" s="33" t="s">
        <v>321</v>
      </c>
      <c r="C98" s="46">
        <v>72398</v>
      </c>
      <c r="D98" s="222">
        <v>2111</v>
      </c>
      <c r="E98" s="190">
        <v>0.14152817634259396</v>
      </c>
      <c r="F98" s="47"/>
    </row>
    <row r="99" spans="2:6" ht="10.5" customHeight="1" x14ac:dyDescent="0.2">
      <c r="B99" s="33" t="s">
        <v>323</v>
      </c>
      <c r="C99" s="46">
        <v>16177</v>
      </c>
      <c r="D99" s="222">
        <v>392</v>
      </c>
      <c r="E99" s="190">
        <v>0.18817480719794344</v>
      </c>
      <c r="F99" s="47"/>
    </row>
    <row r="100" spans="2:6" ht="10.5" customHeight="1" x14ac:dyDescent="0.2">
      <c r="B100" s="16" t="s">
        <v>195</v>
      </c>
      <c r="C100" s="46">
        <v>110688.3</v>
      </c>
      <c r="D100" s="222">
        <v>4683.3999999999996</v>
      </c>
      <c r="E100" s="190">
        <v>-2.9818996100985373E-2</v>
      </c>
      <c r="F100" s="47"/>
    </row>
    <row r="101" spans="2:6" ht="10.5" customHeight="1" x14ac:dyDescent="0.2">
      <c r="B101" s="16" t="s">
        <v>196</v>
      </c>
      <c r="C101" s="46"/>
      <c r="D101" s="222"/>
      <c r="E101" s="190"/>
      <c r="F101" s="47"/>
    </row>
    <row r="102" spans="2:6" ht="10.5" customHeight="1" x14ac:dyDescent="0.2">
      <c r="B102" s="16" t="s">
        <v>197</v>
      </c>
      <c r="C102" s="46"/>
      <c r="D102" s="222"/>
      <c r="E102" s="190"/>
      <c r="F102" s="47"/>
    </row>
    <row r="103" spans="2:6" ht="10.5" customHeight="1" x14ac:dyDescent="0.2">
      <c r="B103" s="16" t="s">
        <v>198</v>
      </c>
      <c r="C103" s="46"/>
      <c r="D103" s="222"/>
      <c r="E103" s="190"/>
      <c r="F103" s="47"/>
    </row>
    <row r="104" spans="2:6" ht="10.5" customHeight="1" x14ac:dyDescent="0.2">
      <c r="B104" s="16" t="s">
        <v>200</v>
      </c>
      <c r="C104" s="46">
        <v>3</v>
      </c>
      <c r="D104" s="222"/>
      <c r="E104" s="190">
        <v>-0.5</v>
      </c>
      <c r="F104" s="47"/>
    </row>
    <row r="105" spans="2:6" ht="10.5" customHeight="1" x14ac:dyDescent="0.2">
      <c r="B105" s="16" t="s">
        <v>201</v>
      </c>
      <c r="C105" s="46">
        <v>21</v>
      </c>
      <c r="D105" s="222"/>
      <c r="E105" s="190">
        <v>-0.43243243243243246</v>
      </c>
      <c r="F105" s="47"/>
    </row>
    <row r="106" spans="2:6" ht="10.5" customHeight="1" x14ac:dyDescent="0.2">
      <c r="B106" s="16" t="s">
        <v>202</v>
      </c>
      <c r="C106" s="46">
        <v>178</v>
      </c>
      <c r="D106" s="222"/>
      <c r="E106" s="190">
        <v>-0.26748971193415638</v>
      </c>
      <c r="F106" s="47"/>
    </row>
    <row r="107" spans="2:6" ht="10.5" customHeight="1" x14ac:dyDescent="0.2">
      <c r="B107" s="16" t="s">
        <v>203</v>
      </c>
      <c r="C107" s="46">
        <v>189</v>
      </c>
      <c r="D107" s="222"/>
      <c r="E107" s="190">
        <v>0.9285714285714286</v>
      </c>
      <c r="F107" s="47"/>
    </row>
    <row r="108" spans="2:6" ht="10.5" customHeight="1" x14ac:dyDescent="0.2">
      <c r="B108" s="16" t="s">
        <v>204</v>
      </c>
      <c r="C108" s="46">
        <v>90</v>
      </c>
      <c r="D108" s="222"/>
      <c r="E108" s="190"/>
      <c r="F108" s="47"/>
    </row>
    <row r="109" spans="2:6" ht="10.5" customHeight="1" x14ac:dyDescent="0.2">
      <c r="B109" s="21" t="s">
        <v>303</v>
      </c>
      <c r="C109" s="399"/>
      <c r="D109" s="342"/>
      <c r="E109" s="347"/>
      <c r="F109" s="47"/>
    </row>
    <row r="110" spans="2:6" ht="9.75" customHeight="1" x14ac:dyDescent="0.2">
      <c r="B110" s="43"/>
      <c r="C110" s="49"/>
      <c r="D110" s="350"/>
      <c r="E110" s="350"/>
      <c r="F110" s="47"/>
    </row>
    <row r="111" spans="2:6" ht="15" customHeight="1" x14ac:dyDescent="0.25">
      <c r="B111" s="7" t="s">
        <v>288</v>
      </c>
      <c r="C111" s="8"/>
      <c r="D111" s="349"/>
      <c r="E111" s="349"/>
      <c r="F111" s="8"/>
    </row>
    <row r="112" spans="2:6" ht="9.75" customHeight="1" x14ac:dyDescent="0.2">
      <c r="B112" s="9" t="str">
        <f>B3</f>
        <v>MOIS D'AVRIL 2024</v>
      </c>
      <c r="D112" s="350"/>
      <c r="E112" s="350"/>
    </row>
    <row r="113" spans="1:6" ht="14.25" customHeight="1" x14ac:dyDescent="0.2">
      <c r="B113" s="12" t="s">
        <v>175</v>
      </c>
      <c r="C113" s="13"/>
      <c r="D113" s="353"/>
      <c r="E113" s="351"/>
      <c r="F113" s="15"/>
    </row>
    <row r="114" spans="1:6" ht="12" customHeight="1" x14ac:dyDescent="0.2">
      <c r="B114" s="16" t="s">
        <v>4</v>
      </c>
      <c r="C114" s="18" t="s">
        <v>6</v>
      </c>
      <c r="D114" s="219" t="s">
        <v>3</v>
      </c>
      <c r="E114" s="19" t="str">
        <f>Maladie_mnt!$H$5</f>
        <v>GAM</v>
      </c>
      <c r="F114" s="20"/>
    </row>
    <row r="115" spans="1:6" ht="9.75" customHeight="1" x14ac:dyDescent="0.2">
      <c r="B115" s="21"/>
      <c r="C115" s="45"/>
      <c r="D115" s="220" t="s">
        <v>87</v>
      </c>
      <c r="E115" s="22" t="str">
        <f>Maladie_mnt!$H$6</f>
        <v>en %</v>
      </c>
      <c r="F115" s="23"/>
    </row>
    <row r="116" spans="1:6" s="28" customFormat="1" ht="18" customHeight="1" x14ac:dyDescent="0.2">
      <c r="A116" s="24"/>
      <c r="B116" s="52" t="s">
        <v>163</v>
      </c>
      <c r="C116" s="238"/>
      <c r="D116" s="222"/>
      <c r="E116" s="239"/>
      <c r="F116" s="27"/>
    </row>
    <row r="117" spans="1:6" ht="6.75" customHeight="1" x14ac:dyDescent="0.2">
      <c r="B117" s="16"/>
      <c r="C117" s="238"/>
      <c r="D117" s="222"/>
      <c r="E117" s="239"/>
      <c r="F117" s="20"/>
    </row>
    <row r="118" spans="1:6" s="28" customFormat="1" ht="15" customHeight="1" x14ac:dyDescent="0.2">
      <c r="A118" s="54"/>
      <c r="B118" s="31" t="s">
        <v>124</v>
      </c>
      <c r="C118" s="238"/>
      <c r="D118" s="222"/>
      <c r="E118" s="239"/>
      <c r="F118" s="27"/>
    </row>
    <row r="119" spans="1:6" ht="10.5" customHeight="1" x14ac:dyDescent="0.2">
      <c r="A119" s="2"/>
      <c r="B119" s="37" t="s">
        <v>205</v>
      </c>
      <c r="C119" s="238">
        <v>277551.17000000004</v>
      </c>
      <c r="D119" s="222">
        <v>82.5</v>
      </c>
      <c r="E119" s="239">
        <v>4.9644039618326419E-2</v>
      </c>
      <c r="F119" s="20"/>
    </row>
    <row r="120" spans="1:6" ht="10.5" customHeight="1" x14ac:dyDescent="0.2">
      <c r="A120" s="2"/>
      <c r="B120" s="37" t="s">
        <v>206</v>
      </c>
      <c r="C120" s="238">
        <v>798</v>
      </c>
      <c r="D120" s="222"/>
      <c r="E120" s="239"/>
      <c r="F120" s="20"/>
    </row>
    <row r="121" spans="1:6" ht="10.5" customHeight="1" x14ac:dyDescent="0.2">
      <c r="A121" s="2"/>
      <c r="B121" s="37" t="s">
        <v>226</v>
      </c>
      <c r="C121" s="238">
        <v>3928</v>
      </c>
      <c r="D121" s="222"/>
      <c r="E121" s="239"/>
      <c r="F121" s="20"/>
    </row>
    <row r="122" spans="1:6" ht="10.5" hidden="1" customHeight="1" x14ac:dyDescent="0.2">
      <c r="A122" s="2"/>
      <c r="B122" s="37"/>
      <c r="C122" s="238"/>
      <c r="D122" s="222"/>
      <c r="E122" s="239"/>
      <c r="F122" s="20"/>
    </row>
    <row r="123" spans="1:6" ht="10.5" hidden="1" customHeight="1" x14ac:dyDescent="0.2">
      <c r="A123" s="2"/>
      <c r="B123" s="37"/>
      <c r="C123" s="238"/>
      <c r="D123" s="222"/>
      <c r="E123" s="239"/>
      <c r="F123" s="20"/>
    </row>
    <row r="124" spans="1:6" ht="10.5" hidden="1" customHeight="1" x14ac:dyDescent="0.2">
      <c r="A124" s="2"/>
      <c r="B124" s="37"/>
      <c r="C124" s="238"/>
      <c r="D124" s="222"/>
      <c r="E124" s="239"/>
      <c r="F124" s="20"/>
    </row>
    <row r="125" spans="1:6" ht="10.5" hidden="1" customHeight="1" x14ac:dyDescent="0.2">
      <c r="A125" s="2"/>
      <c r="B125" s="37"/>
      <c r="C125" s="238"/>
      <c r="D125" s="222"/>
      <c r="E125" s="239"/>
      <c r="F125" s="20"/>
    </row>
    <row r="126" spans="1:6" s="28" customFormat="1" ht="10.5" customHeight="1" x14ac:dyDescent="0.2">
      <c r="A126" s="54"/>
      <c r="B126" s="35" t="s">
        <v>227</v>
      </c>
      <c r="C126" s="238">
        <v>282289.17000000004</v>
      </c>
      <c r="D126" s="222">
        <v>82.5</v>
      </c>
      <c r="E126" s="239">
        <v>-3.1771196458074691E-2</v>
      </c>
      <c r="F126" s="27"/>
    </row>
    <row r="127" spans="1:6" ht="7.5" customHeight="1" x14ac:dyDescent="0.2">
      <c r="A127" s="2"/>
      <c r="B127" s="35"/>
      <c r="C127" s="238"/>
      <c r="D127" s="222"/>
      <c r="E127" s="239"/>
      <c r="F127" s="20"/>
    </row>
    <row r="128" spans="1:6" s="28" customFormat="1" ht="15.75" customHeight="1" x14ac:dyDescent="0.2">
      <c r="A128" s="54"/>
      <c r="B128" s="31" t="s">
        <v>132</v>
      </c>
      <c r="C128" s="238"/>
      <c r="D128" s="222"/>
      <c r="E128" s="239"/>
      <c r="F128" s="27"/>
    </row>
    <row r="129" spans="1:6" ht="10.5" customHeight="1" x14ac:dyDescent="0.2">
      <c r="A129" s="2"/>
      <c r="B129" s="37" t="s">
        <v>207</v>
      </c>
      <c r="C129" s="238">
        <v>455974.98000000266</v>
      </c>
      <c r="D129" s="222">
        <v>32.1</v>
      </c>
      <c r="E129" s="239">
        <v>0.40935809488838948</v>
      </c>
      <c r="F129" s="20"/>
    </row>
    <row r="130" spans="1:6" ht="10.5" customHeight="1" x14ac:dyDescent="0.2">
      <c r="A130" s="2"/>
      <c r="B130" s="37" t="s">
        <v>208</v>
      </c>
      <c r="C130" s="238">
        <v>13476.799999999992</v>
      </c>
      <c r="D130" s="222">
        <v>3506.9999999999991</v>
      </c>
      <c r="E130" s="239">
        <v>-0.22648039626464422</v>
      </c>
      <c r="F130" s="20"/>
    </row>
    <row r="131" spans="1:6" ht="10.5" customHeight="1" x14ac:dyDescent="0.2">
      <c r="A131" s="2"/>
      <c r="B131" s="37" t="s">
        <v>209</v>
      </c>
      <c r="C131" s="238">
        <v>6451942.7900000168</v>
      </c>
      <c r="D131" s="222">
        <v>1896.5400000000004</v>
      </c>
      <c r="E131" s="239">
        <v>0.1277644584522295</v>
      </c>
      <c r="F131" s="20"/>
    </row>
    <row r="132" spans="1:6" ht="10.5" hidden="1" customHeight="1" x14ac:dyDescent="0.2">
      <c r="A132" s="2"/>
      <c r="B132" s="37"/>
      <c r="C132" s="238"/>
      <c r="D132" s="222"/>
      <c r="E132" s="239"/>
      <c r="F132" s="20"/>
    </row>
    <row r="133" spans="1:6" ht="10.5" hidden="1" customHeight="1" x14ac:dyDescent="0.2">
      <c r="A133" s="2"/>
      <c r="B133" s="37"/>
      <c r="C133" s="238"/>
      <c r="D133" s="222"/>
      <c r="E133" s="239"/>
      <c r="F133" s="20"/>
    </row>
    <row r="134" spans="1:6" ht="10.5" hidden="1" customHeight="1" x14ac:dyDescent="0.2">
      <c r="A134" s="2"/>
      <c r="B134" s="37"/>
      <c r="C134" s="238"/>
      <c r="D134" s="222"/>
      <c r="E134" s="239"/>
      <c r="F134" s="20"/>
    </row>
    <row r="135" spans="1:6" ht="10.5" customHeight="1" x14ac:dyDescent="0.2">
      <c r="A135" s="2"/>
      <c r="B135" s="35" t="s">
        <v>228</v>
      </c>
      <c r="C135" s="238">
        <v>6921410.5700000199</v>
      </c>
      <c r="D135" s="222">
        <v>5435.6399999999994</v>
      </c>
      <c r="E135" s="239">
        <v>0.14177794214416273</v>
      </c>
      <c r="F135" s="20"/>
    </row>
    <row r="136" spans="1:6" ht="6.75" customHeight="1" x14ac:dyDescent="0.2">
      <c r="A136" s="2"/>
      <c r="B136" s="35"/>
      <c r="C136" s="238"/>
      <c r="D136" s="222"/>
      <c r="E136" s="239"/>
      <c r="F136" s="20"/>
    </row>
    <row r="137" spans="1:6" s="28" customFormat="1" ht="16.5" customHeight="1" x14ac:dyDescent="0.2">
      <c r="A137" s="54"/>
      <c r="B137" s="31" t="s">
        <v>136</v>
      </c>
      <c r="C137" s="238"/>
      <c r="D137" s="222"/>
      <c r="E137" s="239"/>
      <c r="F137" s="27"/>
    </row>
    <row r="138" spans="1:6" ht="10.5" customHeight="1" x14ac:dyDescent="0.2">
      <c r="A138" s="2"/>
      <c r="B138" s="37" t="s">
        <v>210</v>
      </c>
      <c r="C138" s="238">
        <v>27691.7</v>
      </c>
      <c r="D138" s="222"/>
      <c r="E138" s="239">
        <v>1.3238248218984339E-2</v>
      </c>
      <c r="F138" s="20"/>
    </row>
    <row r="139" spans="1:6" ht="10.5" hidden="1" customHeight="1" x14ac:dyDescent="0.2">
      <c r="A139" s="2"/>
      <c r="B139" s="37"/>
      <c r="C139" s="238"/>
      <c r="D139" s="222"/>
      <c r="E139" s="239"/>
      <c r="F139" s="20"/>
    </row>
    <row r="140" spans="1:6" ht="10.5" hidden="1" customHeight="1" x14ac:dyDescent="0.2">
      <c r="A140" s="2"/>
      <c r="B140" s="37"/>
      <c r="C140" s="238"/>
      <c r="D140" s="222"/>
      <c r="E140" s="239"/>
      <c r="F140" s="20"/>
    </row>
    <row r="141" spans="1:6" s="28" customFormat="1" ht="10.5" customHeight="1" x14ac:dyDescent="0.2">
      <c r="A141" s="54"/>
      <c r="B141" s="35" t="s">
        <v>229</v>
      </c>
      <c r="C141" s="238">
        <v>27691.7</v>
      </c>
      <c r="D141" s="222"/>
      <c r="E141" s="239">
        <v>1.3238248218984339E-2</v>
      </c>
      <c r="F141" s="27"/>
    </row>
    <row r="142" spans="1:6" ht="7.5" customHeight="1" x14ac:dyDescent="0.2">
      <c r="A142" s="2"/>
      <c r="B142" s="35"/>
      <c r="C142" s="238"/>
      <c r="D142" s="222"/>
      <c r="E142" s="239"/>
      <c r="F142" s="20"/>
    </row>
    <row r="143" spans="1:6" s="28" customFormat="1" ht="16.5" customHeight="1" x14ac:dyDescent="0.2">
      <c r="A143" s="54"/>
      <c r="B143" s="31" t="s">
        <v>141</v>
      </c>
      <c r="C143" s="238"/>
      <c r="D143" s="222"/>
      <c r="E143" s="239"/>
      <c r="F143" s="27"/>
    </row>
    <row r="144" spans="1:6" ht="10.5" customHeight="1" x14ac:dyDescent="0.2">
      <c r="A144" s="2"/>
      <c r="B144" s="37" t="s">
        <v>211</v>
      </c>
      <c r="C144" s="238">
        <v>4074.5000000000009</v>
      </c>
      <c r="D144" s="222">
        <v>76.8</v>
      </c>
      <c r="E144" s="239">
        <v>0.49416014228350402</v>
      </c>
      <c r="F144" s="20"/>
    </row>
    <row r="145" spans="1:6" ht="10.5" hidden="1" customHeight="1" x14ac:dyDescent="0.2">
      <c r="A145" s="2"/>
      <c r="B145" s="37"/>
      <c r="C145" s="238"/>
      <c r="D145" s="222"/>
      <c r="E145" s="239"/>
      <c r="F145" s="20"/>
    </row>
    <row r="146" spans="1:6" ht="10.5" hidden="1" customHeight="1" x14ac:dyDescent="0.2">
      <c r="A146" s="2"/>
      <c r="B146" s="37"/>
      <c r="C146" s="238"/>
      <c r="D146" s="222"/>
      <c r="E146" s="239"/>
      <c r="F146" s="20"/>
    </row>
    <row r="147" spans="1:6" s="57" customFormat="1" ht="10.5" customHeight="1" x14ac:dyDescent="0.2">
      <c r="A147" s="6"/>
      <c r="B147" s="35" t="s">
        <v>230</v>
      </c>
      <c r="C147" s="55">
        <v>4074.5000000000009</v>
      </c>
      <c r="D147" s="222">
        <v>76.8</v>
      </c>
      <c r="E147" s="182">
        <v>0.49416014228350402</v>
      </c>
      <c r="F147" s="56"/>
    </row>
    <row r="148" spans="1:6" s="57" customFormat="1" ht="6.75" customHeight="1" x14ac:dyDescent="0.2">
      <c r="A148" s="6"/>
      <c r="B148" s="35"/>
      <c r="C148" s="55"/>
      <c r="D148" s="222"/>
      <c r="E148" s="182"/>
      <c r="F148" s="56"/>
    </row>
    <row r="149" spans="1:6" s="60" customFormat="1" ht="14.25" customHeight="1" x14ac:dyDescent="0.2">
      <c r="A149" s="24"/>
      <c r="B149" s="31" t="s">
        <v>139</v>
      </c>
      <c r="C149" s="55"/>
      <c r="D149" s="222"/>
      <c r="E149" s="182"/>
      <c r="F149" s="59"/>
    </row>
    <row r="150" spans="1:6" s="57" customFormat="1" ht="10.5" customHeight="1" x14ac:dyDescent="0.2">
      <c r="A150" s="6"/>
      <c r="B150" s="37" t="s">
        <v>212</v>
      </c>
      <c r="C150" s="55">
        <v>29.5</v>
      </c>
      <c r="D150" s="222"/>
      <c r="E150" s="182">
        <v>-0.4181459566074951</v>
      </c>
      <c r="F150" s="56"/>
    </row>
    <row r="151" spans="1:6" s="57" customFormat="1" ht="10.5" hidden="1" customHeight="1" x14ac:dyDescent="0.2">
      <c r="A151" s="6"/>
      <c r="B151" s="37"/>
      <c r="C151" s="55"/>
      <c r="D151" s="222"/>
      <c r="E151" s="182"/>
      <c r="F151" s="56"/>
    </row>
    <row r="152" spans="1:6" s="60" customFormat="1" ht="10.5" customHeight="1" x14ac:dyDescent="0.2">
      <c r="A152" s="24"/>
      <c r="B152" s="35" t="s">
        <v>231</v>
      </c>
      <c r="C152" s="55">
        <v>29.5</v>
      </c>
      <c r="D152" s="222"/>
      <c r="E152" s="182">
        <v>-0.4181459566074951</v>
      </c>
      <c r="F152" s="59"/>
    </row>
    <row r="153" spans="1:6" s="57" customFormat="1" ht="8.25" customHeight="1" x14ac:dyDescent="0.2">
      <c r="A153" s="6"/>
      <c r="B153" s="35"/>
      <c r="C153" s="55"/>
      <c r="D153" s="222"/>
      <c r="E153" s="182"/>
      <c r="F153" s="56"/>
    </row>
    <row r="154" spans="1:6" s="60" customFormat="1" ht="17.25" customHeight="1" x14ac:dyDescent="0.2">
      <c r="A154" s="24"/>
      <c r="B154" s="31" t="s">
        <v>122</v>
      </c>
      <c r="C154" s="55"/>
      <c r="D154" s="222"/>
      <c r="E154" s="182"/>
      <c r="F154" s="59"/>
    </row>
    <row r="155" spans="1:6" s="57" customFormat="1" ht="10.5" customHeight="1" x14ac:dyDescent="0.2">
      <c r="A155" s="6"/>
      <c r="B155" s="37" t="s">
        <v>213</v>
      </c>
      <c r="C155" s="55">
        <v>4</v>
      </c>
      <c r="D155" s="222"/>
      <c r="E155" s="182"/>
      <c r="F155" s="56"/>
    </row>
    <row r="156" spans="1:6" s="57" customFormat="1" ht="10.5" hidden="1" customHeight="1" x14ac:dyDescent="0.2">
      <c r="A156" s="6"/>
      <c r="B156" s="37"/>
      <c r="C156" s="55"/>
      <c r="D156" s="222"/>
      <c r="E156" s="182"/>
      <c r="F156" s="56"/>
    </row>
    <row r="157" spans="1:6" s="57" customFormat="1" ht="10.5" customHeight="1" x14ac:dyDescent="0.2">
      <c r="A157" s="6"/>
      <c r="B157" s="35" t="s">
        <v>232</v>
      </c>
      <c r="C157" s="55">
        <v>4</v>
      </c>
      <c r="D157" s="222"/>
      <c r="E157" s="182"/>
      <c r="F157" s="56"/>
    </row>
    <row r="158" spans="1:6" s="57" customFormat="1" ht="6.75" customHeight="1" x14ac:dyDescent="0.2">
      <c r="A158" s="6"/>
      <c r="B158" s="35"/>
      <c r="C158" s="55"/>
      <c r="D158" s="222"/>
      <c r="E158" s="182"/>
      <c r="F158" s="56"/>
    </row>
    <row r="159" spans="1:6" s="60" customFormat="1" ht="14.25" customHeight="1" x14ac:dyDescent="0.2">
      <c r="A159" s="24"/>
      <c r="B159" s="31" t="s">
        <v>244</v>
      </c>
      <c r="C159" s="55"/>
      <c r="D159" s="222"/>
      <c r="E159" s="182"/>
      <c r="F159" s="59"/>
    </row>
    <row r="160" spans="1:6" s="60" customFormat="1" ht="15" customHeight="1" x14ac:dyDescent="0.2">
      <c r="A160" s="24"/>
      <c r="B160" s="37" t="s">
        <v>213</v>
      </c>
      <c r="C160" s="55"/>
      <c r="D160" s="222"/>
      <c r="E160" s="182"/>
      <c r="F160" s="59"/>
    </row>
    <row r="161" spans="1:6" s="57" customFormat="1" ht="10.5" customHeight="1" x14ac:dyDescent="0.2">
      <c r="A161" s="6"/>
      <c r="B161" s="37" t="s">
        <v>205</v>
      </c>
      <c r="C161" s="55">
        <v>5127.1000000000004</v>
      </c>
      <c r="D161" s="222"/>
      <c r="E161" s="182">
        <v>0.21040641193621124</v>
      </c>
      <c r="F161" s="56"/>
    </row>
    <row r="162" spans="1:6" s="57" customFormat="1" ht="10.5" customHeight="1" x14ac:dyDescent="0.2">
      <c r="A162" s="6"/>
      <c r="B162" s="37" t="s">
        <v>206</v>
      </c>
      <c r="C162" s="55">
        <v>-15</v>
      </c>
      <c r="D162" s="222"/>
      <c r="E162" s="182"/>
      <c r="F162" s="56"/>
    </row>
    <row r="163" spans="1:6" s="57" customFormat="1" ht="10.5" customHeight="1" x14ac:dyDescent="0.2">
      <c r="A163" s="6"/>
      <c r="B163" s="37" t="s">
        <v>226</v>
      </c>
      <c r="C163" s="55">
        <v>58</v>
      </c>
      <c r="D163" s="222"/>
      <c r="E163" s="182"/>
      <c r="F163" s="56"/>
    </row>
    <row r="164" spans="1:6" s="57" customFormat="1" ht="10.5" customHeight="1" x14ac:dyDescent="0.2">
      <c r="A164" s="6"/>
      <c r="B164" s="37" t="s">
        <v>207</v>
      </c>
      <c r="C164" s="55">
        <v>1447.18</v>
      </c>
      <c r="D164" s="222"/>
      <c r="E164" s="182">
        <v>-9.1766034893937531E-2</v>
      </c>
      <c r="F164" s="56"/>
    </row>
    <row r="165" spans="1:6" s="57" customFormat="1" ht="10.5" customHeight="1" x14ac:dyDescent="0.2">
      <c r="A165" s="6"/>
      <c r="B165" s="37" t="s">
        <v>208</v>
      </c>
      <c r="C165" s="55">
        <v>153.20000000000002</v>
      </c>
      <c r="D165" s="222"/>
      <c r="E165" s="182">
        <v>0.34503950834064967</v>
      </c>
      <c r="F165" s="56"/>
    </row>
    <row r="166" spans="1:6" s="57" customFormat="1" ht="10.5" customHeight="1" x14ac:dyDescent="0.2">
      <c r="A166" s="6"/>
      <c r="B166" s="37" t="s">
        <v>209</v>
      </c>
      <c r="C166" s="55">
        <v>15061.27</v>
      </c>
      <c r="D166" s="222"/>
      <c r="E166" s="182">
        <v>0.42708504084283794</v>
      </c>
      <c r="F166" s="56"/>
    </row>
    <row r="167" spans="1:6" s="57" customFormat="1" ht="10.5" customHeight="1" x14ac:dyDescent="0.2">
      <c r="A167" s="6"/>
      <c r="B167" s="37" t="s">
        <v>210</v>
      </c>
      <c r="C167" s="55">
        <v>15.700000000000001</v>
      </c>
      <c r="D167" s="222"/>
      <c r="E167" s="182"/>
      <c r="F167" s="56"/>
    </row>
    <row r="168" spans="1:6" s="57" customFormat="1" ht="10.5" customHeight="1" x14ac:dyDescent="0.2">
      <c r="A168" s="6"/>
      <c r="B168" s="37" t="s">
        <v>211</v>
      </c>
      <c r="C168" s="55">
        <v>511</v>
      </c>
      <c r="D168" s="222"/>
      <c r="E168" s="182">
        <v>-0.60409080343999388</v>
      </c>
      <c r="F168" s="56"/>
    </row>
    <row r="169" spans="1:6" s="57" customFormat="1" ht="10.5" customHeight="1" x14ac:dyDescent="0.2">
      <c r="A169" s="6"/>
      <c r="B169" s="37" t="s">
        <v>212</v>
      </c>
      <c r="C169" s="55"/>
      <c r="D169" s="222"/>
      <c r="E169" s="182"/>
      <c r="F169" s="56"/>
    </row>
    <row r="170" spans="1:6" s="57" customFormat="1" ht="10.5" customHeight="1" x14ac:dyDescent="0.2">
      <c r="A170" s="6"/>
      <c r="B170" s="35" t="s">
        <v>234</v>
      </c>
      <c r="C170" s="55">
        <v>22359.45</v>
      </c>
      <c r="D170" s="222"/>
      <c r="E170" s="182">
        <v>0.24695642572005716</v>
      </c>
      <c r="F170" s="56"/>
    </row>
    <row r="171" spans="1:6" s="60" customFormat="1" ht="10.5" customHeight="1" x14ac:dyDescent="0.15">
      <c r="A171" s="24"/>
      <c r="B171" s="264"/>
      <c r="C171" s="55"/>
      <c r="D171" s="222"/>
      <c r="E171" s="182"/>
      <c r="F171" s="59"/>
    </row>
    <row r="172" spans="1:6" s="57" customFormat="1" ht="12.75" customHeight="1" x14ac:dyDescent="0.2">
      <c r="A172" s="6"/>
      <c r="B172" s="35" t="s">
        <v>233</v>
      </c>
      <c r="C172" s="55">
        <v>7258405.8900000202</v>
      </c>
      <c r="D172" s="222">
        <v>5594.94</v>
      </c>
      <c r="E172" s="182">
        <v>0.13378074430795883</v>
      </c>
      <c r="F172" s="56"/>
    </row>
    <row r="173" spans="1:6" s="57" customFormat="1" ht="12.75" hidden="1" customHeight="1" x14ac:dyDescent="0.2">
      <c r="A173" s="6"/>
      <c r="B173" s="35"/>
      <c r="C173" s="55"/>
      <c r="D173" s="222"/>
      <c r="E173" s="182"/>
      <c r="F173" s="56"/>
    </row>
    <row r="174" spans="1:6" s="57" customFormat="1" ht="12.75" hidden="1" customHeight="1" x14ac:dyDescent="0.2">
      <c r="A174" s="6"/>
      <c r="B174" s="35"/>
      <c r="C174" s="55"/>
      <c r="D174" s="222"/>
      <c r="E174" s="182"/>
      <c r="F174" s="56"/>
    </row>
    <row r="175" spans="1:6" s="60" customFormat="1" ht="13.5" customHeight="1" x14ac:dyDescent="0.2">
      <c r="A175" s="24"/>
      <c r="B175" s="31" t="s">
        <v>145</v>
      </c>
      <c r="C175" s="55"/>
      <c r="D175" s="222"/>
      <c r="E175" s="182"/>
      <c r="F175" s="59"/>
    </row>
    <row r="176" spans="1:6" s="60" customFormat="1" ht="10.5" customHeight="1" x14ac:dyDescent="0.2">
      <c r="A176" s="24"/>
      <c r="B176" s="37" t="s">
        <v>205</v>
      </c>
      <c r="C176" s="55">
        <v>279</v>
      </c>
      <c r="D176" s="222">
        <v>44.5</v>
      </c>
      <c r="E176" s="182">
        <v>-7.0309896701099661E-2</v>
      </c>
      <c r="F176" s="59"/>
    </row>
    <row r="177" spans="1:6" s="60" customFormat="1" ht="10.5" customHeight="1" x14ac:dyDescent="0.2">
      <c r="A177" s="24"/>
      <c r="B177" s="37" t="s">
        <v>214</v>
      </c>
      <c r="C177" s="55">
        <v>525553</v>
      </c>
      <c r="D177" s="222">
        <v>46117</v>
      </c>
      <c r="E177" s="182">
        <v>-0.16011365688469548</v>
      </c>
      <c r="F177" s="59"/>
    </row>
    <row r="178" spans="1:6" s="60" customFormat="1" ht="10.5" customHeight="1" x14ac:dyDescent="0.2">
      <c r="A178" s="24"/>
      <c r="B178" s="37" t="s">
        <v>215</v>
      </c>
      <c r="C178" s="55">
        <v>76</v>
      </c>
      <c r="D178" s="222">
        <v>14</v>
      </c>
      <c r="E178" s="182">
        <v>-0.52500000000000002</v>
      </c>
      <c r="F178" s="59"/>
    </row>
    <row r="179" spans="1:6" s="60" customFormat="1" ht="10.5" customHeight="1" x14ac:dyDescent="0.2">
      <c r="A179" s="24"/>
      <c r="B179" s="37" t="s">
        <v>216</v>
      </c>
      <c r="C179" s="55">
        <v>147</v>
      </c>
      <c r="D179" s="222">
        <v>4.5</v>
      </c>
      <c r="E179" s="182">
        <v>-0.234375</v>
      </c>
      <c r="F179" s="59"/>
    </row>
    <row r="180" spans="1:6" s="60" customFormat="1" ht="10.5" customHeight="1" x14ac:dyDescent="0.2">
      <c r="A180" s="24"/>
      <c r="B180" s="37" t="s">
        <v>217</v>
      </c>
      <c r="C180" s="55">
        <v>998.09999999999991</v>
      </c>
      <c r="D180" s="222">
        <v>69.5</v>
      </c>
      <c r="E180" s="182">
        <v>-0.16616541353383429</v>
      </c>
      <c r="F180" s="59"/>
    </row>
    <row r="181" spans="1:6" s="60" customFormat="1" ht="10.5" hidden="1" customHeight="1" x14ac:dyDescent="0.2">
      <c r="A181" s="24"/>
      <c r="B181" s="37"/>
      <c r="C181" s="55"/>
      <c r="D181" s="222"/>
      <c r="E181" s="182"/>
      <c r="F181" s="59"/>
    </row>
    <row r="182" spans="1:6" s="60" customFormat="1" ht="10.5" hidden="1" customHeight="1" x14ac:dyDescent="0.2">
      <c r="A182" s="24"/>
      <c r="B182" s="37"/>
      <c r="C182" s="55"/>
      <c r="D182" s="222"/>
      <c r="E182" s="182"/>
      <c r="F182" s="59"/>
    </row>
    <row r="183" spans="1:6" s="60" customFormat="1" ht="10.5" hidden="1" customHeight="1" x14ac:dyDescent="0.2">
      <c r="A183" s="24"/>
      <c r="B183" s="37"/>
      <c r="C183" s="55"/>
      <c r="D183" s="222"/>
      <c r="E183" s="182"/>
      <c r="F183" s="59"/>
    </row>
    <row r="184" spans="1:6" s="60" customFormat="1" ht="10.5" hidden="1" customHeight="1" x14ac:dyDescent="0.2">
      <c r="A184" s="24"/>
      <c r="B184" s="37"/>
      <c r="C184" s="55"/>
      <c r="D184" s="222"/>
      <c r="E184" s="182"/>
      <c r="F184" s="59"/>
    </row>
    <row r="185" spans="1:6" s="60" customFormat="1" ht="10.5" hidden="1" customHeight="1" x14ac:dyDescent="0.2">
      <c r="A185" s="24"/>
      <c r="B185" s="37"/>
      <c r="C185" s="55"/>
      <c r="D185" s="222"/>
      <c r="E185" s="182"/>
      <c r="F185" s="59"/>
    </row>
    <row r="186" spans="1:6" ht="11.25" customHeight="1" x14ac:dyDescent="0.2">
      <c r="A186" s="2"/>
      <c r="B186" s="41" t="s">
        <v>235</v>
      </c>
      <c r="C186" s="166">
        <v>527053.1</v>
      </c>
      <c r="D186" s="342">
        <v>46249.5</v>
      </c>
      <c r="E186" s="194">
        <v>-0.16019800121766992</v>
      </c>
      <c r="F186" s="69"/>
    </row>
    <row r="187" spans="1:6" s="28" customFormat="1" ht="16.5" customHeight="1" x14ac:dyDescent="0.2">
      <c r="A187" s="54"/>
      <c r="B187" s="81" t="s">
        <v>164</v>
      </c>
      <c r="C187" s="55"/>
      <c r="D187" s="222"/>
      <c r="E187" s="185"/>
      <c r="F187" s="70"/>
    </row>
    <row r="188" spans="1:6" s="28" customFormat="1" ht="8.25" customHeight="1" x14ac:dyDescent="0.2">
      <c r="A188" s="54"/>
      <c r="B188" s="81"/>
      <c r="C188" s="55"/>
      <c r="D188" s="222"/>
      <c r="E188" s="185"/>
      <c r="F188" s="70"/>
    </row>
    <row r="189" spans="1:6" ht="10.5" customHeight="1" x14ac:dyDescent="0.2">
      <c r="A189" s="2"/>
      <c r="B189" s="82" t="s">
        <v>78</v>
      </c>
      <c r="C189" s="55">
        <v>1689838.9691252145</v>
      </c>
      <c r="D189" s="222"/>
      <c r="E189" s="185">
        <v>0.12666678228934747</v>
      </c>
      <c r="F189" s="69"/>
    </row>
    <row r="190" spans="1:6" ht="10.5" customHeight="1" x14ac:dyDescent="0.2">
      <c r="A190" s="2"/>
      <c r="B190" s="82" t="s">
        <v>76</v>
      </c>
      <c r="C190" s="55">
        <v>5222547</v>
      </c>
      <c r="D190" s="222"/>
      <c r="E190" s="185">
        <v>0.19078956218784104</v>
      </c>
      <c r="F190" s="69"/>
    </row>
    <row r="191" spans="1:6" ht="10.5" customHeight="1" x14ac:dyDescent="0.2">
      <c r="A191" s="2"/>
      <c r="B191" s="82" t="s">
        <v>77</v>
      </c>
      <c r="C191" s="55"/>
      <c r="D191" s="222"/>
      <c r="E191" s="185"/>
      <c r="F191" s="69"/>
    </row>
    <row r="192" spans="1:6" s="28" customFormat="1" ht="16.5" customHeight="1" x14ac:dyDescent="0.2">
      <c r="A192" s="54"/>
      <c r="B192" s="161" t="s">
        <v>165</v>
      </c>
      <c r="C192" s="400">
        <v>6912385.969125215</v>
      </c>
      <c r="D192" s="227"/>
      <c r="E192" s="355">
        <v>0.1744489494844812</v>
      </c>
      <c r="F192" s="70"/>
    </row>
    <row r="193" spans="1:6" ht="10.5" customHeight="1" x14ac:dyDescent="0.2">
      <c r="A193" s="2"/>
      <c r="B193" s="84"/>
      <c r="C193" s="166"/>
      <c r="D193" s="342"/>
      <c r="E193" s="352"/>
      <c r="F193" s="69"/>
    </row>
    <row r="194" spans="1:6" x14ac:dyDescent="0.2">
      <c r="D194" s="350"/>
    </row>
    <row r="195" spans="1:6" x14ac:dyDescent="0.2">
      <c r="D195" s="350"/>
    </row>
    <row r="196" spans="1:6" x14ac:dyDescent="0.2">
      <c r="D196" s="350"/>
    </row>
    <row r="197" spans="1:6" x14ac:dyDescent="0.2">
      <c r="D197" s="350"/>
    </row>
    <row r="198" spans="1:6" x14ac:dyDescent="0.2">
      <c r="D198" s="350"/>
    </row>
    <row r="199" spans="1:6" x14ac:dyDescent="0.2">
      <c r="D199" s="350"/>
    </row>
    <row r="200" spans="1:6" x14ac:dyDescent="0.2">
      <c r="D200" s="350"/>
    </row>
    <row r="201" spans="1:6" x14ac:dyDescent="0.2">
      <c r="D201" s="350"/>
    </row>
    <row r="202" spans="1:6" x14ac:dyDescent="0.2">
      <c r="D202" s="350"/>
    </row>
    <row r="203" spans="1:6" x14ac:dyDescent="0.2">
      <c r="D203" s="350"/>
    </row>
    <row r="204" spans="1:6" x14ac:dyDescent="0.2">
      <c r="D204" s="350"/>
    </row>
    <row r="205" spans="1:6" x14ac:dyDescent="0.2">
      <c r="D205" s="350"/>
    </row>
    <row r="206" spans="1:6" x14ac:dyDescent="0.2">
      <c r="D206" s="350"/>
    </row>
    <row r="207" spans="1:6" x14ac:dyDescent="0.2">
      <c r="D207" s="350"/>
    </row>
    <row r="208" spans="1:6" x14ac:dyDescent="0.2">
      <c r="D208" s="350"/>
    </row>
    <row r="209" spans="4:4" x14ac:dyDescent="0.2">
      <c r="D209" s="350"/>
    </row>
    <row r="210" spans="4:4" x14ac:dyDescent="0.2">
      <c r="D210" s="350"/>
    </row>
    <row r="211" spans="4:4" x14ac:dyDescent="0.2">
      <c r="D211" s="350"/>
    </row>
    <row r="212" spans="4:4" x14ac:dyDescent="0.2">
      <c r="D212" s="350"/>
    </row>
    <row r="213" spans="4:4" x14ac:dyDescent="0.2">
      <c r="D213" s="350"/>
    </row>
    <row r="214" spans="4:4" x14ac:dyDescent="0.2">
      <c r="D214" s="350"/>
    </row>
    <row r="215" spans="4:4" x14ac:dyDescent="0.2">
      <c r="D215" s="350"/>
    </row>
    <row r="216" spans="4:4" x14ac:dyDescent="0.2">
      <c r="D216" s="350"/>
    </row>
    <row r="217" spans="4:4" x14ac:dyDescent="0.2">
      <c r="D217" s="350"/>
    </row>
    <row r="218" spans="4:4" x14ac:dyDescent="0.2">
      <c r="D218" s="350"/>
    </row>
    <row r="219" spans="4:4" x14ac:dyDescent="0.2">
      <c r="D219" s="350"/>
    </row>
    <row r="220" spans="4:4" x14ac:dyDescent="0.2">
      <c r="D220" s="350"/>
    </row>
    <row r="221" spans="4:4" x14ac:dyDescent="0.2">
      <c r="D221" s="350"/>
    </row>
    <row r="222" spans="4:4" x14ac:dyDescent="0.2">
      <c r="D222" s="350"/>
    </row>
    <row r="223" spans="4:4" x14ac:dyDescent="0.2">
      <c r="D223" s="350"/>
    </row>
    <row r="224" spans="4:4" x14ac:dyDescent="0.2">
      <c r="D224" s="350"/>
    </row>
    <row r="225" spans="4:4" x14ac:dyDescent="0.2">
      <c r="D225" s="350"/>
    </row>
    <row r="226" spans="4:4" x14ac:dyDescent="0.2">
      <c r="D226" s="350"/>
    </row>
    <row r="227" spans="4:4" x14ac:dyDescent="0.2">
      <c r="D227" s="350"/>
    </row>
    <row r="228" spans="4:4" x14ac:dyDescent="0.2">
      <c r="D228" s="350"/>
    </row>
    <row r="229" spans="4:4" x14ac:dyDescent="0.2">
      <c r="D229" s="350"/>
    </row>
    <row r="230" spans="4:4" x14ac:dyDescent="0.2">
      <c r="D230" s="350"/>
    </row>
    <row r="231" spans="4:4" x14ac:dyDescent="0.2">
      <c r="D231" s="350"/>
    </row>
    <row r="232" spans="4:4" x14ac:dyDescent="0.2">
      <c r="D232" s="350"/>
    </row>
    <row r="233" spans="4:4" x14ac:dyDescent="0.2">
      <c r="D233" s="350"/>
    </row>
    <row r="234" spans="4:4" x14ac:dyDescent="0.2">
      <c r="D234" s="350"/>
    </row>
    <row r="235" spans="4:4" x14ac:dyDescent="0.2">
      <c r="D235" s="350"/>
    </row>
    <row r="236" spans="4:4" x14ac:dyDescent="0.2">
      <c r="D236" s="350"/>
    </row>
    <row r="237" spans="4:4" x14ac:dyDescent="0.2">
      <c r="D237" s="350"/>
    </row>
    <row r="238" spans="4:4" x14ac:dyDescent="0.2">
      <c r="D238" s="350"/>
    </row>
    <row r="239" spans="4:4" x14ac:dyDescent="0.2">
      <c r="D239" s="350"/>
    </row>
    <row r="240" spans="4:4" x14ac:dyDescent="0.2">
      <c r="D240" s="350"/>
    </row>
    <row r="241" spans="4:4" x14ac:dyDescent="0.2">
      <c r="D241" s="350"/>
    </row>
    <row r="242" spans="4:4" x14ac:dyDescent="0.2">
      <c r="D242" s="350"/>
    </row>
    <row r="243" spans="4:4" x14ac:dyDescent="0.2">
      <c r="D243" s="350"/>
    </row>
    <row r="244" spans="4:4" x14ac:dyDescent="0.2">
      <c r="D244" s="350"/>
    </row>
    <row r="245" spans="4:4" x14ac:dyDescent="0.2">
      <c r="D245" s="350"/>
    </row>
    <row r="246" spans="4:4" x14ac:dyDescent="0.2">
      <c r="D246" s="350"/>
    </row>
    <row r="247" spans="4:4" x14ac:dyDescent="0.2">
      <c r="D247" s="350"/>
    </row>
    <row r="248" spans="4:4" x14ac:dyDescent="0.2">
      <c r="D248" s="350"/>
    </row>
    <row r="249" spans="4:4" x14ac:dyDescent="0.2">
      <c r="D249" s="350"/>
    </row>
    <row r="250" spans="4:4" x14ac:dyDescent="0.2">
      <c r="D250" s="350"/>
    </row>
    <row r="251" spans="4:4" x14ac:dyDescent="0.2">
      <c r="D251" s="350"/>
    </row>
    <row r="252" spans="4:4" x14ac:dyDescent="0.2">
      <c r="D252" s="350"/>
    </row>
    <row r="253" spans="4:4" x14ac:dyDescent="0.2">
      <c r="D253" s="350"/>
    </row>
    <row r="254" spans="4:4" x14ac:dyDescent="0.2">
      <c r="D254" s="350"/>
    </row>
    <row r="255" spans="4:4" x14ac:dyDescent="0.2">
      <c r="D255" s="350"/>
    </row>
    <row r="256" spans="4:4" x14ac:dyDescent="0.2">
      <c r="D256" s="350"/>
    </row>
    <row r="257" spans="4:4" x14ac:dyDescent="0.2">
      <c r="D257" s="350"/>
    </row>
    <row r="258" spans="4:4" x14ac:dyDescent="0.2">
      <c r="D258" s="350"/>
    </row>
    <row r="259" spans="4:4" x14ac:dyDescent="0.2">
      <c r="D259" s="350"/>
    </row>
    <row r="260" spans="4:4" x14ac:dyDescent="0.2">
      <c r="D260" s="350"/>
    </row>
    <row r="261" spans="4:4" x14ac:dyDescent="0.2">
      <c r="D261" s="350"/>
    </row>
    <row r="262" spans="4:4" x14ac:dyDescent="0.2">
      <c r="D262" s="350"/>
    </row>
    <row r="263" spans="4:4" x14ac:dyDescent="0.2">
      <c r="D263" s="350"/>
    </row>
    <row r="264" spans="4:4" x14ac:dyDescent="0.2">
      <c r="D264" s="350"/>
    </row>
    <row r="265" spans="4:4" x14ac:dyDescent="0.2">
      <c r="D265" s="350"/>
    </row>
    <row r="266" spans="4:4" x14ac:dyDescent="0.2">
      <c r="D266" s="350"/>
    </row>
    <row r="267" spans="4:4" x14ac:dyDescent="0.2">
      <c r="D267" s="350"/>
    </row>
    <row r="268" spans="4:4" x14ac:dyDescent="0.2">
      <c r="D268" s="350"/>
    </row>
    <row r="269" spans="4:4" x14ac:dyDescent="0.2">
      <c r="D269" s="350"/>
    </row>
    <row r="270" spans="4:4" x14ac:dyDescent="0.2">
      <c r="D270" s="350"/>
    </row>
    <row r="271" spans="4:4" x14ac:dyDescent="0.2">
      <c r="D271" s="350"/>
    </row>
    <row r="272" spans="4:4" x14ac:dyDescent="0.2">
      <c r="D272" s="350"/>
    </row>
    <row r="273" spans="4:4" x14ac:dyDescent="0.2">
      <c r="D273" s="350"/>
    </row>
    <row r="274" spans="4:4" x14ac:dyDescent="0.2">
      <c r="D274" s="350"/>
    </row>
    <row r="275" spans="4:4" x14ac:dyDescent="0.2">
      <c r="D275" s="350"/>
    </row>
    <row r="276" spans="4:4" x14ac:dyDescent="0.2">
      <c r="D276" s="350"/>
    </row>
    <row r="277" spans="4:4" x14ac:dyDescent="0.2">
      <c r="D277" s="350"/>
    </row>
    <row r="278" spans="4:4" x14ac:dyDescent="0.2">
      <c r="D278" s="350"/>
    </row>
    <row r="279" spans="4:4" x14ac:dyDescent="0.2">
      <c r="D279" s="350"/>
    </row>
    <row r="280" spans="4:4" x14ac:dyDescent="0.2">
      <c r="D280" s="350"/>
    </row>
    <row r="281" spans="4:4" x14ac:dyDescent="0.2">
      <c r="D281" s="350"/>
    </row>
    <row r="282" spans="4:4" x14ac:dyDescent="0.2">
      <c r="D282" s="350"/>
    </row>
    <row r="283" spans="4:4" x14ac:dyDescent="0.2">
      <c r="D283" s="350"/>
    </row>
    <row r="284" spans="4:4" x14ac:dyDescent="0.2">
      <c r="D284" s="350"/>
    </row>
    <row r="285" spans="4:4" x14ac:dyDescent="0.2">
      <c r="D285" s="350"/>
    </row>
    <row r="286" spans="4:4" x14ac:dyDescent="0.2">
      <c r="D286" s="350"/>
    </row>
    <row r="287" spans="4:4" x14ac:dyDescent="0.2">
      <c r="D287" s="350"/>
    </row>
    <row r="288" spans="4:4" x14ac:dyDescent="0.2">
      <c r="D288" s="350"/>
    </row>
    <row r="289" spans="4:4" x14ac:dyDescent="0.2">
      <c r="D289" s="350"/>
    </row>
    <row r="290" spans="4:4" x14ac:dyDescent="0.2">
      <c r="D290" s="350"/>
    </row>
    <row r="291" spans="4:4" x14ac:dyDescent="0.2">
      <c r="D291" s="350"/>
    </row>
    <row r="292" spans="4:4" x14ac:dyDescent="0.2">
      <c r="D292" s="350"/>
    </row>
    <row r="293" spans="4:4" x14ac:dyDescent="0.2">
      <c r="D293" s="350"/>
    </row>
    <row r="294" spans="4:4" x14ac:dyDescent="0.2">
      <c r="D294" s="350"/>
    </row>
    <row r="295" spans="4:4" x14ac:dyDescent="0.2">
      <c r="D295" s="350"/>
    </row>
    <row r="296" spans="4:4" x14ac:dyDescent="0.2">
      <c r="D296" s="350"/>
    </row>
    <row r="297" spans="4:4" x14ac:dyDescent="0.2">
      <c r="D297" s="350"/>
    </row>
    <row r="298" spans="4:4" x14ac:dyDescent="0.2">
      <c r="D298" s="350"/>
    </row>
    <row r="299" spans="4:4" x14ac:dyDescent="0.2">
      <c r="D299" s="350"/>
    </row>
    <row r="300" spans="4:4" x14ac:dyDescent="0.2">
      <c r="D300" s="350"/>
    </row>
    <row r="301" spans="4:4" x14ac:dyDescent="0.2">
      <c r="D301" s="350"/>
    </row>
    <row r="302" spans="4:4" x14ac:dyDescent="0.2">
      <c r="D302" s="350"/>
    </row>
    <row r="303" spans="4:4" x14ac:dyDescent="0.2">
      <c r="D303" s="350"/>
    </row>
    <row r="304" spans="4:4" x14ac:dyDescent="0.2">
      <c r="D304" s="350"/>
    </row>
    <row r="305" spans="4:4" x14ac:dyDescent="0.2">
      <c r="D305" s="350"/>
    </row>
    <row r="306" spans="4:4" x14ac:dyDescent="0.2">
      <c r="D306" s="350"/>
    </row>
    <row r="307" spans="4:4" x14ac:dyDescent="0.2">
      <c r="D307" s="350"/>
    </row>
    <row r="308" spans="4:4" x14ac:dyDescent="0.2">
      <c r="D308" s="350"/>
    </row>
    <row r="309" spans="4:4" x14ac:dyDescent="0.2">
      <c r="D309" s="350"/>
    </row>
    <row r="310" spans="4:4" x14ac:dyDescent="0.2">
      <c r="D310" s="350"/>
    </row>
    <row r="311" spans="4:4" x14ac:dyDescent="0.2">
      <c r="D311" s="350"/>
    </row>
    <row r="312" spans="4:4" x14ac:dyDescent="0.2">
      <c r="D312" s="350"/>
    </row>
    <row r="313" spans="4:4" x14ac:dyDescent="0.2">
      <c r="D313" s="350"/>
    </row>
    <row r="314" spans="4:4" x14ac:dyDescent="0.2">
      <c r="D314" s="350"/>
    </row>
    <row r="315" spans="4:4" x14ac:dyDescent="0.2">
      <c r="D315" s="350"/>
    </row>
    <row r="316" spans="4:4" x14ac:dyDescent="0.2">
      <c r="D316" s="350"/>
    </row>
    <row r="317" spans="4:4" x14ac:dyDescent="0.2">
      <c r="D317" s="350"/>
    </row>
    <row r="318" spans="4:4" x14ac:dyDescent="0.2">
      <c r="D318" s="350"/>
    </row>
    <row r="319" spans="4:4" x14ac:dyDescent="0.2">
      <c r="D319" s="350"/>
    </row>
    <row r="320" spans="4:4" x14ac:dyDescent="0.2">
      <c r="D320" s="350"/>
    </row>
    <row r="321" spans="4:4" x14ac:dyDescent="0.2">
      <c r="D321" s="350"/>
    </row>
    <row r="322" spans="4:4" x14ac:dyDescent="0.2">
      <c r="D322" s="350"/>
    </row>
    <row r="323" spans="4:4" x14ac:dyDescent="0.2">
      <c r="D323" s="350"/>
    </row>
    <row r="324" spans="4:4" x14ac:dyDescent="0.2">
      <c r="D324" s="350"/>
    </row>
    <row r="325" spans="4:4" x14ac:dyDescent="0.2">
      <c r="D325" s="350"/>
    </row>
    <row r="326" spans="4:4" x14ac:dyDescent="0.2">
      <c r="D326" s="350"/>
    </row>
    <row r="327" spans="4:4" x14ac:dyDescent="0.2">
      <c r="D327" s="350"/>
    </row>
    <row r="328" spans="4:4" x14ac:dyDescent="0.2">
      <c r="D328" s="350"/>
    </row>
    <row r="329" spans="4:4" x14ac:dyDescent="0.2">
      <c r="D329" s="350"/>
    </row>
    <row r="330" spans="4:4" x14ac:dyDescent="0.2">
      <c r="D330" s="350"/>
    </row>
    <row r="331" spans="4:4" x14ac:dyDescent="0.2">
      <c r="D331" s="350"/>
    </row>
    <row r="332" spans="4:4" x14ac:dyDescent="0.2">
      <c r="D332" s="350"/>
    </row>
    <row r="333" spans="4:4" x14ac:dyDescent="0.2">
      <c r="D333" s="350"/>
    </row>
    <row r="334" spans="4:4" x14ac:dyDescent="0.2">
      <c r="D334" s="350"/>
    </row>
    <row r="335" spans="4:4" x14ac:dyDescent="0.2">
      <c r="D335" s="350"/>
    </row>
    <row r="336" spans="4:4" x14ac:dyDescent="0.2">
      <c r="D336" s="350"/>
    </row>
    <row r="337" spans="4:4" x14ac:dyDescent="0.2">
      <c r="D337" s="350"/>
    </row>
    <row r="338" spans="4:4" x14ac:dyDescent="0.2">
      <c r="D338" s="350"/>
    </row>
    <row r="339" spans="4:4" x14ac:dyDescent="0.2">
      <c r="D339" s="350"/>
    </row>
    <row r="340" spans="4:4" x14ac:dyDescent="0.2">
      <c r="D340" s="350"/>
    </row>
    <row r="341" spans="4:4" x14ac:dyDescent="0.2">
      <c r="D341" s="350"/>
    </row>
    <row r="342" spans="4:4" x14ac:dyDescent="0.2">
      <c r="D342" s="350"/>
    </row>
    <row r="343" spans="4:4" x14ac:dyDescent="0.2">
      <c r="D343" s="350"/>
    </row>
    <row r="344" spans="4:4" x14ac:dyDescent="0.2">
      <c r="D344" s="350"/>
    </row>
    <row r="345" spans="4:4" x14ac:dyDescent="0.2">
      <c r="D345" s="350"/>
    </row>
    <row r="346" spans="4:4" x14ac:dyDescent="0.2">
      <c r="D346" s="350"/>
    </row>
    <row r="347" spans="4:4" x14ac:dyDescent="0.2">
      <c r="D347" s="350"/>
    </row>
    <row r="348" spans="4:4" x14ac:dyDescent="0.2">
      <c r="D348" s="350"/>
    </row>
    <row r="349" spans="4:4" x14ac:dyDescent="0.2">
      <c r="D349" s="350"/>
    </row>
    <row r="350" spans="4:4" x14ac:dyDescent="0.2">
      <c r="D350" s="350"/>
    </row>
    <row r="351" spans="4:4" x14ac:dyDescent="0.2">
      <c r="D351" s="350"/>
    </row>
    <row r="352" spans="4:4" x14ac:dyDescent="0.2">
      <c r="D352" s="350"/>
    </row>
    <row r="353" spans="4:4" x14ac:dyDescent="0.2">
      <c r="D353" s="350"/>
    </row>
    <row r="354" spans="4:4" x14ac:dyDescent="0.2">
      <c r="D354" s="350"/>
    </row>
    <row r="355" spans="4:4" x14ac:dyDescent="0.2">
      <c r="D355" s="350"/>
    </row>
    <row r="356" spans="4:4" x14ac:dyDescent="0.2">
      <c r="D356" s="350"/>
    </row>
    <row r="357" spans="4:4" x14ac:dyDescent="0.2">
      <c r="D357" s="350"/>
    </row>
    <row r="358" spans="4:4" x14ac:dyDescent="0.2">
      <c r="D358" s="350"/>
    </row>
    <row r="359" spans="4:4" x14ac:dyDescent="0.2">
      <c r="D359" s="350"/>
    </row>
    <row r="360" spans="4:4" x14ac:dyDescent="0.2">
      <c r="D360" s="350"/>
    </row>
    <row r="361" spans="4:4" x14ac:dyDescent="0.2">
      <c r="D361" s="350"/>
    </row>
    <row r="362" spans="4:4" x14ac:dyDescent="0.2">
      <c r="D362" s="350"/>
    </row>
    <row r="363" spans="4:4" x14ac:dyDescent="0.2">
      <c r="D363" s="350"/>
    </row>
    <row r="364" spans="4:4" x14ac:dyDescent="0.2">
      <c r="D364" s="350"/>
    </row>
  </sheetData>
  <dataConsolidate/>
  <pageMargins left="0.19685039370078741" right="0.19685039370078741" top="0.27559055118110237" bottom="0.19685039370078741" header="0.31496062992125984" footer="0.51181102362204722"/>
  <pageSetup paperSize="9" scale="70" orientation="portrait" r:id="rId1"/>
  <headerFooter alignWithMargins="0">
    <oddFooter xml:space="preserve">&amp;R&amp;8
</oddFooter>
  </headerFooter>
  <rowBreaks count="1" manualBreakCount="1">
    <brk id="109" max="5" man="1"/>
  </row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1">
    <tabColor indexed="26"/>
  </sheetPr>
  <dimension ref="A1:H358"/>
  <sheetViews>
    <sheetView showRowColHeaders="0" showZeros="0" view="pageBreakPreview" topLeftCell="A147" zoomScale="115" zoomScaleNormal="100" workbookViewId="0">
      <selection activeCell="G166" sqref="G166"/>
    </sheetView>
  </sheetViews>
  <sheetFormatPr baseColWidth="10" defaultRowHeight="11.25" x14ac:dyDescent="0.2"/>
  <cols>
    <col min="1" max="1" width="4" style="6" customWidth="1"/>
    <col min="2" max="2" width="42.85546875" style="5" customWidth="1"/>
    <col min="3" max="3" width="13.7109375" style="3" customWidth="1"/>
    <col min="4" max="4" width="13.5703125" style="3" customWidth="1"/>
    <col min="5" max="5" width="13" style="3" customWidth="1"/>
    <col min="6" max="6" width="13.7109375" style="3" customWidth="1"/>
    <col min="7" max="7" width="8.7109375" style="3" customWidth="1"/>
    <col min="8" max="8" width="2.5703125" style="3" customWidth="1"/>
    <col min="9" max="16384" width="11.42578125" style="5"/>
  </cols>
  <sheetData>
    <row r="1" spans="1:8" ht="9" customHeight="1" x14ac:dyDescent="0.2">
      <c r="A1" s="1"/>
      <c r="F1" s="4"/>
      <c r="G1" s="4"/>
      <c r="H1" s="4"/>
    </row>
    <row r="2" spans="1:8" ht="18" customHeight="1" x14ac:dyDescent="0.25">
      <c r="B2" s="7" t="s">
        <v>288</v>
      </c>
      <c r="C2" s="8"/>
      <c r="D2" s="8"/>
      <c r="E2" s="8"/>
      <c r="F2" s="8"/>
      <c r="G2" s="8"/>
      <c r="H2" s="8"/>
    </row>
    <row r="3" spans="1:8" ht="12" customHeight="1" x14ac:dyDescent="0.2">
      <c r="B3" s="9"/>
      <c r="C3" s="10" t="str">
        <f>AT_nbre!B3</f>
        <v>MOIS D'AVRIL 2024</v>
      </c>
      <c r="D3" s="11"/>
    </row>
    <row r="4" spans="1:8" ht="14.25" customHeight="1" x14ac:dyDescent="0.2">
      <c r="B4" s="12" t="s">
        <v>176</v>
      </c>
      <c r="C4" s="13"/>
      <c r="D4" s="13"/>
      <c r="E4" s="13"/>
      <c r="F4" s="13"/>
      <c r="G4" s="351"/>
      <c r="H4" s="15"/>
    </row>
    <row r="5" spans="1:8" ht="12" customHeight="1" x14ac:dyDescent="0.2">
      <c r="B5" s="16" t="s">
        <v>4</v>
      </c>
      <c r="C5" s="17" t="s">
        <v>1</v>
      </c>
      <c r="D5" s="17" t="s">
        <v>2</v>
      </c>
      <c r="E5" s="18" t="s">
        <v>6</v>
      </c>
      <c r="F5" s="219" t="s">
        <v>3</v>
      </c>
      <c r="G5" s="19" t="str">
        <f>Maladie_mnt!$H$5</f>
        <v>GAM</v>
      </c>
      <c r="H5" s="20"/>
    </row>
    <row r="6" spans="1:8" ht="9.75" customHeight="1" x14ac:dyDescent="0.2">
      <c r="B6" s="21"/>
      <c r="C6" s="45" t="s">
        <v>5</v>
      </c>
      <c r="D6" s="44" t="s">
        <v>5</v>
      </c>
      <c r="E6" s="44"/>
      <c r="F6" s="220" t="s">
        <v>87</v>
      </c>
      <c r="G6" s="22" t="str">
        <f>Maladie_mnt!$H$6</f>
        <v>en %</v>
      </c>
      <c r="H6" s="23"/>
    </row>
    <row r="7" spans="1:8" s="28" customFormat="1" ht="16.5" customHeight="1" x14ac:dyDescent="0.2">
      <c r="A7" s="24"/>
      <c r="B7" s="25" t="s">
        <v>170</v>
      </c>
      <c r="C7" s="192"/>
      <c r="D7" s="192"/>
      <c r="E7" s="192"/>
      <c r="F7" s="228"/>
      <c r="G7" s="193"/>
      <c r="H7" s="27"/>
    </row>
    <row r="8" spans="1:8" ht="6.75" customHeight="1" x14ac:dyDescent="0.2">
      <c r="B8" s="29"/>
      <c r="C8" s="30"/>
      <c r="D8" s="30"/>
      <c r="E8" s="30"/>
      <c r="F8" s="222"/>
      <c r="G8" s="179"/>
      <c r="H8" s="20"/>
    </row>
    <row r="9" spans="1:8" s="28" customFormat="1" ht="12.75" customHeight="1" x14ac:dyDescent="0.2">
      <c r="A9" s="24"/>
      <c r="B9" s="31" t="s">
        <v>88</v>
      </c>
      <c r="C9" s="30"/>
      <c r="D9" s="30"/>
      <c r="E9" s="30"/>
      <c r="F9" s="222"/>
      <c r="G9" s="179"/>
      <c r="H9" s="27"/>
    </row>
    <row r="10" spans="1:8" ht="10.5" customHeight="1" x14ac:dyDescent="0.2">
      <c r="B10" s="16" t="s">
        <v>22</v>
      </c>
      <c r="C10" s="30">
        <v>12562997</v>
      </c>
      <c r="D10" s="30">
        <v>4755921</v>
      </c>
      <c r="E10" s="30">
        <v>17318918</v>
      </c>
      <c r="F10" s="222">
        <v>45390</v>
      </c>
      <c r="G10" s="179">
        <v>0.10313076221989514</v>
      </c>
      <c r="H10" s="20"/>
    </row>
    <row r="11" spans="1:8" ht="10.5" customHeight="1" x14ac:dyDescent="0.2">
      <c r="B11" s="16" t="s">
        <v>23</v>
      </c>
      <c r="C11" s="30">
        <v>240513</v>
      </c>
      <c r="D11" s="30">
        <v>767200</v>
      </c>
      <c r="E11" s="30">
        <v>1007713</v>
      </c>
      <c r="F11" s="222">
        <v>97</v>
      </c>
      <c r="G11" s="179">
        <v>3.0558118655084066E-3</v>
      </c>
      <c r="H11" s="20"/>
    </row>
    <row r="12" spans="1:8" ht="10.5" customHeight="1" x14ac:dyDescent="0.2">
      <c r="B12" s="33" t="s">
        <v>193</v>
      </c>
      <c r="C12" s="30">
        <v>46777.870000000046</v>
      </c>
      <c r="D12" s="30">
        <v>38210.769999999997</v>
      </c>
      <c r="E12" s="30">
        <v>84988.640000000043</v>
      </c>
      <c r="F12" s="222">
        <v>24321.4</v>
      </c>
      <c r="G12" s="179"/>
      <c r="H12" s="20"/>
    </row>
    <row r="13" spans="1:8" ht="10.5" customHeight="1" x14ac:dyDescent="0.2">
      <c r="B13" s="33" t="s">
        <v>194</v>
      </c>
      <c r="C13" s="30">
        <v>670999</v>
      </c>
      <c r="D13" s="30">
        <v>278431</v>
      </c>
      <c r="E13" s="30">
        <v>949430</v>
      </c>
      <c r="F13" s="222">
        <v>10490</v>
      </c>
      <c r="G13" s="179">
        <v>9.2407581487877977E-2</v>
      </c>
      <c r="H13" s="20"/>
    </row>
    <row r="14" spans="1:8" x14ac:dyDescent="0.2">
      <c r="B14" s="33" t="s">
        <v>322</v>
      </c>
      <c r="C14" s="30">
        <v>33100</v>
      </c>
      <c r="D14" s="30">
        <v>8087</v>
      </c>
      <c r="E14" s="30">
        <v>41187</v>
      </c>
      <c r="F14" s="222">
        <v>530</v>
      </c>
      <c r="G14" s="179">
        <v>0.1852374100719425</v>
      </c>
      <c r="H14" s="20"/>
    </row>
    <row r="15" spans="1:8" x14ac:dyDescent="0.2">
      <c r="B15" s="33" t="s">
        <v>324</v>
      </c>
      <c r="C15" s="30">
        <v>5</v>
      </c>
      <c r="D15" s="30">
        <v>1</v>
      </c>
      <c r="E15" s="30">
        <v>6</v>
      </c>
      <c r="F15" s="222"/>
      <c r="G15" s="179">
        <v>0.5</v>
      </c>
      <c r="H15" s="20"/>
    </row>
    <row r="16" spans="1:8" x14ac:dyDescent="0.2">
      <c r="B16" s="33" t="s">
        <v>325</v>
      </c>
      <c r="C16" s="30">
        <v>17</v>
      </c>
      <c r="D16" s="30">
        <v>55</v>
      </c>
      <c r="E16" s="30">
        <v>72</v>
      </c>
      <c r="F16" s="222">
        <v>54</v>
      </c>
      <c r="G16" s="179"/>
      <c r="H16" s="20"/>
    </row>
    <row r="17" spans="1:8" x14ac:dyDescent="0.2">
      <c r="B17" s="33" t="s">
        <v>320</v>
      </c>
      <c r="C17" s="30">
        <v>161869</v>
      </c>
      <c r="D17" s="30">
        <v>77404</v>
      </c>
      <c r="E17" s="30">
        <v>239273</v>
      </c>
      <c r="F17" s="222">
        <v>811</v>
      </c>
      <c r="G17" s="179">
        <v>1.2595617896657973E-3</v>
      </c>
      <c r="H17" s="20"/>
    </row>
    <row r="18" spans="1:8" x14ac:dyDescent="0.2">
      <c r="B18" s="33" t="s">
        <v>321</v>
      </c>
      <c r="C18" s="30">
        <v>16114</v>
      </c>
      <c r="D18" s="30">
        <v>1303</v>
      </c>
      <c r="E18" s="30">
        <v>17417</v>
      </c>
      <c r="F18" s="222">
        <v>10</v>
      </c>
      <c r="G18" s="179">
        <v>0.58020322990382867</v>
      </c>
      <c r="H18" s="20"/>
    </row>
    <row r="19" spans="1:8" x14ac:dyDescent="0.2">
      <c r="B19" s="33" t="s">
        <v>323</v>
      </c>
      <c r="C19" s="30">
        <v>459894</v>
      </c>
      <c r="D19" s="30">
        <v>191581</v>
      </c>
      <c r="E19" s="30">
        <v>651475</v>
      </c>
      <c r="F19" s="222">
        <v>9085</v>
      </c>
      <c r="G19" s="179">
        <v>0.11541714606618458</v>
      </c>
      <c r="H19" s="20"/>
    </row>
    <row r="20" spans="1:8" x14ac:dyDescent="0.2">
      <c r="B20" s="16" t="s">
        <v>195</v>
      </c>
      <c r="C20" s="30">
        <v>717776.87000000011</v>
      </c>
      <c r="D20" s="30">
        <v>316641.77</v>
      </c>
      <c r="E20" s="30">
        <v>1034418.6400000001</v>
      </c>
      <c r="F20" s="222">
        <v>34811.4</v>
      </c>
      <c r="G20" s="179">
        <v>-9.8545399713183102E-2</v>
      </c>
      <c r="H20" s="20"/>
    </row>
    <row r="21" spans="1:8" x14ac:dyDescent="0.2">
      <c r="B21" s="35"/>
      <c r="C21" s="30"/>
      <c r="D21" s="30"/>
      <c r="E21" s="30"/>
      <c r="F21" s="222"/>
      <c r="G21" s="179"/>
      <c r="H21" s="34"/>
    </row>
    <row r="22" spans="1:8" s="28" customFormat="1" ht="12.75" customHeight="1" x14ac:dyDescent="0.2">
      <c r="A22" s="24"/>
      <c r="B22" s="31" t="s">
        <v>102</v>
      </c>
      <c r="C22" s="30"/>
      <c r="D22" s="30"/>
      <c r="E22" s="30"/>
      <c r="F22" s="222"/>
      <c r="G22" s="179"/>
      <c r="H22" s="36"/>
    </row>
    <row r="23" spans="1:8" ht="10.5" customHeight="1" x14ac:dyDescent="0.2">
      <c r="B23" s="16" t="s">
        <v>22</v>
      </c>
      <c r="C23" s="30">
        <v>4856900</v>
      </c>
      <c r="D23" s="30">
        <v>1773159</v>
      </c>
      <c r="E23" s="30">
        <v>6630059</v>
      </c>
      <c r="F23" s="222">
        <v>166837</v>
      </c>
      <c r="G23" s="179">
        <v>5.1340478896390929E-2</v>
      </c>
      <c r="H23" s="20"/>
    </row>
    <row r="24" spans="1:8" ht="10.5" customHeight="1" x14ac:dyDescent="0.2">
      <c r="B24" s="16" t="s">
        <v>23</v>
      </c>
      <c r="C24" s="30">
        <v>2029</v>
      </c>
      <c r="D24" s="30">
        <v>3507</v>
      </c>
      <c r="E24" s="30">
        <v>5536</v>
      </c>
      <c r="F24" s="222">
        <v>6</v>
      </c>
      <c r="G24" s="179">
        <v>0.3221877239073323</v>
      </c>
      <c r="H24" s="34"/>
    </row>
    <row r="25" spans="1:8" ht="10.5" customHeight="1" x14ac:dyDescent="0.2">
      <c r="B25" s="33" t="s">
        <v>193</v>
      </c>
      <c r="C25" s="30">
        <v>218621.84</v>
      </c>
      <c r="D25" s="30">
        <v>228442.4</v>
      </c>
      <c r="E25" s="30">
        <v>447064.24</v>
      </c>
      <c r="F25" s="222">
        <v>151105</v>
      </c>
      <c r="G25" s="179"/>
      <c r="H25" s="34"/>
    </row>
    <row r="26" spans="1:8" ht="10.5" customHeight="1" x14ac:dyDescent="0.2">
      <c r="B26" s="33" t="s">
        <v>194</v>
      </c>
      <c r="C26" s="30">
        <v>10402806.99</v>
      </c>
      <c r="D26" s="30">
        <v>3564729</v>
      </c>
      <c r="E26" s="30">
        <v>13967535.99</v>
      </c>
      <c r="F26" s="222">
        <v>382584</v>
      </c>
      <c r="G26" s="179">
        <v>-2.4386196785354697E-2</v>
      </c>
      <c r="H26" s="34"/>
    </row>
    <row r="27" spans="1:8" ht="10.5" customHeight="1" x14ac:dyDescent="0.2">
      <c r="B27" s="33" t="s">
        <v>322</v>
      </c>
      <c r="C27" s="30">
        <v>173509.99</v>
      </c>
      <c r="D27" s="30">
        <v>136718</v>
      </c>
      <c r="E27" s="30">
        <v>310227.99</v>
      </c>
      <c r="F27" s="222">
        <v>43079</v>
      </c>
      <c r="G27" s="179">
        <v>-0.58763167479277101</v>
      </c>
      <c r="H27" s="34"/>
    </row>
    <row r="28" spans="1:8" ht="10.5" customHeight="1" x14ac:dyDescent="0.2">
      <c r="B28" s="33" t="s">
        <v>324</v>
      </c>
      <c r="C28" s="30">
        <v>223</v>
      </c>
      <c r="D28" s="30">
        <v>1206</v>
      </c>
      <c r="E28" s="30">
        <v>1429</v>
      </c>
      <c r="F28" s="222">
        <v>1094</v>
      </c>
      <c r="G28" s="179"/>
      <c r="H28" s="34"/>
    </row>
    <row r="29" spans="1:8" ht="10.5" customHeight="1" x14ac:dyDescent="0.2">
      <c r="B29" s="33" t="s">
        <v>325</v>
      </c>
      <c r="C29" s="30">
        <v>2148</v>
      </c>
      <c r="D29" s="30">
        <v>66355</v>
      </c>
      <c r="E29" s="30">
        <v>68503</v>
      </c>
      <c r="F29" s="222">
        <v>58204</v>
      </c>
      <c r="G29" s="179"/>
      <c r="H29" s="34"/>
    </row>
    <row r="30" spans="1:8" ht="10.5" customHeight="1" x14ac:dyDescent="0.2">
      <c r="B30" s="33" t="s">
        <v>320</v>
      </c>
      <c r="C30" s="30">
        <v>1718432</v>
      </c>
      <c r="D30" s="30">
        <v>650751</v>
      </c>
      <c r="E30" s="30">
        <v>2369183</v>
      </c>
      <c r="F30" s="222">
        <v>12622</v>
      </c>
      <c r="G30" s="179">
        <v>0.13083175821448356</v>
      </c>
      <c r="H30" s="34"/>
    </row>
    <row r="31" spans="1:8" ht="10.5" customHeight="1" x14ac:dyDescent="0.2">
      <c r="B31" s="33" t="s">
        <v>321</v>
      </c>
      <c r="C31" s="30">
        <v>4165450</v>
      </c>
      <c r="D31" s="30">
        <v>1144625</v>
      </c>
      <c r="E31" s="30">
        <v>5310075</v>
      </c>
      <c r="F31" s="222">
        <v>129180</v>
      </c>
      <c r="G31" s="179">
        <v>0.12231852091076023</v>
      </c>
      <c r="H31" s="34"/>
    </row>
    <row r="32" spans="1:8" ht="10.5" customHeight="1" x14ac:dyDescent="0.2">
      <c r="B32" s="33" t="s">
        <v>323</v>
      </c>
      <c r="C32" s="30">
        <v>4343044</v>
      </c>
      <c r="D32" s="30">
        <v>1565074</v>
      </c>
      <c r="E32" s="30">
        <v>5908118</v>
      </c>
      <c r="F32" s="222">
        <v>138405</v>
      </c>
      <c r="G32" s="179">
        <v>-7.5442266449566864E-3</v>
      </c>
      <c r="H32" s="34"/>
    </row>
    <row r="33" spans="1:8" ht="10.5" customHeight="1" x14ac:dyDescent="0.2">
      <c r="B33" s="269" t="s">
        <v>195</v>
      </c>
      <c r="C33" s="30">
        <v>10621428.83</v>
      </c>
      <c r="D33" s="30">
        <v>3793171.4</v>
      </c>
      <c r="E33" s="30">
        <v>14414600.23</v>
      </c>
      <c r="F33" s="222">
        <v>533689</v>
      </c>
      <c r="G33" s="179">
        <v>-0.12530551895787911</v>
      </c>
      <c r="H33" s="34"/>
    </row>
    <row r="34" spans="1:8" ht="10.5" customHeight="1" x14ac:dyDescent="0.2">
      <c r="B34" s="16" t="s">
        <v>196</v>
      </c>
      <c r="C34" s="30">
        <v>4308</v>
      </c>
      <c r="D34" s="30">
        <v>315</v>
      </c>
      <c r="E34" s="30">
        <v>4623</v>
      </c>
      <c r="F34" s="222">
        <v>1</v>
      </c>
      <c r="G34" s="179">
        <v>-0.25290885585003231</v>
      </c>
      <c r="H34" s="34"/>
    </row>
    <row r="35" spans="1:8" ht="10.5" customHeight="1" x14ac:dyDescent="0.2">
      <c r="B35" s="16" t="s">
        <v>197</v>
      </c>
      <c r="C35" s="30">
        <v>3210</v>
      </c>
      <c r="D35" s="30">
        <v>261</v>
      </c>
      <c r="E35" s="30">
        <v>3471</v>
      </c>
      <c r="F35" s="222">
        <v>5</v>
      </c>
      <c r="G35" s="179">
        <v>-0.1035640495867769</v>
      </c>
      <c r="H35" s="34"/>
    </row>
    <row r="36" spans="1:8" ht="10.5" customHeight="1" x14ac:dyDescent="0.2">
      <c r="B36" s="16" t="s">
        <v>198</v>
      </c>
      <c r="C36" s="30">
        <v>21053.68</v>
      </c>
      <c r="D36" s="30">
        <v>301487.5</v>
      </c>
      <c r="E36" s="30">
        <v>322541.18</v>
      </c>
      <c r="F36" s="222"/>
      <c r="G36" s="179">
        <v>0.13925048654796424</v>
      </c>
      <c r="H36" s="34"/>
    </row>
    <row r="37" spans="1:8" ht="9" customHeight="1" x14ac:dyDescent="0.2">
      <c r="B37" s="16" t="s">
        <v>303</v>
      </c>
      <c r="C37" s="30"/>
      <c r="D37" s="30"/>
      <c r="E37" s="30"/>
      <c r="F37" s="222"/>
      <c r="G37" s="179"/>
      <c r="H37" s="34"/>
    </row>
    <row r="38" spans="1:8" s="28" customFormat="1" ht="13.5" customHeight="1" x14ac:dyDescent="0.2">
      <c r="A38" s="24"/>
      <c r="B38" s="31" t="s">
        <v>113</v>
      </c>
      <c r="C38" s="30"/>
      <c r="D38" s="30"/>
      <c r="E38" s="30"/>
      <c r="F38" s="222"/>
      <c r="G38" s="179"/>
      <c r="H38" s="36"/>
    </row>
    <row r="39" spans="1:8" ht="10.5" customHeight="1" x14ac:dyDescent="0.2">
      <c r="B39" s="16" t="s">
        <v>22</v>
      </c>
      <c r="C39" s="30">
        <v>17419897</v>
      </c>
      <c r="D39" s="30">
        <v>6529080</v>
      </c>
      <c r="E39" s="30">
        <v>23948977</v>
      </c>
      <c r="F39" s="222">
        <v>212227</v>
      </c>
      <c r="G39" s="179">
        <v>8.8289199011291286E-2</v>
      </c>
      <c r="H39" s="34"/>
    </row>
    <row r="40" spans="1:8" ht="10.5" customHeight="1" x14ac:dyDescent="0.2">
      <c r="B40" s="16" t="s">
        <v>23</v>
      </c>
      <c r="C40" s="30">
        <v>242542</v>
      </c>
      <c r="D40" s="30">
        <v>770707</v>
      </c>
      <c r="E40" s="30">
        <v>1013249</v>
      </c>
      <c r="F40" s="222">
        <v>103</v>
      </c>
      <c r="G40" s="179">
        <v>4.3803217588691545E-3</v>
      </c>
      <c r="H40" s="34"/>
    </row>
    <row r="41" spans="1:8" s="28" customFormat="1" ht="10.5" customHeight="1" x14ac:dyDescent="0.2">
      <c r="A41" s="24"/>
      <c r="B41" s="33" t="s">
        <v>193</v>
      </c>
      <c r="C41" s="30">
        <v>265399.71000000008</v>
      </c>
      <c r="D41" s="30">
        <v>266653.17</v>
      </c>
      <c r="E41" s="30">
        <v>532052.88000000012</v>
      </c>
      <c r="F41" s="222">
        <v>175426.4</v>
      </c>
      <c r="G41" s="179"/>
      <c r="H41" s="27"/>
    </row>
    <row r="42" spans="1:8" ht="10.5" customHeight="1" x14ac:dyDescent="0.2">
      <c r="B42" s="33" t="s">
        <v>194</v>
      </c>
      <c r="C42" s="30">
        <v>11073805.99</v>
      </c>
      <c r="D42" s="30">
        <v>3843160</v>
      </c>
      <c r="E42" s="30">
        <v>14916965.99</v>
      </c>
      <c r="F42" s="222">
        <v>393074</v>
      </c>
      <c r="G42" s="179">
        <v>-1.770182200692727E-2</v>
      </c>
      <c r="H42" s="34"/>
    </row>
    <row r="43" spans="1:8" ht="10.5" customHeight="1" x14ac:dyDescent="0.2">
      <c r="B43" s="33" t="s">
        <v>322</v>
      </c>
      <c r="C43" s="30">
        <v>206609.99</v>
      </c>
      <c r="D43" s="30">
        <v>144805</v>
      </c>
      <c r="E43" s="30">
        <v>351414.99</v>
      </c>
      <c r="F43" s="222">
        <v>43609</v>
      </c>
      <c r="G43" s="179">
        <v>-0.55350814044200047</v>
      </c>
      <c r="H43" s="34"/>
    </row>
    <row r="44" spans="1:8" ht="10.5" customHeight="1" x14ac:dyDescent="0.2">
      <c r="B44" s="33" t="s">
        <v>324</v>
      </c>
      <c r="C44" s="30">
        <v>228</v>
      </c>
      <c r="D44" s="30">
        <v>1207</v>
      </c>
      <c r="E44" s="343">
        <v>1435</v>
      </c>
      <c r="F44" s="222">
        <v>1094</v>
      </c>
      <c r="G44" s="344"/>
      <c r="H44" s="34"/>
    </row>
    <row r="45" spans="1:8" ht="10.5" customHeight="1" x14ac:dyDescent="0.2">
      <c r="B45" s="33" t="s">
        <v>325</v>
      </c>
      <c r="C45" s="30">
        <v>2165</v>
      </c>
      <c r="D45" s="30">
        <v>66410</v>
      </c>
      <c r="E45" s="343">
        <v>68575</v>
      </c>
      <c r="F45" s="222">
        <v>58258</v>
      </c>
      <c r="G45" s="344"/>
      <c r="H45" s="34"/>
    </row>
    <row r="46" spans="1:8" ht="10.5" customHeight="1" x14ac:dyDescent="0.2">
      <c r="B46" s="33" t="s">
        <v>320</v>
      </c>
      <c r="C46" s="30">
        <v>1880301</v>
      </c>
      <c r="D46" s="30">
        <v>728155</v>
      </c>
      <c r="E46" s="343">
        <v>2608456</v>
      </c>
      <c r="F46" s="222">
        <v>13433</v>
      </c>
      <c r="G46" s="344">
        <v>0.11756550411044819</v>
      </c>
      <c r="H46" s="34"/>
    </row>
    <row r="47" spans="1:8" ht="10.5" customHeight="1" x14ac:dyDescent="0.2">
      <c r="B47" s="33" t="s">
        <v>321</v>
      </c>
      <c r="C47" s="30">
        <v>4181564</v>
      </c>
      <c r="D47" s="30">
        <v>1145928</v>
      </c>
      <c r="E47" s="343">
        <v>5327492</v>
      </c>
      <c r="F47" s="222">
        <v>129190</v>
      </c>
      <c r="G47" s="344">
        <v>0.12338271655962441</v>
      </c>
      <c r="H47" s="34"/>
    </row>
    <row r="48" spans="1:8" ht="10.5" customHeight="1" x14ac:dyDescent="0.2">
      <c r="B48" s="33" t="s">
        <v>323</v>
      </c>
      <c r="C48" s="30">
        <v>4802938</v>
      </c>
      <c r="D48" s="30">
        <v>1756655</v>
      </c>
      <c r="E48" s="343">
        <v>6559593</v>
      </c>
      <c r="F48" s="222">
        <v>147490</v>
      </c>
      <c r="G48" s="344">
        <v>3.4418968798517469E-3</v>
      </c>
      <c r="H48" s="34"/>
    </row>
    <row r="49" spans="1:8" ht="10.5" customHeight="1" x14ac:dyDescent="0.2">
      <c r="B49" s="269" t="s">
        <v>195</v>
      </c>
      <c r="C49" s="30">
        <v>11339205.699999999</v>
      </c>
      <c r="D49" s="30">
        <v>4109813.17</v>
      </c>
      <c r="E49" s="343">
        <v>15449018.869999999</v>
      </c>
      <c r="F49" s="222">
        <v>568500.4</v>
      </c>
      <c r="G49" s="344">
        <v>-0.12356347106984511</v>
      </c>
      <c r="H49" s="34"/>
    </row>
    <row r="50" spans="1:8" ht="10.5" customHeight="1" x14ac:dyDescent="0.2">
      <c r="B50" s="16" t="s">
        <v>196</v>
      </c>
      <c r="C50" s="30">
        <v>4308</v>
      </c>
      <c r="D50" s="30">
        <v>315</v>
      </c>
      <c r="E50" s="343">
        <v>4623</v>
      </c>
      <c r="F50" s="222">
        <v>1</v>
      </c>
      <c r="G50" s="344">
        <v>-0.25290885585003231</v>
      </c>
      <c r="H50" s="34"/>
    </row>
    <row r="51" spans="1:8" s="28" customFormat="1" ht="10.5" customHeight="1" x14ac:dyDescent="0.2">
      <c r="A51" s="24"/>
      <c r="B51" s="16" t="s">
        <v>197</v>
      </c>
      <c r="C51" s="30">
        <v>3210</v>
      </c>
      <c r="D51" s="30">
        <v>261</v>
      </c>
      <c r="E51" s="343">
        <v>3471</v>
      </c>
      <c r="F51" s="222">
        <v>5</v>
      </c>
      <c r="G51" s="344">
        <v>-0.1035640495867769</v>
      </c>
      <c r="H51" s="27"/>
    </row>
    <row r="52" spans="1:8" ht="10.5" customHeight="1" x14ac:dyDescent="0.2">
      <c r="B52" s="16" t="s">
        <v>198</v>
      </c>
      <c r="C52" s="30">
        <v>21053.68</v>
      </c>
      <c r="D52" s="30">
        <v>301487.5</v>
      </c>
      <c r="E52" s="343">
        <v>322541.18</v>
      </c>
      <c r="F52" s="222"/>
      <c r="G52" s="344">
        <v>0.13925048654796424</v>
      </c>
      <c r="H52" s="34"/>
    </row>
    <row r="53" spans="1:8" ht="10.5" customHeight="1" x14ac:dyDescent="0.2">
      <c r="B53" s="16" t="s">
        <v>303</v>
      </c>
      <c r="C53" s="30"/>
      <c r="D53" s="30"/>
      <c r="E53" s="343"/>
      <c r="F53" s="222"/>
      <c r="G53" s="344"/>
      <c r="H53" s="34"/>
    </row>
    <row r="54" spans="1:8" ht="9.75" customHeight="1" x14ac:dyDescent="0.2">
      <c r="B54" s="31" t="s">
        <v>122</v>
      </c>
      <c r="C54" s="30"/>
      <c r="D54" s="30"/>
      <c r="E54" s="30"/>
      <c r="F54" s="222"/>
      <c r="G54" s="179"/>
      <c r="H54" s="34"/>
    </row>
    <row r="55" spans="1:8" ht="10.5" customHeight="1" x14ac:dyDescent="0.2">
      <c r="B55" s="16" t="s">
        <v>22</v>
      </c>
      <c r="C55" s="30">
        <v>329276</v>
      </c>
      <c r="D55" s="30">
        <v>149345</v>
      </c>
      <c r="E55" s="30">
        <v>478621</v>
      </c>
      <c r="F55" s="222">
        <v>12</v>
      </c>
      <c r="G55" s="179">
        <v>0.2387473309608541</v>
      </c>
      <c r="H55" s="34"/>
    </row>
    <row r="56" spans="1:8" ht="10.5" customHeight="1" x14ac:dyDescent="0.2">
      <c r="B56" s="16" t="s">
        <v>23</v>
      </c>
      <c r="C56" s="30">
        <v>3325</v>
      </c>
      <c r="D56" s="30">
        <v>5899</v>
      </c>
      <c r="E56" s="30">
        <v>9224</v>
      </c>
      <c r="F56" s="222"/>
      <c r="G56" s="179">
        <v>0.23546745245111178</v>
      </c>
      <c r="H56" s="34"/>
    </row>
    <row r="57" spans="1:8" s="28" customFormat="1" ht="7.5" customHeight="1" x14ac:dyDescent="0.2">
      <c r="A57" s="24"/>
      <c r="B57" s="35"/>
      <c r="C57" s="30"/>
      <c r="D57" s="30"/>
      <c r="E57" s="30"/>
      <c r="F57" s="222"/>
      <c r="G57" s="179"/>
      <c r="H57" s="36"/>
    </row>
    <row r="58" spans="1:8" s="28" customFormat="1" ht="10.5" customHeight="1" x14ac:dyDescent="0.2">
      <c r="A58" s="24"/>
      <c r="B58" s="31" t="s">
        <v>121</v>
      </c>
      <c r="C58" s="30"/>
      <c r="D58" s="30"/>
      <c r="E58" s="30"/>
      <c r="F58" s="222"/>
      <c r="G58" s="179"/>
      <c r="H58" s="36"/>
    </row>
    <row r="59" spans="1:8" s="28" customFormat="1" ht="10.5" customHeight="1" x14ac:dyDescent="0.2">
      <c r="A59" s="24"/>
      <c r="B59" s="16" t="s">
        <v>22</v>
      </c>
      <c r="C59" s="30">
        <v>900142</v>
      </c>
      <c r="D59" s="30">
        <v>62630</v>
      </c>
      <c r="E59" s="30">
        <v>962772</v>
      </c>
      <c r="F59" s="222">
        <v>3</v>
      </c>
      <c r="G59" s="179">
        <v>0.13380140704748489</v>
      </c>
      <c r="H59" s="36"/>
    </row>
    <row r="60" spans="1:8" s="28" customFormat="1" ht="10.5" customHeight="1" x14ac:dyDescent="0.2">
      <c r="A60" s="24"/>
      <c r="B60" s="16" t="s">
        <v>23</v>
      </c>
      <c r="C60" s="30">
        <v>256</v>
      </c>
      <c r="D60" s="30">
        <v>98</v>
      </c>
      <c r="E60" s="30">
        <v>354</v>
      </c>
      <c r="F60" s="222"/>
      <c r="G60" s="179"/>
      <c r="H60" s="36"/>
    </row>
    <row r="61" spans="1:8" s="28" customFormat="1" ht="10.5" customHeight="1" x14ac:dyDescent="0.2">
      <c r="A61" s="24"/>
      <c r="B61" s="16" t="s">
        <v>225</v>
      </c>
      <c r="C61" s="30">
        <v>4142168.65</v>
      </c>
      <c r="D61" s="30">
        <v>109756</v>
      </c>
      <c r="E61" s="30">
        <v>4251924.6500000004</v>
      </c>
      <c r="F61" s="222">
        <v>4</v>
      </c>
      <c r="G61" s="179">
        <v>0.1673477702456676</v>
      </c>
      <c r="H61" s="36"/>
    </row>
    <row r="62" spans="1:8" s="28" customFormat="1" ht="10.5" customHeight="1" x14ac:dyDescent="0.2">
      <c r="A62" s="24"/>
      <c r="B62" s="16" t="s">
        <v>200</v>
      </c>
      <c r="C62" s="30">
        <v>5768</v>
      </c>
      <c r="D62" s="30">
        <v>42314</v>
      </c>
      <c r="E62" s="30">
        <v>48082</v>
      </c>
      <c r="F62" s="222">
        <v>4</v>
      </c>
      <c r="G62" s="179">
        <v>0.22196807969909527</v>
      </c>
      <c r="H62" s="36"/>
    </row>
    <row r="63" spans="1:8" s="28" customFormat="1" ht="10.5" customHeight="1" x14ac:dyDescent="0.2">
      <c r="A63" s="24"/>
      <c r="B63" s="16" t="s">
        <v>201</v>
      </c>
      <c r="C63" s="30">
        <v>403307</v>
      </c>
      <c r="D63" s="30">
        <v>102006</v>
      </c>
      <c r="E63" s="30">
        <v>505313</v>
      </c>
      <c r="F63" s="222">
        <v>495</v>
      </c>
      <c r="G63" s="179">
        <v>0.12809951488280613</v>
      </c>
      <c r="H63" s="36"/>
    </row>
    <row r="64" spans="1:8" s="28" customFormat="1" ht="10.5" customHeight="1" x14ac:dyDescent="0.2">
      <c r="A64" s="24"/>
      <c r="B64" s="16" t="s">
        <v>202</v>
      </c>
      <c r="C64" s="30">
        <v>4614379</v>
      </c>
      <c r="D64" s="30">
        <v>292127</v>
      </c>
      <c r="E64" s="30">
        <v>4906506</v>
      </c>
      <c r="F64" s="222">
        <v>391</v>
      </c>
      <c r="G64" s="179">
        <v>0.16759633223137826</v>
      </c>
      <c r="H64" s="36"/>
    </row>
    <row r="65" spans="1:8" s="28" customFormat="1" ht="10.5" customHeight="1" x14ac:dyDescent="0.2">
      <c r="A65" s="24"/>
      <c r="B65" s="16" t="s">
        <v>203</v>
      </c>
      <c r="C65" s="30">
        <v>1248065</v>
      </c>
      <c r="D65" s="30">
        <v>96525</v>
      </c>
      <c r="E65" s="30">
        <v>1344590</v>
      </c>
      <c r="F65" s="222">
        <v>1</v>
      </c>
      <c r="G65" s="179">
        <v>0.1223660179165873</v>
      </c>
      <c r="H65" s="36"/>
    </row>
    <row r="66" spans="1:8" s="28" customFormat="1" ht="10.5" customHeight="1" x14ac:dyDescent="0.2">
      <c r="A66" s="24"/>
      <c r="B66" s="16" t="s">
        <v>204</v>
      </c>
      <c r="C66" s="30">
        <v>1434246.5</v>
      </c>
      <c r="D66" s="30">
        <v>19219736.25</v>
      </c>
      <c r="E66" s="30">
        <v>20653982.75</v>
      </c>
      <c r="F66" s="222"/>
      <c r="G66" s="179">
        <v>0.18731963245775529</v>
      </c>
      <c r="H66" s="36"/>
    </row>
    <row r="67" spans="1:8" s="28" customFormat="1" ht="6.75" customHeight="1" x14ac:dyDescent="0.2">
      <c r="A67" s="24"/>
      <c r="B67" s="35"/>
      <c r="C67" s="30"/>
      <c r="D67" s="30"/>
      <c r="E67" s="30"/>
      <c r="F67" s="222"/>
      <c r="G67" s="179"/>
      <c r="H67" s="36"/>
    </row>
    <row r="68" spans="1:8" s="28" customFormat="1" ht="12" customHeight="1" x14ac:dyDescent="0.2">
      <c r="A68" s="24"/>
      <c r="B68" s="31" t="s">
        <v>243</v>
      </c>
      <c r="C68" s="30"/>
      <c r="D68" s="30"/>
      <c r="E68" s="30"/>
      <c r="F68" s="222"/>
      <c r="G68" s="179"/>
      <c r="H68" s="36"/>
    </row>
    <row r="69" spans="1:8" s="28" customFormat="1" ht="10.5" customHeight="1" x14ac:dyDescent="0.2">
      <c r="A69" s="24"/>
      <c r="B69" s="16" t="s">
        <v>22</v>
      </c>
      <c r="C69" s="30">
        <v>1024113</v>
      </c>
      <c r="D69" s="30">
        <v>352756</v>
      </c>
      <c r="E69" s="30">
        <v>1376869</v>
      </c>
      <c r="F69" s="222"/>
      <c r="G69" s="179">
        <v>0.13335517396640428</v>
      </c>
      <c r="H69" s="36"/>
    </row>
    <row r="70" spans="1:8" s="28" customFormat="1" ht="10.5" customHeight="1" x14ac:dyDescent="0.2">
      <c r="A70" s="24"/>
      <c r="B70" s="16" t="s">
        <v>23</v>
      </c>
      <c r="C70" s="30">
        <v>2305</v>
      </c>
      <c r="D70" s="30">
        <v>10290</v>
      </c>
      <c r="E70" s="30">
        <v>12595</v>
      </c>
      <c r="F70" s="222"/>
      <c r="G70" s="179">
        <v>0.18396315096822713</v>
      </c>
      <c r="H70" s="36"/>
    </row>
    <row r="71" spans="1:8" s="28" customFormat="1" ht="10.5" customHeight="1" x14ac:dyDescent="0.2">
      <c r="A71" s="24"/>
      <c r="B71" s="33" t="s">
        <v>193</v>
      </c>
      <c r="C71" s="30">
        <v>427386.85</v>
      </c>
      <c r="D71" s="30">
        <v>45190</v>
      </c>
      <c r="E71" s="30">
        <v>472576.85</v>
      </c>
      <c r="F71" s="222"/>
      <c r="G71" s="179">
        <v>-0.19977462205913576</v>
      </c>
      <c r="H71" s="36"/>
    </row>
    <row r="72" spans="1:8" ht="10.5" customHeight="1" x14ac:dyDescent="0.2">
      <c r="B72" s="33" t="s">
        <v>194</v>
      </c>
      <c r="C72" s="30">
        <v>765016</v>
      </c>
      <c r="D72" s="30">
        <v>151982.5</v>
      </c>
      <c r="E72" s="30">
        <v>916998.5</v>
      </c>
      <c r="F72" s="222"/>
      <c r="G72" s="179">
        <v>0.12415634502707107</v>
      </c>
      <c r="H72" s="34"/>
    </row>
    <row r="73" spans="1:8" ht="10.5" customHeight="1" x14ac:dyDescent="0.2">
      <c r="B73" s="33" t="s">
        <v>322</v>
      </c>
      <c r="C73" s="30">
        <v>9086</v>
      </c>
      <c r="D73" s="30">
        <v>4846.5</v>
      </c>
      <c r="E73" s="30">
        <v>13932.5</v>
      </c>
      <c r="F73" s="222"/>
      <c r="G73" s="179">
        <v>4.7674549761251184E-2</v>
      </c>
      <c r="H73" s="34"/>
    </row>
    <row r="74" spans="1:8" ht="10.5" customHeight="1" x14ac:dyDescent="0.2">
      <c r="B74" s="33" t="s">
        <v>324</v>
      </c>
      <c r="C74" s="30">
        <v>9</v>
      </c>
      <c r="D74" s="30">
        <v>31</v>
      </c>
      <c r="E74" s="30">
        <v>40</v>
      </c>
      <c r="F74" s="222"/>
      <c r="G74" s="179"/>
      <c r="H74" s="34"/>
    </row>
    <row r="75" spans="1:8" ht="10.5" customHeight="1" x14ac:dyDescent="0.2">
      <c r="B75" s="33" t="s">
        <v>325</v>
      </c>
      <c r="C75" s="30">
        <v>9</v>
      </c>
      <c r="D75" s="30">
        <v>643</v>
      </c>
      <c r="E75" s="30">
        <v>652</v>
      </c>
      <c r="F75" s="222"/>
      <c r="G75" s="179"/>
      <c r="H75" s="34"/>
    </row>
    <row r="76" spans="1:8" ht="10.5" customHeight="1" x14ac:dyDescent="0.2">
      <c r="B76" s="33" t="s">
        <v>320</v>
      </c>
      <c r="C76" s="30">
        <v>49681</v>
      </c>
      <c r="D76" s="30">
        <v>13598</v>
      </c>
      <c r="E76" s="30">
        <v>63279</v>
      </c>
      <c r="F76" s="222"/>
      <c r="G76" s="179">
        <v>0.11891289740778732</v>
      </c>
      <c r="H76" s="34"/>
    </row>
    <row r="77" spans="1:8" ht="10.5" customHeight="1" x14ac:dyDescent="0.2">
      <c r="B77" s="33" t="s">
        <v>321</v>
      </c>
      <c r="C77" s="30">
        <v>207142.5</v>
      </c>
      <c r="D77" s="30">
        <v>22921</v>
      </c>
      <c r="E77" s="30">
        <v>230063.5</v>
      </c>
      <c r="F77" s="222"/>
      <c r="G77" s="179">
        <v>0.29003470917746532</v>
      </c>
      <c r="H77" s="34"/>
    </row>
    <row r="78" spans="1:8" ht="10.5" customHeight="1" x14ac:dyDescent="0.2">
      <c r="B78" s="33" t="s">
        <v>323</v>
      </c>
      <c r="C78" s="30">
        <v>499088.5</v>
      </c>
      <c r="D78" s="30">
        <v>109943</v>
      </c>
      <c r="E78" s="30">
        <v>609031.5</v>
      </c>
      <c r="F78" s="222"/>
      <c r="G78" s="179">
        <v>8.1949433471545596E-2</v>
      </c>
      <c r="H78" s="34"/>
    </row>
    <row r="79" spans="1:8" ht="10.5" customHeight="1" x14ac:dyDescent="0.2">
      <c r="B79" s="16" t="s">
        <v>195</v>
      </c>
      <c r="C79" s="30">
        <v>1192402.8500000001</v>
      </c>
      <c r="D79" s="30">
        <v>197172.5</v>
      </c>
      <c r="E79" s="30">
        <v>1389575.35</v>
      </c>
      <c r="F79" s="222"/>
      <c r="G79" s="179">
        <v>-1.1875931711536558E-2</v>
      </c>
      <c r="H79" s="34"/>
    </row>
    <row r="80" spans="1:8" ht="10.5" customHeight="1" x14ac:dyDescent="0.2">
      <c r="B80" s="16" t="s">
        <v>196</v>
      </c>
      <c r="C80" s="30">
        <v>1113</v>
      </c>
      <c r="D80" s="30">
        <v>81</v>
      </c>
      <c r="E80" s="30">
        <v>1194</v>
      </c>
      <c r="F80" s="222"/>
      <c r="G80" s="179">
        <v>4.3706293706293753E-2</v>
      </c>
      <c r="H80" s="34"/>
    </row>
    <row r="81" spans="1:8" ht="10.5" customHeight="1" x14ac:dyDescent="0.2">
      <c r="B81" s="16" t="s">
        <v>197</v>
      </c>
      <c r="C81" s="30">
        <v>388</v>
      </c>
      <c r="D81" s="30">
        <v>26</v>
      </c>
      <c r="E81" s="30">
        <v>414</v>
      </c>
      <c r="F81" s="222"/>
      <c r="G81" s="179">
        <v>2.7295285359801413E-2</v>
      </c>
      <c r="H81" s="34"/>
    </row>
    <row r="82" spans="1:8" s="28" customFormat="1" ht="10.5" customHeight="1" x14ac:dyDescent="0.2">
      <c r="A82" s="24"/>
      <c r="B82" s="16" t="s">
        <v>198</v>
      </c>
      <c r="C82" s="30">
        <v>510</v>
      </c>
      <c r="D82" s="30">
        <v>10185</v>
      </c>
      <c r="E82" s="30">
        <v>10695</v>
      </c>
      <c r="F82" s="222"/>
      <c r="G82" s="179">
        <v>-0.21331371827877899</v>
      </c>
      <c r="H82" s="36"/>
    </row>
    <row r="83" spans="1:8" s="28" customFormat="1" ht="10.5" customHeight="1" x14ac:dyDescent="0.2">
      <c r="A83" s="24"/>
      <c r="B83" s="16" t="s">
        <v>200</v>
      </c>
      <c r="C83" s="46">
        <v>1002</v>
      </c>
      <c r="D83" s="46">
        <v>12638</v>
      </c>
      <c r="E83" s="46">
        <v>13640</v>
      </c>
      <c r="F83" s="222"/>
      <c r="G83" s="190">
        <v>2.4024024024023927E-2</v>
      </c>
      <c r="H83" s="47"/>
    </row>
    <row r="84" spans="1:8" s="28" customFormat="1" ht="10.5" customHeight="1" x14ac:dyDescent="0.2">
      <c r="A84" s="24"/>
      <c r="B84" s="16" t="s">
        <v>201</v>
      </c>
      <c r="C84" s="46">
        <v>72105</v>
      </c>
      <c r="D84" s="46">
        <v>31688</v>
      </c>
      <c r="E84" s="345">
        <v>103793</v>
      </c>
      <c r="F84" s="222"/>
      <c r="G84" s="346">
        <v>0.12687417894405417</v>
      </c>
      <c r="H84" s="47"/>
    </row>
    <row r="85" spans="1:8" s="28" customFormat="1" ht="10.5" customHeight="1" x14ac:dyDescent="0.2">
      <c r="A85" s="24"/>
      <c r="B85" s="16" t="s">
        <v>202</v>
      </c>
      <c r="C85" s="46">
        <v>834370</v>
      </c>
      <c r="D85" s="46">
        <v>65836</v>
      </c>
      <c r="E85" s="345">
        <v>900206</v>
      </c>
      <c r="F85" s="222"/>
      <c r="G85" s="346">
        <v>0.20421969037232635</v>
      </c>
      <c r="H85" s="47"/>
    </row>
    <row r="86" spans="1:8" s="28" customFormat="1" ht="10.5" customHeight="1" x14ac:dyDescent="0.2">
      <c r="A86" s="24"/>
      <c r="B86" s="16" t="s">
        <v>203</v>
      </c>
      <c r="C86" s="46">
        <v>262276</v>
      </c>
      <c r="D86" s="46">
        <v>26680</v>
      </c>
      <c r="E86" s="345">
        <v>288956</v>
      </c>
      <c r="F86" s="222"/>
      <c r="G86" s="346">
        <v>0.15546349538943849</v>
      </c>
      <c r="H86" s="47"/>
    </row>
    <row r="87" spans="1:8" s="28" customFormat="1" ht="10.5" customHeight="1" x14ac:dyDescent="0.2">
      <c r="A87" s="24"/>
      <c r="B87" s="16" t="s">
        <v>204</v>
      </c>
      <c r="C87" s="46">
        <v>169052.5</v>
      </c>
      <c r="D87" s="46">
        <v>2205331</v>
      </c>
      <c r="E87" s="345">
        <v>2374383.5</v>
      </c>
      <c r="F87" s="222"/>
      <c r="G87" s="346">
        <v>0.24716755113892597</v>
      </c>
      <c r="H87" s="47"/>
    </row>
    <row r="88" spans="1:8" ht="10.5" customHeight="1" x14ac:dyDescent="0.2">
      <c r="B88" s="16" t="s">
        <v>303</v>
      </c>
      <c r="C88" s="348"/>
      <c r="D88" s="46"/>
      <c r="E88" s="345"/>
      <c r="F88" s="222"/>
      <c r="G88" s="346"/>
      <c r="H88" s="47"/>
    </row>
    <row r="89" spans="1:8" s="28" customFormat="1" ht="11.25" customHeight="1" x14ac:dyDescent="0.2">
      <c r="A89" s="24"/>
      <c r="B89" s="31" t="s">
        <v>278</v>
      </c>
      <c r="C89" s="348"/>
      <c r="D89" s="46"/>
      <c r="E89" s="345"/>
      <c r="F89" s="222"/>
      <c r="G89" s="346"/>
      <c r="H89" s="47"/>
    </row>
    <row r="90" spans="1:8" ht="10.5" customHeight="1" x14ac:dyDescent="0.2">
      <c r="B90" s="16" t="s">
        <v>22</v>
      </c>
      <c r="C90" s="348">
        <v>19673428</v>
      </c>
      <c r="D90" s="46">
        <v>7093811</v>
      </c>
      <c r="E90" s="345">
        <v>26767239</v>
      </c>
      <c r="F90" s="222">
        <v>212242</v>
      </c>
      <c r="G90" s="346">
        <v>9.4485066281852381E-2</v>
      </c>
      <c r="H90" s="47"/>
    </row>
    <row r="91" spans="1:8" ht="10.5" customHeight="1" x14ac:dyDescent="0.2">
      <c r="B91" s="16" t="s">
        <v>23</v>
      </c>
      <c r="C91" s="348">
        <v>248428</v>
      </c>
      <c r="D91" s="46">
        <v>786994</v>
      </c>
      <c r="E91" s="345">
        <v>1035422</v>
      </c>
      <c r="F91" s="222">
        <v>103</v>
      </c>
      <c r="G91" s="346">
        <v>8.1357965310895342E-3</v>
      </c>
      <c r="H91" s="47"/>
    </row>
    <row r="92" spans="1:8" ht="10.5" customHeight="1" x14ac:dyDescent="0.2">
      <c r="B92" s="33" t="s">
        <v>193</v>
      </c>
      <c r="C92" s="348">
        <v>4920120.21</v>
      </c>
      <c r="D92" s="46">
        <v>451873.17</v>
      </c>
      <c r="E92" s="46">
        <v>5371993.3799999999</v>
      </c>
      <c r="F92" s="222">
        <v>175432.4</v>
      </c>
      <c r="G92" s="190">
        <v>-0.20575990075948869</v>
      </c>
      <c r="H92" s="47"/>
    </row>
    <row r="93" spans="1:8" ht="10.5" customHeight="1" x14ac:dyDescent="0.2">
      <c r="B93" s="33" t="s">
        <v>194</v>
      </c>
      <c r="C93" s="348">
        <v>11838821.99</v>
      </c>
      <c r="D93" s="46">
        <v>3995142.5</v>
      </c>
      <c r="E93" s="46">
        <v>15833964.49</v>
      </c>
      <c r="F93" s="222">
        <v>393074</v>
      </c>
      <c r="G93" s="190">
        <v>-1.0470204252994053E-2</v>
      </c>
      <c r="H93" s="47"/>
    </row>
    <row r="94" spans="1:8" ht="10.5" customHeight="1" x14ac:dyDescent="0.2">
      <c r="B94" s="33" t="s">
        <v>322</v>
      </c>
      <c r="C94" s="348">
        <v>215695.99</v>
      </c>
      <c r="D94" s="46">
        <v>149651.5</v>
      </c>
      <c r="E94" s="46">
        <v>365347.49</v>
      </c>
      <c r="F94" s="222">
        <v>43609</v>
      </c>
      <c r="G94" s="190">
        <v>-0.54351905682030444</v>
      </c>
      <c r="H94" s="47"/>
    </row>
    <row r="95" spans="1:8" ht="10.5" customHeight="1" x14ac:dyDescent="0.2">
      <c r="B95" s="33" t="s">
        <v>324</v>
      </c>
      <c r="C95" s="348">
        <v>237</v>
      </c>
      <c r="D95" s="46">
        <v>1238</v>
      </c>
      <c r="E95" s="46">
        <v>1475</v>
      </c>
      <c r="F95" s="222">
        <v>1094</v>
      </c>
      <c r="G95" s="190"/>
      <c r="H95" s="47"/>
    </row>
    <row r="96" spans="1:8" ht="10.5" customHeight="1" x14ac:dyDescent="0.2">
      <c r="B96" s="33" t="s">
        <v>325</v>
      </c>
      <c r="C96" s="348">
        <v>2174</v>
      </c>
      <c r="D96" s="46">
        <v>67053</v>
      </c>
      <c r="E96" s="46">
        <v>69227</v>
      </c>
      <c r="F96" s="222">
        <v>58258</v>
      </c>
      <c r="G96" s="190"/>
      <c r="H96" s="47"/>
    </row>
    <row r="97" spans="2:8" ht="10.5" customHeight="1" x14ac:dyDescent="0.2">
      <c r="B97" s="33" t="s">
        <v>320</v>
      </c>
      <c r="C97" s="348">
        <v>1929982</v>
      </c>
      <c r="D97" s="46">
        <v>741753</v>
      </c>
      <c r="E97" s="46">
        <v>2671735</v>
      </c>
      <c r="F97" s="222">
        <v>13433</v>
      </c>
      <c r="G97" s="190">
        <v>0.11759737907459455</v>
      </c>
      <c r="H97" s="47"/>
    </row>
    <row r="98" spans="2:8" ht="10.5" customHeight="1" x14ac:dyDescent="0.2">
      <c r="B98" s="33" t="s">
        <v>321</v>
      </c>
      <c r="C98" s="348">
        <v>4388706.5</v>
      </c>
      <c r="D98" s="46">
        <v>1168849</v>
      </c>
      <c r="E98" s="46">
        <v>5557555.5</v>
      </c>
      <c r="F98" s="222">
        <v>129190</v>
      </c>
      <c r="G98" s="190">
        <v>0.12942261322310533</v>
      </c>
      <c r="H98" s="47"/>
    </row>
    <row r="99" spans="2:8" ht="10.5" customHeight="1" x14ac:dyDescent="0.2">
      <c r="B99" s="33" t="s">
        <v>323</v>
      </c>
      <c r="C99" s="348">
        <v>5302026.5</v>
      </c>
      <c r="D99" s="46">
        <v>1866598</v>
      </c>
      <c r="E99" s="46">
        <v>7168624.5</v>
      </c>
      <c r="F99" s="222">
        <v>147490</v>
      </c>
      <c r="G99" s="190">
        <v>9.6661335676997417E-3</v>
      </c>
      <c r="H99" s="47"/>
    </row>
    <row r="100" spans="2:8" ht="10.5" customHeight="1" x14ac:dyDescent="0.2">
      <c r="B100" s="16" t="s">
        <v>195</v>
      </c>
      <c r="C100" s="348">
        <v>16758942.199999999</v>
      </c>
      <c r="D100" s="46">
        <v>4447015.67</v>
      </c>
      <c r="E100" s="46">
        <v>21205957.870000001</v>
      </c>
      <c r="F100" s="222">
        <v>568506.4</v>
      </c>
      <c r="G100" s="190">
        <v>-6.8492065207819697E-2</v>
      </c>
      <c r="H100" s="47"/>
    </row>
    <row r="101" spans="2:8" ht="10.5" customHeight="1" x14ac:dyDescent="0.2">
      <c r="B101" s="16" t="s">
        <v>196</v>
      </c>
      <c r="C101" s="348">
        <v>5421</v>
      </c>
      <c r="D101" s="46">
        <v>396</v>
      </c>
      <c r="E101" s="46">
        <v>5817</v>
      </c>
      <c r="F101" s="222">
        <v>1</v>
      </c>
      <c r="G101" s="190">
        <v>-0.20662847790507366</v>
      </c>
      <c r="H101" s="47"/>
    </row>
    <row r="102" spans="2:8" ht="10.5" customHeight="1" x14ac:dyDescent="0.2">
      <c r="B102" s="16" t="s">
        <v>197</v>
      </c>
      <c r="C102" s="348">
        <v>3598</v>
      </c>
      <c r="D102" s="46">
        <v>287</v>
      </c>
      <c r="E102" s="46">
        <v>3885</v>
      </c>
      <c r="F102" s="222">
        <v>5</v>
      </c>
      <c r="G102" s="190">
        <v>-9.1228070175438547E-2</v>
      </c>
      <c r="H102" s="47"/>
    </row>
    <row r="103" spans="2:8" ht="10.5" customHeight="1" x14ac:dyDescent="0.2">
      <c r="B103" s="16" t="s">
        <v>198</v>
      </c>
      <c r="C103" s="348">
        <v>21563.68</v>
      </c>
      <c r="D103" s="46">
        <v>311672.5</v>
      </c>
      <c r="E103" s="46">
        <v>333236.18</v>
      </c>
      <c r="F103" s="222"/>
      <c r="G103" s="190">
        <v>0.1230964032462456</v>
      </c>
      <c r="H103" s="47"/>
    </row>
    <row r="104" spans="2:8" ht="10.5" customHeight="1" x14ac:dyDescent="0.2">
      <c r="B104" s="16" t="s">
        <v>200</v>
      </c>
      <c r="C104" s="348">
        <v>6770</v>
      </c>
      <c r="D104" s="46">
        <v>54952</v>
      </c>
      <c r="E104" s="46">
        <v>61722</v>
      </c>
      <c r="F104" s="222">
        <v>4</v>
      </c>
      <c r="G104" s="190">
        <v>0.1719070403280929</v>
      </c>
      <c r="H104" s="47"/>
    </row>
    <row r="105" spans="2:8" ht="10.5" customHeight="1" x14ac:dyDescent="0.2">
      <c r="B105" s="16" t="s">
        <v>201</v>
      </c>
      <c r="C105" s="348">
        <v>475412</v>
      </c>
      <c r="D105" s="46">
        <v>133694</v>
      </c>
      <c r="E105" s="46">
        <v>609106</v>
      </c>
      <c r="F105" s="222">
        <v>495</v>
      </c>
      <c r="G105" s="190">
        <v>0.12789052662765732</v>
      </c>
      <c r="H105" s="47"/>
    </row>
    <row r="106" spans="2:8" ht="10.5" customHeight="1" x14ac:dyDescent="0.2">
      <c r="B106" s="16" t="s">
        <v>202</v>
      </c>
      <c r="C106" s="348">
        <v>5448749</v>
      </c>
      <c r="D106" s="46">
        <v>357963</v>
      </c>
      <c r="E106" s="46">
        <v>5806712</v>
      </c>
      <c r="F106" s="222">
        <v>391</v>
      </c>
      <c r="G106" s="190">
        <v>0.17312740326774723</v>
      </c>
      <c r="H106" s="47"/>
    </row>
    <row r="107" spans="2:8" ht="10.5" customHeight="1" x14ac:dyDescent="0.2">
      <c r="B107" s="16" t="s">
        <v>203</v>
      </c>
      <c r="C107" s="348">
        <v>1510341</v>
      </c>
      <c r="D107" s="46">
        <v>123205</v>
      </c>
      <c r="E107" s="46">
        <v>1633546</v>
      </c>
      <c r="F107" s="222">
        <v>1</v>
      </c>
      <c r="G107" s="190">
        <v>0.12808185217053825</v>
      </c>
      <c r="H107" s="47"/>
    </row>
    <row r="108" spans="2:8" ht="10.5" customHeight="1" x14ac:dyDescent="0.2">
      <c r="B108" s="16" t="s">
        <v>204</v>
      </c>
      <c r="C108" s="348">
        <v>1603299</v>
      </c>
      <c r="D108" s="46">
        <v>21425067.25</v>
      </c>
      <c r="E108" s="46">
        <v>23028366.25</v>
      </c>
      <c r="F108" s="222"/>
      <c r="G108" s="190">
        <v>0.19322346146368918</v>
      </c>
      <c r="H108" s="47"/>
    </row>
    <row r="109" spans="2:8" ht="10.5" customHeight="1" x14ac:dyDescent="0.2">
      <c r="B109" s="21" t="s">
        <v>303</v>
      </c>
      <c r="C109" s="398"/>
      <c r="D109" s="399"/>
      <c r="E109" s="399"/>
      <c r="F109" s="342"/>
      <c r="G109" s="347"/>
      <c r="H109" s="47"/>
    </row>
    <row r="110" spans="2:8" ht="9.75" customHeight="1" x14ac:dyDescent="0.2">
      <c r="B110" s="43"/>
      <c r="C110" s="49"/>
      <c r="D110" s="49"/>
      <c r="E110" s="49"/>
      <c r="F110" s="348"/>
      <c r="G110" s="348"/>
      <c r="H110" s="47"/>
    </row>
    <row r="111" spans="2:8" ht="15" customHeight="1" x14ac:dyDescent="0.25">
      <c r="B111" s="7" t="s">
        <v>288</v>
      </c>
      <c r="C111" s="8"/>
      <c r="D111" s="8"/>
      <c r="E111" s="8"/>
      <c r="F111" s="349"/>
      <c r="G111" s="349"/>
      <c r="H111" s="8"/>
    </row>
    <row r="112" spans="2:8" ht="9.75" customHeight="1" x14ac:dyDescent="0.2">
      <c r="B112" s="9"/>
      <c r="C112" s="261" t="str">
        <f>$C$3</f>
        <v>MOIS D'AVRIL 2024</v>
      </c>
      <c r="D112" s="262"/>
      <c r="F112" s="350"/>
      <c r="G112" s="350"/>
    </row>
    <row r="113" spans="1:8" ht="14.25" customHeight="1" x14ac:dyDescent="0.2">
      <c r="B113" s="12" t="s">
        <v>176</v>
      </c>
      <c r="C113" s="13"/>
      <c r="D113" s="13"/>
      <c r="E113" s="13"/>
      <c r="F113" s="353"/>
      <c r="G113" s="351"/>
      <c r="H113" s="15"/>
    </row>
    <row r="114" spans="1:8" ht="12" customHeight="1" x14ac:dyDescent="0.2">
      <c r="B114" s="16" t="s">
        <v>4</v>
      </c>
      <c r="C114" s="17" t="s">
        <v>1</v>
      </c>
      <c r="D114" s="17" t="s">
        <v>2</v>
      </c>
      <c r="E114" s="18" t="s">
        <v>6</v>
      </c>
      <c r="F114" s="219" t="s">
        <v>3</v>
      </c>
      <c r="G114" s="19" t="str">
        <f>Maladie_mnt!$H$5</f>
        <v>GAM</v>
      </c>
      <c r="H114" s="20"/>
    </row>
    <row r="115" spans="1:8" ht="9.75" customHeight="1" x14ac:dyDescent="0.2">
      <c r="B115" s="21"/>
      <c r="C115" s="45" t="s">
        <v>5</v>
      </c>
      <c r="D115" s="44" t="s">
        <v>5</v>
      </c>
      <c r="E115" s="44"/>
      <c r="F115" s="220" t="s">
        <v>87</v>
      </c>
      <c r="G115" s="22" t="str">
        <f>Maladie_mnt!$H$6</f>
        <v>en %</v>
      </c>
      <c r="H115" s="23"/>
    </row>
    <row r="116" spans="1:8" s="28" customFormat="1" ht="18" customHeight="1" x14ac:dyDescent="0.2">
      <c r="A116" s="24"/>
      <c r="B116" s="52" t="s">
        <v>163</v>
      </c>
      <c r="C116" s="238"/>
      <c r="D116" s="238"/>
      <c r="E116" s="238"/>
      <c r="F116" s="222"/>
      <c r="G116" s="239"/>
      <c r="H116" s="27"/>
    </row>
    <row r="117" spans="1:8" ht="6.75" customHeight="1" x14ac:dyDescent="0.2">
      <c r="B117" s="16"/>
      <c r="C117" s="238"/>
      <c r="D117" s="238"/>
      <c r="E117" s="238"/>
      <c r="F117" s="222"/>
      <c r="G117" s="239"/>
      <c r="H117" s="20"/>
    </row>
    <row r="118" spans="1:8" s="28" customFormat="1" ht="15" customHeight="1" x14ac:dyDescent="0.2">
      <c r="A118" s="54"/>
      <c r="B118" s="31" t="s">
        <v>124</v>
      </c>
      <c r="C118" s="238"/>
      <c r="D118" s="238"/>
      <c r="E118" s="238"/>
      <c r="F118" s="222"/>
      <c r="G118" s="239"/>
      <c r="H118" s="27"/>
    </row>
    <row r="119" spans="1:8" ht="10.5" customHeight="1" x14ac:dyDescent="0.2">
      <c r="A119" s="2"/>
      <c r="B119" s="37" t="s">
        <v>205</v>
      </c>
      <c r="C119" s="238">
        <v>19568197.110000208</v>
      </c>
      <c r="D119" s="238">
        <v>66572743.029999994</v>
      </c>
      <c r="E119" s="238">
        <v>86140940.140000209</v>
      </c>
      <c r="F119" s="222">
        <v>54643.050000000068</v>
      </c>
      <c r="G119" s="239">
        <v>0.1149293630491599</v>
      </c>
      <c r="H119" s="20"/>
    </row>
    <row r="120" spans="1:8" ht="10.5" customHeight="1" x14ac:dyDescent="0.2">
      <c r="A120" s="2"/>
      <c r="B120" s="37" t="s">
        <v>206</v>
      </c>
      <c r="C120" s="238">
        <v>208004.26</v>
      </c>
      <c r="D120" s="238">
        <v>1837559.0200000003</v>
      </c>
      <c r="E120" s="238">
        <v>2045563.2800000003</v>
      </c>
      <c r="F120" s="222"/>
      <c r="G120" s="239"/>
      <c r="H120" s="20"/>
    </row>
    <row r="121" spans="1:8" ht="10.5" customHeight="1" x14ac:dyDescent="0.2">
      <c r="A121" s="2"/>
      <c r="B121" s="37" t="s">
        <v>226</v>
      </c>
      <c r="C121" s="238">
        <v>1434628.53</v>
      </c>
      <c r="D121" s="238">
        <v>10581849.899999999</v>
      </c>
      <c r="E121" s="238">
        <v>12016478.429999998</v>
      </c>
      <c r="F121" s="222"/>
      <c r="G121" s="239"/>
      <c r="H121" s="20"/>
    </row>
    <row r="122" spans="1:8" ht="10.5" hidden="1" customHeight="1" x14ac:dyDescent="0.2">
      <c r="A122" s="2"/>
      <c r="B122" s="37"/>
      <c r="C122" s="238"/>
      <c r="D122" s="238"/>
      <c r="E122" s="238"/>
      <c r="F122" s="222"/>
      <c r="G122" s="239"/>
      <c r="H122" s="20"/>
    </row>
    <row r="123" spans="1:8" ht="10.5" hidden="1" customHeight="1" x14ac:dyDescent="0.2">
      <c r="A123" s="2"/>
      <c r="B123" s="37"/>
      <c r="C123" s="238"/>
      <c r="D123" s="238"/>
      <c r="E123" s="238"/>
      <c r="F123" s="222"/>
      <c r="G123" s="239"/>
      <c r="H123" s="20"/>
    </row>
    <row r="124" spans="1:8" ht="10.5" hidden="1" customHeight="1" x14ac:dyDescent="0.2">
      <c r="A124" s="2"/>
      <c r="B124" s="37"/>
      <c r="C124" s="238"/>
      <c r="D124" s="238"/>
      <c r="E124" s="238"/>
      <c r="F124" s="222"/>
      <c r="G124" s="239"/>
      <c r="H124" s="20"/>
    </row>
    <row r="125" spans="1:8" ht="10.5" hidden="1" customHeight="1" x14ac:dyDescent="0.2">
      <c r="A125" s="2"/>
      <c r="B125" s="16"/>
      <c r="C125" s="238"/>
      <c r="D125" s="238"/>
      <c r="E125" s="238"/>
      <c r="F125" s="222"/>
      <c r="G125" s="239"/>
      <c r="H125" s="20"/>
    </row>
    <row r="126" spans="1:8" s="28" customFormat="1" ht="10.5" customHeight="1" x14ac:dyDescent="0.2">
      <c r="A126" s="54"/>
      <c r="B126" s="35" t="s">
        <v>227</v>
      </c>
      <c r="C126" s="238">
        <v>21212501.900000207</v>
      </c>
      <c r="D126" s="238">
        <v>78995328.949999988</v>
      </c>
      <c r="E126" s="238">
        <v>100207830.85000019</v>
      </c>
      <c r="F126" s="222">
        <v>54643.050000000068</v>
      </c>
      <c r="G126" s="239">
        <v>-0.12262596604281806</v>
      </c>
      <c r="H126" s="27"/>
    </row>
    <row r="127" spans="1:8" ht="7.5" customHeight="1" x14ac:dyDescent="0.2">
      <c r="A127" s="2"/>
      <c r="B127" s="35"/>
      <c r="C127" s="238"/>
      <c r="D127" s="238"/>
      <c r="E127" s="238"/>
      <c r="F127" s="222"/>
      <c r="G127" s="239"/>
      <c r="H127" s="20"/>
    </row>
    <row r="128" spans="1:8" s="28" customFormat="1" ht="15.75" customHeight="1" x14ac:dyDescent="0.2">
      <c r="A128" s="54"/>
      <c r="B128" s="31" t="s">
        <v>132</v>
      </c>
      <c r="C128" s="238"/>
      <c r="D128" s="238"/>
      <c r="E128" s="238"/>
      <c r="F128" s="222"/>
      <c r="G128" s="239"/>
      <c r="H128" s="27"/>
    </row>
    <row r="129" spans="1:8" ht="10.5" customHeight="1" x14ac:dyDescent="0.2">
      <c r="A129" s="2"/>
      <c r="B129" s="37" t="s">
        <v>207</v>
      </c>
      <c r="C129" s="238">
        <v>21064292.699998986</v>
      </c>
      <c r="D129" s="238">
        <v>45451298.959998757</v>
      </c>
      <c r="E129" s="238">
        <v>66515591.659997739</v>
      </c>
      <c r="F129" s="222">
        <v>77821.16</v>
      </c>
      <c r="G129" s="239">
        <v>0.26656074948975039</v>
      </c>
      <c r="H129" s="20"/>
    </row>
    <row r="130" spans="1:8" ht="10.5" customHeight="1" x14ac:dyDescent="0.2">
      <c r="A130" s="2"/>
      <c r="B130" s="37" t="s">
        <v>208</v>
      </c>
      <c r="C130" s="238">
        <v>515456.23000000947</v>
      </c>
      <c r="D130" s="238">
        <v>2384639.8099999782</v>
      </c>
      <c r="E130" s="238">
        <v>2900096.0399999875</v>
      </c>
      <c r="F130" s="222">
        <v>854832.01999999548</v>
      </c>
      <c r="G130" s="239">
        <v>-0.50465368853231807</v>
      </c>
      <c r="H130" s="20"/>
    </row>
    <row r="131" spans="1:8" ht="10.5" customHeight="1" x14ac:dyDescent="0.2">
      <c r="A131" s="2"/>
      <c r="B131" s="37" t="s">
        <v>209</v>
      </c>
      <c r="C131" s="238">
        <v>116473417.97000502</v>
      </c>
      <c r="D131" s="238">
        <v>46505358.489999242</v>
      </c>
      <c r="E131" s="238">
        <v>162978776.46000427</v>
      </c>
      <c r="F131" s="222">
        <v>306155.1200000004</v>
      </c>
      <c r="G131" s="239">
        <v>0.14387579559288644</v>
      </c>
      <c r="H131" s="20"/>
    </row>
    <row r="132" spans="1:8" ht="10.5" hidden="1" customHeight="1" x14ac:dyDescent="0.2">
      <c r="A132" s="2"/>
      <c r="B132" s="37"/>
      <c r="C132" s="238"/>
      <c r="D132" s="238"/>
      <c r="E132" s="238"/>
      <c r="F132" s="222"/>
      <c r="G132" s="239"/>
      <c r="H132" s="20"/>
    </row>
    <row r="133" spans="1:8" ht="10.5" hidden="1" customHeight="1" x14ac:dyDescent="0.2">
      <c r="A133" s="2"/>
      <c r="B133" s="37"/>
      <c r="C133" s="238"/>
      <c r="D133" s="238"/>
      <c r="E133" s="238"/>
      <c r="F133" s="222"/>
      <c r="G133" s="239"/>
      <c r="H133" s="20"/>
    </row>
    <row r="134" spans="1:8" ht="10.5" hidden="1" customHeight="1" x14ac:dyDescent="0.2">
      <c r="A134" s="2"/>
      <c r="B134" s="16"/>
      <c r="C134" s="238"/>
      <c r="D134" s="238"/>
      <c r="E134" s="238"/>
      <c r="F134" s="222"/>
      <c r="G134" s="239"/>
      <c r="H134" s="20"/>
    </row>
    <row r="135" spans="1:8" ht="10.5" customHeight="1" x14ac:dyDescent="0.2">
      <c r="A135" s="2"/>
      <c r="B135" s="35" t="s">
        <v>135</v>
      </c>
      <c r="C135" s="238">
        <v>138053169.90000403</v>
      </c>
      <c r="D135" s="238">
        <v>94342622.259997964</v>
      </c>
      <c r="E135" s="238">
        <v>232395792.16000199</v>
      </c>
      <c r="F135" s="222">
        <v>1238808.2999999956</v>
      </c>
      <c r="G135" s="239">
        <v>0.15704639743606341</v>
      </c>
      <c r="H135" s="20"/>
    </row>
    <row r="136" spans="1:8" ht="6.75" customHeight="1" x14ac:dyDescent="0.2">
      <c r="A136" s="2"/>
      <c r="B136" s="35"/>
      <c r="C136" s="238"/>
      <c r="D136" s="238"/>
      <c r="E136" s="238"/>
      <c r="F136" s="222"/>
      <c r="G136" s="239"/>
      <c r="H136" s="20"/>
    </row>
    <row r="137" spans="1:8" s="28" customFormat="1" ht="16.5" customHeight="1" x14ac:dyDescent="0.2">
      <c r="A137" s="54"/>
      <c r="B137" s="31" t="s">
        <v>136</v>
      </c>
      <c r="C137" s="238"/>
      <c r="D137" s="238"/>
      <c r="E137" s="238"/>
      <c r="F137" s="222"/>
      <c r="G137" s="239"/>
      <c r="H137" s="27"/>
    </row>
    <row r="138" spans="1:8" ht="10.5" customHeight="1" x14ac:dyDescent="0.2">
      <c r="A138" s="2"/>
      <c r="B138" s="37" t="s">
        <v>210</v>
      </c>
      <c r="C138" s="238">
        <v>27305085.180000067</v>
      </c>
      <c r="D138" s="238">
        <v>12604954.940000027</v>
      </c>
      <c r="E138" s="238">
        <v>39910040.120000102</v>
      </c>
      <c r="F138" s="222">
        <v>24779.100000000006</v>
      </c>
      <c r="G138" s="239">
        <v>9.0266615103566927E-2</v>
      </c>
      <c r="H138" s="20"/>
    </row>
    <row r="139" spans="1:8" ht="10.5" hidden="1" customHeight="1" x14ac:dyDescent="0.2">
      <c r="A139" s="2"/>
      <c r="B139" s="37"/>
      <c r="C139" s="238"/>
      <c r="D139" s="238"/>
      <c r="E139" s="238"/>
      <c r="F139" s="222"/>
      <c r="G139" s="239"/>
      <c r="H139" s="20"/>
    </row>
    <row r="140" spans="1:8" ht="10.5" hidden="1" customHeight="1" x14ac:dyDescent="0.2">
      <c r="A140" s="2"/>
      <c r="B140" s="16"/>
      <c r="C140" s="238"/>
      <c r="D140" s="238"/>
      <c r="E140" s="238"/>
      <c r="F140" s="222"/>
      <c r="G140" s="239"/>
      <c r="H140" s="20"/>
    </row>
    <row r="141" spans="1:8" s="28" customFormat="1" ht="10.5" customHeight="1" x14ac:dyDescent="0.2">
      <c r="A141" s="54"/>
      <c r="B141" s="35" t="s">
        <v>229</v>
      </c>
      <c r="C141" s="238">
        <v>27305085.180000067</v>
      </c>
      <c r="D141" s="238">
        <v>12605316.940000027</v>
      </c>
      <c r="E141" s="238">
        <v>39910402.120000102</v>
      </c>
      <c r="F141" s="222">
        <v>24779.100000000006</v>
      </c>
      <c r="G141" s="239">
        <v>9.0264441754487779E-2</v>
      </c>
      <c r="H141" s="27"/>
    </row>
    <row r="142" spans="1:8" ht="7.5" customHeight="1" x14ac:dyDescent="0.2">
      <c r="A142" s="2"/>
      <c r="B142" s="35"/>
      <c r="C142" s="238"/>
      <c r="D142" s="238"/>
      <c r="E142" s="238"/>
      <c r="F142" s="222"/>
      <c r="G142" s="239"/>
      <c r="H142" s="20"/>
    </row>
    <row r="143" spans="1:8" s="28" customFormat="1" ht="16.5" customHeight="1" x14ac:dyDescent="0.2">
      <c r="A143" s="54"/>
      <c r="B143" s="31" t="s">
        <v>141</v>
      </c>
      <c r="C143" s="238"/>
      <c r="D143" s="238"/>
      <c r="E143" s="238"/>
      <c r="F143" s="222"/>
      <c r="G143" s="239"/>
      <c r="H143" s="27"/>
    </row>
    <row r="144" spans="1:8" ht="10.5" customHeight="1" x14ac:dyDescent="0.2">
      <c r="A144" s="2"/>
      <c r="B144" s="37" t="s">
        <v>211</v>
      </c>
      <c r="C144" s="238">
        <v>8202562.4200000279</v>
      </c>
      <c r="D144" s="238">
        <v>1362982.8399999992</v>
      </c>
      <c r="E144" s="238">
        <v>9565545.2600000259</v>
      </c>
      <c r="F144" s="222">
        <v>440.2</v>
      </c>
      <c r="G144" s="239">
        <v>0.25309269917247823</v>
      </c>
      <c r="H144" s="20"/>
    </row>
    <row r="145" spans="1:8" ht="10.5" hidden="1" customHeight="1" x14ac:dyDescent="0.2">
      <c r="A145" s="2"/>
      <c r="B145" s="37"/>
      <c r="C145" s="238"/>
      <c r="D145" s="238"/>
      <c r="E145" s="238"/>
      <c r="F145" s="222"/>
      <c r="G145" s="239"/>
      <c r="H145" s="20"/>
    </row>
    <row r="146" spans="1:8" s="57" customFormat="1" ht="10.5" hidden="1" customHeight="1" x14ac:dyDescent="0.2">
      <c r="A146" s="6"/>
      <c r="B146" s="16"/>
      <c r="C146" s="55"/>
      <c r="D146" s="55"/>
      <c r="E146" s="55"/>
      <c r="F146" s="222"/>
      <c r="G146" s="182"/>
      <c r="H146" s="56"/>
    </row>
    <row r="147" spans="1:8" s="57" customFormat="1" ht="10.5" customHeight="1" x14ac:dyDescent="0.2">
      <c r="A147" s="6"/>
      <c r="B147" s="35" t="s">
        <v>230</v>
      </c>
      <c r="C147" s="55">
        <v>8202562.4200000279</v>
      </c>
      <c r="D147" s="55">
        <v>1362982.8399999992</v>
      </c>
      <c r="E147" s="55">
        <v>9565545.2600000259</v>
      </c>
      <c r="F147" s="222">
        <v>440.2</v>
      </c>
      <c r="G147" s="182">
        <v>0.25309269917247823</v>
      </c>
      <c r="H147" s="56"/>
    </row>
    <row r="148" spans="1:8" s="57" customFormat="1" ht="6.75" customHeight="1" x14ac:dyDescent="0.2">
      <c r="A148" s="6"/>
      <c r="B148" s="35"/>
      <c r="C148" s="55"/>
      <c r="D148" s="55"/>
      <c r="E148" s="55"/>
      <c r="F148" s="222"/>
      <c r="G148" s="182"/>
      <c r="H148" s="56"/>
    </row>
    <row r="149" spans="1:8" s="60" customFormat="1" ht="14.25" customHeight="1" x14ac:dyDescent="0.2">
      <c r="A149" s="24"/>
      <c r="B149" s="31" t="s">
        <v>139</v>
      </c>
      <c r="C149" s="55"/>
      <c r="D149" s="55"/>
      <c r="E149" s="55"/>
      <c r="F149" s="222"/>
      <c r="G149" s="182"/>
      <c r="H149" s="59"/>
    </row>
    <row r="150" spans="1:8" s="57" customFormat="1" ht="10.5" customHeight="1" x14ac:dyDescent="0.2">
      <c r="A150" s="6"/>
      <c r="B150" s="37" t="s">
        <v>212</v>
      </c>
      <c r="C150" s="55">
        <v>780012.83999999962</v>
      </c>
      <c r="D150" s="55">
        <v>68045.809999999954</v>
      </c>
      <c r="E150" s="55">
        <v>848058.64999999944</v>
      </c>
      <c r="F150" s="222"/>
      <c r="G150" s="182"/>
      <c r="H150" s="56"/>
    </row>
    <row r="151" spans="1:8" s="57" customFormat="1" ht="10.5" hidden="1" customHeight="1" x14ac:dyDescent="0.2">
      <c r="A151" s="6"/>
      <c r="B151" s="37" t="s">
        <v>129</v>
      </c>
      <c r="C151" s="55"/>
      <c r="D151" s="55"/>
      <c r="E151" s="55"/>
      <c r="F151" s="222"/>
      <c r="G151" s="182"/>
      <c r="H151" s="56"/>
    </row>
    <row r="152" spans="1:8" s="60" customFormat="1" ht="10.5" hidden="1" customHeight="1" x14ac:dyDescent="0.2">
      <c r="A152" s="24"/>
      <c r="B152" s="35" t="s">
        <v>143</v>
      </c>
      <c r="C152" s="55">
        <v>780012.83999999962</v>
      </c>
      <c r="D152" s="55">
        <v>68127.809999999954</v>
      </c>
      <c r="E152" s="55">
        <v>848140.64999999944</v>
      </c>
      <c r="F152" s="222">
        <v>0</v>
      </c>
      <c r="G152" s="182"/>
      <c r="H152" s="59"/>
    </row>
    <row r="153" spans="1:8" s="57" customFormat="1" ht="8.25" customHeight="1" x14ac:dyDescent="0.2">
      <c r="A153" s="6"/>
      <c r="B153" s="35"/>
      <c r="C153" s="55"/>
      <c r="D153" s="55"/>
      <c r="E153" s="55"/>
      <c r="F153" s="222"/>
      <c r="G153" s="182"/>
      <c r="H153" s="56"/>
    </row>
    <row r="154" spans="1:8" s="60" customFormat="1" ht="17.25" customHeight="1" x14ac:dyDescent="0.2">
      <c r="A154" s="24"/>
      <c r="B154" s="31" t="s">
        <v>122</v>
      </c>
      <c r="C154" s="55"/>
      <c r="D154" s="55"/>
      <c r="E154" s="55"/>
      <c r="F154" s="222"/>
      <c r="G154" s="182"/>
      <c r="H154" s="59"/>
    </row>
    <row r="155" spans="1:8" s="57" customFormat="1" ht="10.5" customHeight="1" x14ac:dyDescent="0.2">
      <c r="A155" s="6"/>
      <c r="B155" s="37" t="s">
        <v>213</v>
      </c>
      <c r="C155" s="55">
        <v>915</v>
      </c>
      <c r="D155" s="55">
        <v>6667.5</v>
      </c>
      <c r="E155" s="55">
        <v>7582.5</v>
      </c>
      <c r="F155" s="222"/>
      <c r="G155" s="182">
        <v>-0.39696514208002287</v>
      </c>
      <c r="H155" s="56"/>
    </row>
    <row r="156" spans="1:8" s="57" customFormat="1" ht="10.5" hidden="1" customHeight="1" x14ac:dyDescent="0.2">
      <c r="A156" s="6"/>
      <c r="B156" s="37"/>
      <c r="C156" s="55"/>
      <c r="D156" s="55"/>
      <c r="E156" s="55"/>
      <c r="F156" s="222"/>
      <c r="G156" s="182"/>
      <c r="H156" s="56"/>
    </row>
    <row r="157" spans="1:8" s="57" customFormat="1" ht="12" customHeight="1" x14ac:dyDescent="0.2">
      <c r="A157" s="6"/>
      <c r="B157" s="35" t="s">
        <v>232</v>
      </c>
      <c r="C157" s="55">
        <v>915</v>
      </c>
      <c r="D157" s="55">
        <v>6667.5</v>
      </c>
      <c r="E157" s="55">
        <v>7582.5</v>
      </c>
      <c r="F157" s="222"/>
      <c r="G157" s="182">
        <v>-0.39696514208002287</v>
      </c>
      <c r="H157" s="56"/>
    </row>
    <row r="158" spans="1:8" s="57" customFormat="1" x14ac:dyDescent="0.2">
      <c r="A158" s="6"/>
      <c r="B158" s="35"/>
      <c r="C158" s="55"/>
      <c r="D158" s="55"/>
      <c r="E158" s="55"/>
      <c r="F158" s="222"/>
      <c r="G158" s="182"/>
      <c r="H158" s="56"/>
    </row>
    <row r="159" spans="1:8" s="63" customFormat="1" ht="12" x14ac:dyDescent="0.2">
      <c r="A159" s="61"/>
      <c r="B159" s="31" t="s">
        <v>244</v>
      </c>
      <c r="C159" s="55"/>
      <c r="D159" s="55"/>
      <c r="E159" s="55"/>
      <c r="F159" s="222"/>
      <c r="G159" s="182"/>
      <c r="H159" s="62"/>
    </row>
    <row r="160" spans="1:8" s="60" customFormat="1" ht="13.5" customHeight="1" x14ac:dyDescent="0.2">
      <c r="A160" s="24"/>
      <c r="B160" s="37" t="s">
        <v>213</v>
      </c>
      <c r="C160" s="55">
        <v>5</v>
      </c>
      <c r="D160" s="55">
        <v>2</v>
      </c>
      <c r="E160" s="55">
        <v>7</v>
      </c>
      <c r="F160" s="222"/>
      <c r="G160" s="182">
        <v>-0.51724137931034475</v>
      </c>
      <c r="H160" s="59"/>
    </row>
    <row r="161" spans="1:8" s="60" customFormat="1" ht="15" customHeight="1" x14ac:dyDescent="0.2">
      <c r="A161" s="24"/>
      <c r="B161" s="37" t="s">
        <v>205</v>
      </c>
      <c r="C161" s="55">
        <v>373584.62999999995</v>
      </c>
      <c r="D161" s="55">
        <v>1054923.2700000003</v>
      </c>
      <c r="E161" s="55">
        <v>1428507.9000000001</v>
      </c>
      <c r="F161" s="222"/>
      <c r="G161" s="182">
        <v>7.0590911877829843E-2</v>
      </c>
      <c r="H161" s="59"/>
    </row>
    <row r="162" spans="1:8" s="57" customFormat="1" ht="10.5" customHeight="1" x14ac:dyDescent="0.2">
      <c r="A162" s="6"/>
      <c r="B162" s="37" t="s">
        <v>206</v>
      </c>
      <c r="C162" s="55">
        <v>915</v>
      </c>
      <c r="D162" s="55">
        <v>8536</v>
      </c>
      <c r="E162" s="55">
        <v>9451</v>
      </c>
      <c r="F162" s="222"/>
      <c r="G162" s="182"/>
      <c r="H162" s="56"/>
    </row>
    <row r="163" spans="1:8" s="57" customFormat="1" ht="10.5" customHeight="1" x14ac:dyDescent="0.2">
      <c r="A163" s="6"/>
      <c r="B163" s="37" t="s">
        <v>226</v>
      </c>
      <c r="C163" s="55">
        <v>30385.1</v>
      </c>
      <c r="D163" s="55">
        <v>185086.25000000003</v>
      </c>
      <c r="E163" s="55">
        <v>215471.35</v>
      </c>
      <c r="F163" s="222"/>
      <c r="G163" s="182"/>
      <c r="H163" s="56"/>
    </row>
    <row r="164" spans="1:8" s="57" customFormat="1" ht="10.5" customHeight="1" x14ac:dyDescent="0.2">
      <c r="A164" s="6"/>
      <c r="B164" s="37" t="s">
        <v>207</v>
      </c>
      <c r="C164" s="55">
        <v>46374.040000000059</v>
      </c>
      <c r="D164" s="55">
        <v>82142.41</v>
      </c>
      <c r="E164" s="55">
        <v>128516.45000000007</v>
      </c>
      <c r="F164" s="222"/>
      <c r="G164" s="182">
        <v>0.3854752644544519</v>
      </c>
      <c r="H164" s="56"/>
    </row>
    <row r="165" spans="1:8" s="57" customFormat="1" ht="10.5" customHeight="1" x14ac:dyDescent="0.2">
      <c r="A165" s="6"/>
      <c r="B165" s="37" t="s">
        <v>208</v>
      </c>
      <c r="C165" s="55">
        <v>4770.25</v>
      </c>
      <c r="D165" s="55">
        <v>16859.250000000004</v>
      </c>
      <c r="E165" s="55">
        <v>21629.500000000004</v>
      </c>
      <c r="F165" s="222"/>
      <c r="G165" s="182">
        <v>-0.50645750142612656</v>
      </c>
      <c r="H165" s="56"/>
    </row>
    <row r="166" spans="1:8" s="57" customFormat="1" ht="10.5" customHeight="1" x14ac:dyDescent="0.2">
      <c r="A166" s="6"/>
      <c r="B166" s="37" t="s">
        <v>209</v>
      </c>
      <c r="C166" s="55">
        <v>241937.7300000001</v>
      </c>
      <c r="D166" s="55">
        <v>116837.62</v>
      </c>
      <c r="E166" s="55">
        <v>358775.35000000009</v>
      </c>
      <c r="F166" s="222"/>
      <c r="G166" s="182">
        <v>0.33821925088292049</v>
      </c>
      <c r="H166" s="56"/>
    </row>
    <row r="167" spans="1:8" s="57" customFormat="1" ht="10.5" customHeight="1" x14ac:dyDescent="0.2">
      <c r="A167" s="6"/>
      <c r="B167" s="37" t="s">
        <v>210</v>
      </c>
      <c r="C167" s="55">
        <v>45974.500000000022</v>
      </c>
      <c r="D167" s="55">
        <v>14383.699999999999</v>
      </c>
      <c r="E167" s="55">
        <v>60358.200000000019</v>
      </c>
      <c r="F167" s="222"/>
      <c r="G167" s="182">
        <v>-2.9746643154413555E-2</v>
      </c>
      <c r="H167" s="56"/>
    </row>
    <row r="168" spans="1:8" s="57" customFormat="1" ht="10.5" customHeight="1" x14ac:dyDescent="0.2">
      <c r="A168" s="6"/>
      <c r="B168" s="37" t="s">
        <v>211</v>
      </c>
      <c r="C168" s="55">
        <v>2335901.4200000018</v>
      </c>
      <c r="D168" s="55">
        <v>281142.7899999998</v>
      </c>
      <c r="E168" s="55">
        <v>2617044.2100000014</v>
      </c>
      <c r="F168" s="222"/>
      <c r="G168" s="182">
        <v>7.240818737733612E-2</v>
      </c>
      <c r="H168" s="56"/>
    </row>
    <row r="169" spans="1:8" s="57" customFormat="1" ht="10.5" customHeight="1" x14ac:dyDescent="0.2">
      <c r="A169" s="6"/>
      <c r="B169" s="37" t="s">
        <v>212</v>
      </c>
      <c r="C169" s="55">
        <v>2095.2000000000003</v>
      </c>
      <c r="D169" s="55">
        <v>127.8</v>
      </c>
      <c r="E169" s="55">
        <v>2223.0000000000005</v>
      </c>
      <c r="F169" s="222"/>
      <c r="G169" s="182"/>
      <c r="H169" s="56"/>
    </row>
    <row r="170" spans="1:8" s="57" customFormat="1" ht="10.5" customHeight="1" x14ac:dyDescent="0.2">
      <c r="A170" s="6"/>
      <c r="B170" s="35" t="s">
        <v>234</v>
      </c>
      <c r="C170" s="55">
        <v>3082612.870000002</v>
      </c>
      <c r="D170" s="55">
        <v>1760428.0899999999</v>
      </c>
      <c r="E170" s="55">
        <v>4843040.9600000018</v>
      </c>
      <c r="F170" s="222"/>
      <c r="G170" s="182">
        <v>1.5138853796187179E-2</v>
      </c>
      <c r="H170" s="56"/>
    </row>
    <row r="171" spans="1:8" s="57" customFormat="1" ht="9" x14ac:dyDescent="0.15">
      <c r="A171" s="6"/>
      <c r="B171" s="264"/>
      <c r="C171" s="55"/>
      <c r="D171" s="55"/>
      <c r="E171" s="55"/>
      <c r="F171" s="222"/>
      <c r="G171" s="182"/>
      <c r="H171" s="56"/>
    </row>
    <row r="172" spans="1:8" s="57" customFormat="1" x14ac:dyDescent="0.2">
      <c r="A172" s="6"/>
      <c r="B172" s="35" t="s">
        <v>233</v>
      </c>
      <c r="C172" s="55">
        <v>198725601.11000434</v>
      </c>
      <c r="D172" s="55">
        <v>189148775.38999802</v>
      </c>
      <c r="E172" s="55">
        <v>387874376.50000238</v>
      </c>
      <c r="F172" s="222">
        <v>1318670.6499999959</v>
      </c>
      <c r="G172" s="182">
        <v>6.5085154537571244E-2</v>
      </c>
      <c r="H172" s="56"/>
    </row>
    <row r="173" spans="1:8" s="60" customFormat="1" x14ac:dyDescent="0.2">
      <c r="A173" s="24"/>
      <c r="B173" s="35"/>
      <c r="C173" s="55"/>
      <c r="D173" s="55"/>
      <c r="E173" s="55"/>
      <c r="F173" s="222"/>
      <c r="G173" s="182"/>
      <c r="H173" s="59"/>
    </row>
    <row r="174" spans="1:8" s="57" customFormat="1" ht="8.25" customHeight="1" x14ac:dyDescent="0.15">
      <c r="A174" s="6"/>
      <c r="B174" s="64"/>
      <c r="C174" s="55"/>
      <c r="D174" s="55"/>
      <c r="E174" s="55"/>
      <c r="F174" s="222"/>
      <c r="G174" s="182"/>
      <c r="H174" s="56"/>
    </row>
    <row r="175" spans="1:8" s="60" customFormat="1" ht="13.5" customHeight="1" x14ac:dyDescent="0.2">
      <c r="A175" s="24"/>
      <c r="B175" s="31" t="s">
        <v>145</v>
      </c>
      <c r="C175" s="55"/>
      <c r="D175" s="55"/>
      <c r="E175" s="55"/>
      <c r="F175" s="222"/>
      <c r="G175" s="182"/>
      <c r="H175" s="59"/>
    </row>
    <row r="176" spans="1:8" s="60" customFormat="1" ht="10.5" customHeight="1" x14ac:dyDescent="0.2">
      <c r="A176" s="24"/>
      <c r="B176" s="37" t="s">
        <v>205</v>
      </c>
      <c r="C176" s="55">
        <v>353355.89999999985</v>
      </c>
      <c r="D176" s="55">
        <v>234100.69999999969</v>
      </c>
      <c r="E176" s="55">
        <v>587456.59999999951</v>
      </c>
      <c r="F176" s="222">
        <v>16303.589999999995</v>
      </c>
      <c r="G176" s="182">
        <v>7.0380581661366293E-2</v>
      </c>
      <c r="H176" s="59"/>
    </row>
    <row r="177" spans="1:8" s="60" customFormat="1" ht="10.5" customHeight="1" x14ac:dyDescent="0.2">
      <c r="A177" s="24"/>
      <c r="B177" s="37" t="s">
        <v>214</v>
      </c>
      <c r="C177" s="55">
        <v>906501015</v>
      </c>
      <c r="D177" s="55">
        <v>569933678</v>
      </c>
      <c r="E177" s="55">
        <v>1476434693</v>
      </c>
      <c r="F177" s="222">
        <v>20354510</v>
      </c>
      <c r="G177" s="182">
        <v>7.5665239718717414E-2</v>
      </c>
      <c r="H177" s="59"/>
    </row>
    <row r="178" spans="1:8" s="60" customFormat="1" ht="10.5" customHeight="1" x14ac:dyDescent="0.2">
      <c r="A178" s="24"/>
      <c r="B178" s="37" t="s">
        <v>215</v>
      </c>
      <c r="C178" s="55">
        <v>156937.69999999998</v>
      </c>
      <c r="D178" s="55">
        <v>49115.6</v>
      </c>
      <c r="E178" s="55">
        <v>206053.3</v>
      </c>
      <c r="F178" s="222">
        <v>3286.25</v>
      </c>
      <c r="G178" s="182">
        <v>-0.61464332655125198</v>
      </c>
      <c r="H178" s="59"/>
    </row>
    <row r="179" spans="1:8" s="60" customFormat="1" ht="10.5" customHeight="1" x14ac:dyDescent="0.2">
      <c r="A179" s="24"/>
      <c r="B179" s="37" t="s">
        <v>216</v>
      </c>
      <c r="C179" s="55">
        <v>292511.5</v>
      </c>
      <c r="D179" s="55">
        <v>182955.75</v>
      </c>
      <c r="E179" s="55">
        <v>475467.25</v>
      </c>
      <c r="F179" s="222">
        <v>3604.5</v>
      </c>
      <c r="G179" s="182">
        <v>3.2645508579605576E-2</v>
      </c>
      <c r="H179" s="59"/>
    </row>
    <row r="180" spans="1:8" s="60" customFormat="1" ht="10.5" customHeight="1" x14ac:dyDescent="0.2">
      <c r="A180" s="24"/>
      <c r="B180" s="37" t="s">
        <v>217</v>
      </c>
      <c r="C180" s="55">
        <v>1614632.950000016</v>
      </c>
      <c r="D180" s="55">
        <v>1089978.080000005</v>
      </c>
      <c r="E180" s="55">
        <v>2704611.0300000212</v>
      </c>
      <c r="F180" s="222">
        <v>29139.449999999972</v>
      </c>
      <c r="G180" s="182">
        <v>1.98925985749967E-2</v>
      </c>
      <c r="H180" s="59"/>
    </row>
    <row r="181" spans="1:8" s="60" customFormat="1" ht="10.5" hidden="1" customHeight="1" x14ac:dyDescent="0.2">
      <c r="A181" s="24"/>
      <c r="B181" s="37"/>
      <c r="C181" s="55"/>
      <c r="D181" s="55"/>
      <c r="E181" s="55"/>
      <c r="F181" s="222"/>
      <c r="G181" s="182"/>
      <c r="H181" s="59"/>
    </row>
    <row r="182" spans="1:8" s="57" customFormat="1" ht="10.5" hidden="1" customHeight="1" x14ac:dyDescent="0.2">
      <c r="A182" s="6"/>
      <c r="B182" s="37"/>
      <c r="C182" s="55"/>
      <c r="D182" s="55"/>
      <c r="E182" s="55"/>
      <c r="F182" s="222"/>
      <c r="G182" s="182"/>
      <c r="H182" s="56"/>
    </row>
    <row r="183" spans="1:8" s="57" customFormat="1" ht="10.5" hidden="1" customHeight="1" x14ac:dyDescent="0.2">
      <c r="A183" s="6"/>
      <c r="B183" s="16"/>
      <c r="C183" s="55"/>
      <c r="D183" s="55"/>
      <c r="E183" s="55"/>
      <c r="F183" s="222"/>
      <c r="G183" s="182"/>
      <c r="H183" s="56"/>
    </row>
    <row r="184" spans="1:8" s="57" customFormat="1" ht="10.5" hidden="1" customHeight="1" x14ac:dyDescent="0.2">
      <c r="A184" s="6"/>
      <c r="B184" s="37"/>
      <c r="C184" s="55"/>
      <c r="D184" s="55"/>
      <c r="E184" s="55"/>
      <c r="F184" s="222"/>
      <c r="G184" s="182"/>
      <c r="H184" s="56"/>
    </row>
    <row r="185" spans="1:8" s="60" customFormat="1" ht="10.5" hidden="1" customHeight="1" x14ac:dyDescent="0.2">
      <c r="A185" s="24"/>
      <c r="B185" s="16"/>
      <c r="C185" s="55"/>
      <c r="D185" s="55"/>
      <c r="E185" s="55"/>
      <c r="F185" s="222"/>
      <c r="G185" s="182"/>
      <c r="H185" s="59"/>
    </row>
    <row r="186" spans="1:8" ht="10.5" customHeight="1" x14ac:dyDescent="0.2">
      <c r="A186" s="2"/>
      <c r="B186" s="41" t="s">
        <v>235</v>
      </c>
      <c r="C186" s="166">
        <v>908918453.04999995</v>
      </c>
      <c r="D186" s="166">
        <v>571489828.13000011</v>
      </c>
      <c r="E186" s="166">
        <v>1480408281.1800001</v>
      </c>
      <c r="F186" s="342">
        <v>20406843.789999999</v>
      </c>
      <c r="G186" s="194">
        <v>7.5273219772192812E-2</v>
      </c>
      <c r="H186" s="69"/>
    </row>
    <row r="187" spans="1:8" ht="13.5" hidden="1" customHeight="1" x14ac:dyDescent="0.2">
      <c r="A187" s="2"/>
      <c r="B187" s="195" t="s">
        <v>164</v>
      </c>
      <c r="C187" s="55"/>
      <c r="D187" s="55"/>
      <c r="E187" s="55"/>
      <c r="F187" s="222"/>
      <c r="G187" s="185"/>
      <c r="H187" s="69"/>
    </row>
    <row r="188" spans="1:8" ht="10.5" hidden="1" customHeight="1" x14ac:dyDescent="0.2">
      <c r="A188" s="2"/>
      <c r="B188" s="81"/>
      <c r="C188" s="55"/>
      <c r="D188" s="55"/>
      <c r="E188" s="55"/>
      <c r="F188" s="222"/>
      <c r="G188" s="185"/>
      <c r="H188" s="69"/>
    </row>
    <row r="189" spans="1:8" ht="10.5" hidden="1" customHeight="1" x14ac:dyDescent="0.2">
      <c r="A189" s="2"/>
      <c r="B189" s="82" t="s">
        <v>80</v>
      </c>
      <c r="C189" s="55"/>
      <c r="D189" s="55"/>
      <c r="E189" s="55"/>
      <c r="F189" s="222"/>
      <c r="G189" s="185"/>
      <c r="H189" s="69"/>
    </row>
    <row r="190" spans="1:8" ht="10.5" hidden="1" customHeight="1" x14ac:dyDescent="0.2">
      <c r="A190" s="2"/>
      <c r="B190" s="82" t="s">
        <v>81</v>
      </c>
      <c r="C190" s="55"/>
      <c r="D190" s="55"/>
      <c r="E190" s="55"/>
      <c r="F190" s="222"/>
      <c r="G190" s="185"/>
      <c r="H190" s="69"/>
    </row>
    <row r="191" spans="1:8" ht="10.5" hidden="1" customHeight="1" x14ac:dyDescent="0.2">
      <c r="A191" s="2"/>
      <c r="B191" s="82"/>
      <c r="C191" s="55"/>
      <c r="D191" s="55"/>
      <c r="E191" s="55"/>
      <c r="F191" s="222"/>
      <c r="G191" s="185"/>
      <c r="H191" s="69"/>
    </row>
    <row r="192" spans="1:8" s="28" customFormat="1" ht="27.75" customHeight="1" x14ac:dyDescent="0.2">
      <c r="A192" s="54"/>
      <c r="B192" s="367" t="s">
        <v>165</v>
      </c>
      <c r="C192" s="401"/>
      <c r="D192" s="400">
        <v>34388028.001721382</v>
      </c>
      <c r="E192" s="400">
        <v>34388028.001721382</v>
      </c>
      <c r="F192" s="227"/>
      <c r="G192" s="355">
        <v>0.16177469943614198</v>
      </c>
      <c r="H192" s="70"/>
    </row>
    <row r="193" spans="1:8" ht="10.5" customHeight="1" x14ac:dyDescent="0.2">
      <c r="A193" s="2"/>
      <c r="B193" s="84"/>
      <c r="C193" s="166"/>
      <c r="D193" s="166"/>
      <c r="E193" s="166"/>
      <c r="F193" s="342"/>
      <c r="G193" s="352"/>
      <c r="H193" s="69"/>
    </row>
    <row r="194" spans="1:8" x14ac:dyDescent="0.2">
      <c r="F194" s="350"/>
      <c r="G194" s="350"/>
    </row>
    <row r="195" spans="1:8" x14ac:dyDescent="0.2">
      <c r="F195" s="350"/>
      <c r="G195" s="350"/>
    </row>
    <row r="196" spans="1:8" x14ac:dyDescent="0.2">
      <c r="F196" s="350"/>
      <c r="G196" s="350"/>
    </row>
    <row r="197" spans="1:8" x14ac:dyDescent="0.2">
      <c r="F197" s="350"/>
      <c r="G197" s="350"/>
    </row>
    <row r="198" spans="1:8" x14ac:dyDescent="0.2">
      <c r="F198" s="350"/>
      <c r="G198" s="350"/>
    </row>
    <row r="199" spans="1:8" x14ac:dyDescent="0.2">
      <c r="F199" s="350"/>
      <c r="G199" s="350"/>
    </row>
    <row r="200" spans="1:8" x14ac:dyDescent="0.2">
      <c r="F200" s="350"/>
      <c r="G200" s="350"/>
    </row>
    <row r="201" spans="1:8" x14ac:dyDescent="0.2">
      <c r="F201" s="350"/>
      <c r="G201" s="350"/>
    </row>
    <row r="202" spans="1:8" x14ac:dyDescent="0.2">
      <c r="F202" s="350"/>
      <c r="G202" s="350"/>
    </row>
    <row r="203" spans="1:8" x14ac:dyDescent="0.2">
      <c r="F203" s="350"/>
      <c r="G203" s="350"/>
    </row>
    <row r="204" spans="1:8" x14ac:dyDescent="0.2">
      <c r="F204" s="350"/>
      <c r="G204" s="350"/>
    </row>
    <row r="205" spans="1:8" x14ac:dyDescent="0.2">
      <c r="F205" s="350"/>
      <c r="G205" s="350"/>
    </row>
    <row r="206" spans="1:8" x14ac:dyDescent="0.2">
      <c r="F206" s="350"/>
      <c r="G206" s="350"/>
    </row>
    <row r="207" spans="1:8" x14ac:dyDescent="0.2">
      <c r="F207" s="350"/>
      <c r="G207" s="350"/>
    </row>
    <row r="208" spans="1:8" x14ac:dyDescent="0.2">
      <c r="F208" s="350"/>
      <c r="G208" s="350"/>
    </row>
    <row r="209" spans="6:7" x14ac:dyDescent="0.2">
      <c r="F209" s="350"/>
      <c r="G209" s="350"/>
    </row>
    <row r="210" spans="6:7" x14ac:dyDescent="0.2">
      <c r="F210" s="350"/>
      <c r="G210" s="350"/>
    </row>
    <row r="211" spans="6:7" x14ac:dyDescent="0.2">
      <c r="F211" s="350"/>
      <c r="G211" s="350"/>
    </row>
    <row r="212" spans="6:7" x14ac:dyDescent="0.2">
      <c r="F212" s="350"/>
      <c r="G212" s="350"/>
    </row>
    <row r="213" spans="6:7" x14ac:dyDescent="0.2">
      <c r="F213" s="350"/>
      <c r="G213" s="350"/>
    </row>
    <row r="214" spans="6:7" x14ac:dyDescent="0.2">
      <c r="F214" s="350"/>
      <c r="G214" s="350"/>
    </row>
    <row r="215" spans="6:7" x14ac:dyDescent="0.2">
      <c r="F215" s="350"/>
      <c r="G215" s="350"/>
    </row>
    <row r="216" spans="6:7" x14ac:dyDescent="0.2">
      <c r="F216" s="350"/>
      <c r="G216" s="350"/>
    </row>
    <row r="217" spans="6:7" x14ac:dyDescent="0.2">
      <c r="F217" s="350"/>
      <c r="G217" s="350"/>
    </row>
    <row r="218" spans="6:7" x14ac:dyDescent="0.2">
      <c r="F218" s="350"/>
      <c r="G218" s="350"/>
    </row>
    <row r="219" spans="6:7" x14ac:dyDescent="0.2">
      <c r="F219" s="350"/>
      <c r="G219" s="350"/>
    </row>
    <row r="220" spans="6:7" x14ac:dyDescent="0.2">
      <c r="F220" s="350"/>
      <c r="G220" s="350"/>
    </row>
    <row r="221" spans="6:7" x14ac:dyDescent="0.2">
      <c r="F221" s="350"/>
      <c r="G221" s="350"/>
    </row>
    <row r="222" spans="6:7" x14ac:dyDescent="0.2">
      <c r="F222" s="350"/>
      <c r="G222" s="350"/>
    </row>
    <row r="223" spans="6:7" x14ac:dyDescent="0.2">
      <c r="F223" s="350"/>
      <c r="G223" s="350"/>
    </row>
    <row r="224" spans="6:7" x14ac:dyDescent="0.2">
      <c r="F224" s="350"/>
      <c r="G224" s="350"/>
    </row>
    <row r="225" spans="6:7" x14ac:dyDescent="0.2">
      <c r="F225" s="350"/>
      <c r="G225" s="350"/>
    </row>
    <row r="226" spans="6:7" x14ac:dyDescent="0.2">
      <c r="F226" s="350"/>
      <c r="G226" s="350"/>
    </row>
    <row r="227" spans="6:7" x14ac:dyDescent="0.2">
      <c r="F227" s="350"/>
      <c r="G227" s="350"/>
    </row>
    <row r="228" spans="6:7" x14ac:dyDescent="0.2">
      <c r="F228" s="350"/>
      <c r="G228" s="350"/>
    </row>
    <row r="229" spans="6:7" x14ac:dyDescent="0.2">
      <c r="F229" s="350"/>
      <c r="G229" s="350"/>
    </row>
    <row r="230" spans="6:7" x14ac:dyDescent="0.2">
      <c r="F230" s="350"/>
      <c r="G230" s="350"/>
    </row>
    <row r="231" spans="6:7" x14ac:dyDescent="0.2">
      <c r="F231" s="350"/>
      <c r="G231" s="350"/>
    </row>
    <row r="232" spans="6:7" x14ac:dyDescent="0.2">
      <c r="F232" s="350"/>
      <c r="G232" s="350"/>
    </row>
    <row r="233" spans="6:7" x14ac:dyDescent="0.2">
      <c r="F233" s="350"/>
      <c r="G233" s="350"/>
    </row>
    <row r="234" spans="6:7" x14ac:dyDescent="0.2">
      <c r="F234" s="350"/>
      <c r="G234" s="350"/>
    </row>
    <row r="235" spans="6:7" x14ac:dyDescent="0.2">
      <c r="F235" s="350"/>
      <c r="G235" s="350"/>
    </row>
    <row r="236" spans="6:7" x14ac:dyDescent="0.2">
      <c r="F236" s="350"/>
      <c r="G236" s="350"/>
    </row>
    <row r="237" spans="6:7" x14ac:dyDescent="0.2">
      <c r="F237" s="350"/>
      <c r="G237" s="350"/>
    </row>
    <row r="238" spans="6:7" x14ac:dyDescent="0.2">
      <c r="F238" s="350"/>
      <c r="G238" s="350"/>
    </row>
    <row r="239" spans="6:7" x14ac:dyDescent="0.2">
      <c r="F239" s="350"/>
      <c r="G239" s="350"/>
    </row>
    <row r="240" spans="6:7" x14ac:dyDescent="0.2">
      <c r="F240" s="350"/>
      <c r="G240" s="350"/>
    </row>
    <row r="241" spans="6:7" x14ac:dyDescent="0.2">
      <c r="F241" s="350"/>
      <c r="G241" s="350"/>
    </row>
    <row r="242" spans="6:7" x14ac:dyDescent="0.2">
      <c r="F242" s="350"/>
      <c r="G242" s="350"/>
    </row>
    <row r="243" spans="6:7" x14ac:dyDescent="0.2">
      <c r="F243" s="350"/>
      <c r="G243" s="350"/>
    </row>
    <row r="244" spans="6:7" x14ac:dyDescent="0.2">
      <c r="F244" s="350"/>
      <c r="G244" s="350"/>
    </row>
    <row r="245" spans="6:7" x14ac:dyDescent="0.2">
      <c r="F245" s="350"/>
      <c r="G245" s="350"/>
    </row>
    <row r="246" spans="6:7" x14ac:dyDescent="0.2">
      <c r="F246" s="350"/>
      <c r="G246" s="350"/>
    </row>
    <row r="247" spans="6:7" x14ac:dyDescent="0.2">
      <c r="F247" s="350"/>
      <c r="G247" s="350"/>
    </row>
    <row r="248" spans="6:7" x14ac:dyDescent="0.2">
      <c r="F248" s="350"/>
      <c r="G248" s="350"/>
    </row>
    <row r="249" spans="6:7" x14ac:dyDescent="0.2">
      <c r="F249" s="350"/>
      <c r="G249" s="350"/>
    </row>
    <row r="250" spans="6:7" x14ac:dyDescent="0.2">
      <c r="F250" s="350"/>
      <c r="G250" s="350"/>
    </row>
    <row r="251" spans="6:7" x14ac:dyDescent="0.2">
      <c r="F251" s="350"/>
      <c r="G251" s="350"/>
    </row>
    <row r="252" spans="6:7" x14ac:dyDescent="0.2">
      <c r="F252" s="350"/>
      <c r="G252" s="350"/>
    </row>
    <row r="253" spans="6:7" x14ac:dyDescent="0.2">
      <c r="F253" s="350"/>
      <c r="G253" s="350"/>
    </row>
    <row r="254" spans="6:7" x14ac:dyDescent="0.2">
      <c r="F254" s="350"/>
      <c r="G254" s="350"/>
    </row>
    <row r="255" spans="6:7" x14ac:dyDescent="0.2">
      <c r="F255" s="350"/>
      <c r="G255" s="350"/>
    </row>
    <row r="256" spans="6:7" x14ac:dyDescent="0.2">
      <c r="F256" s="350"/>
      <c r="G256" s="350"/>
    </row>
    <row r="257" spans="6:7" x14ac:dyDescent="0.2">
      <c r="F257" s="350"/>
      <c r="G257" s="350"/>
    </row>
    <row r="258" spans="6:7" x14ac:dyDescent="0.2">
      <c r="F258" s="350"/>
      <c r="G258" s="350"/>
    </row>
    <row r="259" spans="6:7" x14ac:dyDescent="0.2">
      <c r="F259" s="350"/>
      <c r="G259" s="350"/>
    </row>
    <row r="260" spans="6:7" x14ac:dyDescent="0.2">
      <c r="F260" s="350"/>
      <c r="G260" s="350"/>
    </row>
    <row r="261" spans="6:7" x14ac:dyDescent="0.2">
      <c r="F261" s="350"/>
      <c r="G261" s="350"/>
    </row>
    <row r="262" spans="6:7" x14ac:dyDescent="0.2">
      <c r="F262" s="350"/>
      <c r="G262" s="350"/>
    </row>
    <row r="263" spans="6:7" x14ac:dyDescent="0.2">
      <c r="F263" s="350"/>
      <c r="G263" s="350"/>
    </row>
    <row r="264" spans="6:7" x14ac:dyDescent="0.2">
      <c r="F264" s="350"/>
      <c r="G264" s="350"/>
    </row>
    <row r="265" spans="6:7" x14ac:dyDescent="0.2">
      <c r="F265" s="350"/>
      <c r="G265" s="350"/>
    </row>
    <row r="266" spans="6:7" x14ac:dyDescent="0.2">
      <c r="F266" s="350"/>
      <c r="G266" s="350"/>
    </row>
    <row r="267" spans="6:7" x14ac:dyDescent="0.2">
      <c r="F267" s="350"/>
      <c r="G267" s="350"/>
    </row>
    <row r="268" spans="6:7" x14ac:dyDescent="0.2">
      <c r="F268" s="350"/>
      <c r="G268" s="350"/>
    </row>
    <row r="269" spans="6:7" x14ac:dyDescent="0.2">
      <c r="F269" s="350"/>
      <c r="G269" s="350"/>
    </row>
    <row r="270" spans="6:7" x14ac:dyDescent="0.2">
      <c r="F270" s="350"/>
      <c r="G270" s="350"/>
    </row>
    <row r="271" spans="6:7" x14ac:dyDescent="0.2">
      <c r="F271" s="350"/>
      <c r="G271" s="350"/>
    </row>
    <row r="272" spans="6:7" x14ac:dyDescent="0.2">
      <c r="F272" s="350"/>
      <c r="G272" s="350"/>
    </row>
    <row r="273" spans="6:7" x14ac:dyDescent="0.2">
      <c r="F273" s="350"/>
      <c r="G273" s="350"/>
    </row>
    <row r="274" spans="6:7" x14ac:dyDescent="0.2">
      <c r="F274" s="350"/>
      <c r="G274" s="350"/>
    </row>
    <row r="275" spans="6:7" x14ac:dyDescent="0.2">
      <c r="F275" s="350"/>
      <c r="G275" s="350"/>
    </row>
    <row r="276" spans="6:7" x14ac:dyDescent="0.2">
      <c r="F276" s="350"/>
      <c r="G276" s="350"/>
    </row>
    <row r="277" spans="6:7" x14ac:dyDescent="0.2">
      <c r="F277" s="350"/>
      <c r="G277" s="350"/>
    </row>
    <row r="278" spans="6:7" x14ac:dyDescent="0.2">
      <c r="F278" s="350"/>
      <c r="G278" s="350"/>
    </row>
    <row r="279" spans="6:7" x14ac:dyDescent="0.2">
      <c r="F279" s="350"/>
      <c r="G279" s="350"/>
    </row>
    <row r="280" spans="6:7" x14ac:dyDescent="0.2">
      <c r="F280" s="350"/>
      <c r="G280" s="350"/>
    </row>
    <row r="281" spans="6:7" x14ac:dyDescent="0.2">
      <c r="F281" s="350"/>
      <c r="G281" s="350"/>
    </row>
    <row r="282" spans="6:7" x14ac:dyDescent="0.2">
      <c r="F282" s="350"/>
      <c r="G282" s="350"/>
    </row>
    <row r="283" spans="6:7" x14ac:dyDescent="0.2">
      <c r="F283" s="350"/>
      <c r="G283" s="350"/>
    </row>
    <row r="284" spans="6:7" x14ac:dyDescent="0.2">
      <c r="F284" s="350"/>
      <c r="G284" s="350"/>
    </row>
    <row r="285" spans="6:7" x14ac:dyDescent="0.2">
      <c r="F285" s="350"/>
      <c r="G285" s="350"/>
    </row>
    <row r="286" spans="6:7" x14ac:dyDescent="0.2">
      <c r="F286" s="350"/>
      <c r="G286" s="350"/>
    </row>
    <row r="287" spans="6:7" x14ac:dyDescent="0.2">
      <c r="F287" s="350"/>
      <c r="G287" s="350"/>
    </row>
    <row r="288" spans="6:7" x14ac:dyDescent="0.2">
      <c r="F288" s="350"/>
      <c r="G288" s="350"/>
    </row>
    <row r="289" spans="6:7" x14ac:dyDescent="0.2">
      <c r="F289" s="350"/>
      <c r="G289" s="350"/>
    </row>
    <row r="290" spans="6:7" x14ac:dyDescent="0.2">
      <c r="F290" s="350"/>
      <c r="G290" s="350"/>
    </row>
    <row r="291" spans="6:7" x14ac:dyDescent="0.2">
      <c r="F291" s="350"/>
      <c r="G291" s="350"/>
    </row>
    <row r="292" spans="6:7" x14ac:dyDescent="0.2">
      <c r="F292" s="350"/>
      <c r="G292" s="350"/>
    </row>
    <row r="293" spans="6:7" x14ac:dyDescent="0.2">
      <c r="F293" s="350"/>
      <c r="G293" s="350"/>
    </row>
    <row r="294" spans="6:7" x14ac:dyDescent="0.2">
      <c r="F294" s="350"/>
      <c r="G294" s="350"/>
    </row>
    <row r="295" spans="6:7" x14ac:dyDescent="0.2">
      <c r="F295" s="350"/>
      <c r="G295" s="350"/>
    </row>
    <row r="296" spans="6:7" x14ac:dyDescent="0.2">
      <c r="F296" s="350"/>
      <c r="G296" s="350"/>
    </row>
    <row r="297" spans="6:7" x14ac:dyDescent="0.2">
      <c r="F297" s="350"/>
      <c r="G297" s="350"/>
    </row>
    <row r="298" spans="6:7" x14ac:dyDescent="0.2">
      <c r="F298" s="350"/>
      <c r="G298" s="350"/>
    </row>
    <row r="299" spans="6:7" x14ac:dyDescent="0.2">
      <c r="F299" s="350"/>
      <c r="G299" s="350"/>
    </row>
    <row r="300" spans="6:7" x14ac:dyDescent="0.2">
      <c r="F300" s="350"/>
      <c r="G300" s="350"/>
    </row>
    <row r="301" spans="6:7" x14ac:dyDescent="0.2">
      <c r="F301" s="350"/>
      <c r="G301" s="350"/>
    </row>
    <row r="302" spans="6:7" x14ac:dyDescent="0.2">
      <c r="F302" s="350"/>
      <c r="G302" s="350"/>
    </row>
    <row r="303" spans="6:7" x14ac:dyDescent="0.2">
      <c r="F303" s="350"/>
    </row>
    <row r="304" spans="6:7" x14ac:dyDescent="0.2">
      <c r="F304" s="350"/>
    </row>
    <row r="305" spans="6:6" x14ac:dyDescent="0.2">
      <c r="F305" s="350"/>
    </row>
    <row r="306" spans="6:6" x14ac:dyDescent="0.2">
      <c r="F306" s="350"/>
    </row>
    <row r="307" spans="6:6" x14ac:dyDescent="0.2">
      <c r="F307" s="350"/>
    </row>
    <row r="308" spans="6:6" x14ac:dyDescent="0.2">
      <c r="F308" s="350"/>
    </row>
    <row r="309" spans="6:6" x14ac:dyDescent="0.2">
      <c r="F309" s="350"/>
    </row>
    <row r="310" spans="6:6" x14ac:dyDescent="0.2">
      <c r="F310" s="350"/>
    </row>
    <row r="311" spans="6:6" x14ac:dyDescent="0.2">
      <c r="F311" s="350"/>
    </row>
    <row r="312" spans="6:6" x14ac:dyDescent="0.2">
      <c r="F312" s="350"/>
    </row>
    <row r="313" spans="6:6" x14ac:dyDescent="0.2">
      <c r="F313" s="350"/>
    </row>
    <row r="314" spans="6:6" x14ac:dyDescent="0.2">
      <c r="F314" s="350"/>
    </row>
    <row r="315" spans="6:6" x14ac:dyDescent="0.2">
      <c r="F315" s="350"/>
    </row>
    <row r="316" spans="6:6" x14ac:dyDescent="0.2">
      <c r="F316" s="350"/>
    </row>
    <row r="317" spans="6:6" x14ac:dyDescent="0.2">
      <c r="F317" s="350"/>
    </row>
    <row r="318" spans="6:6" x14ac:dyDescent="0.2">
      <c r="F318" s="350"/>
    </row>
    <row r="319" spans="6:6" x14ac:dyDescent="0.2">
      <c r="F319" s="350"/>
    </row>
    <row r="320" spans="6:6" x14ac:dyDescent="0.2">
      <c r="F320" s="350"/>
    </row>
    <row r="321" spans="6:6" x14ac:dyDescent="0.2">
      <c r="F321" s="350"/>
    </row>
    <row r="322" spans="6:6" x14ac:dyDescent="0.2">
      <c r="F322" s="350"/>
    </row>
    <row r="323" spans="6:6" x14ac:dyDescent="0.2">
      <c r="F323" s="350"/>
    </row>
    <row r="324" spans="6:6" x14ac:dyDescent="0.2">
      <c r="F324" s="350"/>
    </row>
    <row r="325" spans="6:6" x14ac:dyDescent="0.2">
      <c r="F325" s="350"/>
    </row>
    <row r="326" spans="6:6" x14ac:dyDescent="0.2">
      <c r="F326" s="350"/>
    </row>
    <row r="327" spans="6:6" x14ac:dyDescent="0.2">
      <c r="F327" s="350"/>
    </row>
    <row r="328" spans="6:6" x14ac:dyDescent="0.2">
      <c r="F328" s="350"/>
    </row>
    <row r="329" spans="6:6" x14ac:dyDescent="0.2">
      <c r="F329" s="350"/>
    </row>
    <row r="330" spans="6:6" x14ac:dyDescent="0.2">
      <c r="F330" s="350"/>
    </row>
    <row r="331" spans="6:6" x14ac:dyDescent="0.2">
      <c r="F331" s="350"/>
    </row>
    <row r="332" spans="6:6" x14ac:dyDescent="0.2">
      <c r="F332" s="350"/>
    </row>
    <row r="333" spans="6:6" x14ac:dyDescent="0.2">
      <c r="F333" s="350"/>
    </row>
    <row r="334" spans="6:6" x14ac:dyDescent="0.2">
      <c r="F334" s="350"/>
    </row>
    <row r="335" spans="6:6" x14ac:dyDescent="0.2">
      <c r="F335" s="350"/>
    </row>
    <row r="336" spans="6:6" x14ac:dyDescent="0.2">
      <c r="F336" s="350"/>
    </row>
    <row r="337" spans="6:6" x14ac:dyDescent="0.2">
      <c r="F337" s="350"/>
    </row>
    <row r="338" spans="6:6" x14ac:dyDescent="0.2">
      <c r="F338" s="350"/>
    </row>
    <row r="339" spans="6:6" x14ac:dyDescent="0.2">
      <c r="F339" s="350"/>
    </row>
    <row r="340" spans="6:6" x14ac:dyDescent="0.2">
      <c r="F340" s="350"/>
    </row>
    <row r="341" spans="6:6" x14ac:dyDescent="0.2">
      <c r="F341" s="350"/>
    </row>
    <row r="342" spans="6:6" x14ac:dyDescent="0.2">
      <c r="F342" s="350"/>
    </row>
    <row r="343" spans="6:6" x14ac:dyDescent="0.2">
      <c r="F343" s="350"/>
    </row>
    <row r="344" spans="6:6" x14ac:dyDescent="0.2">
      <c r="F344" s="350"/>
    </row>
    <row r="345" spans="6:6" x14ac:dyDescent="0.2">
      <c r="F345" s="350"/>
    </row>
    <row r="346" spans="6:6" x14ac:dyDescent="0.2">
      <c r="F346" s="350"/>
    </row>
    <row r="347" spans="6:6" x14ac:dyDescent="0.2">
      <c r="F347" s="350"/>
    </row>
    <row r="348" spans="6:6" x14ac:dyDescent="0.2">
      <c r="F348" s="350"/>
    </row>
    <row r="349" spans="6:6" x14ac:dyDescent="0.2">
      <c r="F349" s="350"/>
    </row>
    <row r="350" spans="6:6" x14ac:dyDescent="0.2">
      <c r="F350" s="350"/>
    </row>
    <row r="351" spans="6:6" x14ac:dyDescent="0.2">
      <c r="F351" s="350"/>
    </row>
    <row r="352" spans="6:6" x14ac:dyDescent="0.2">
      <c r="F352" s="350"/>
    </row>
    <row r="353" spans="6:6" x14ac:dyDescent="0.2">
      <c r="F353" s="350"/>
    </row>
    <row r="354" spans="6:6" x14ac:dyDescent="0.2">
      <c r="F354" s="350"/>
    </row>
    <row r="355" spans="6:6" x14ac:dyDescent="0.2">
      <c r="F355" s="350"/>
    </row>
    <row r="356" spans="6:6" x14ac:dyDescent="0.2">
      <c r="F356" s="350"/>
    </row>
    <row r="357" spans="6:6" x14ac:dyDescent="0.2">
      <c r="F357" s="350"/>
    </row>
    <row r="358" spans="6:6" x14ac:dyDescent="0.2">
      <c r="F358" s="350"/>
    </row>
  </sheetData>
  <dataConsolidate/>
  <pageMargins left="0.19685039370078741" right="0.19685039370078741" top="0.27559055118110237" bottom="0.19685039370078741" header="0.31496062992125984" footer="0.51181102362204722"/>
  <pageSetup paperSize="9" scale="71" orientation="portrait" r:id="rId1"/>
  <headerFooter alignWithMargins="0">
    <oddFooter xml:space="preserve">&amp;R&amp;8
</oddFooter>
  </headerFooter>
  <rowBreaks count="1" manualBreakCount="1">
    <brk id="109" max="13" man="1"/>
  </rowBreak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1">
    <tabColor indexed="45"/>
  </sheetPr>
  <dimension ref="A1:L661"/>
  <sheetViews>
    <sheetView showZeros="0" view="pageBreakPreview" topLeftCell="B356" zoomScale="114" zoomScaleNormal="100" zoomScaleSheetLayoutView="114" workbookViewId="0">
      <selection activeCell="E659" sqref="E659:F659"/>
    </sheetView>
  </sheetViews>
  <sheetFormatPr baseColWidth="10" defaultRowHeight="11.25" x14ac:dyDescent="0.2"/>
  <cols>
    <col min="1" max="1" width="4" style="6" customWidth="1"/>
    <col min="2" max="2" width="68.140625" style="5" customWidth="1"/>
    <col min="3" max="3" width="15" style="3" bestFit="1" customWidth="1"/>
    <col min="4" max="4" width="12.140625" style="3" customWidth="1"/>
    <col min="5" max="5" width="15" style="3" customWidth="1"/>
    <col min="6" max="6" width="14.85546875" style="3" bestFit="1" customWidth="1"/>
    <col min="7" max="7" width="13.140625" style="3" bestFit="1" customWidth="1"/>
    <col min="8" max="8" width="6.5703125" style="3" bestFit="1" customWidth="1"/>
    <col min="9" max="9" width="2.5703125" style="3" customWidth="1"/>
    <col min="10" max="10" width="4" style="5" bestFit="1" customWidth="1"/>
    <col min="11" max="16384" width="11.42578125" style="5"/>
  </cols>
  <sheetData>
    <row r="1" spans="1:9" ht="9" customHeight="1" x14ac:dyDescent="0.2">
      <c r="A1" s="1"/>
      <c r="B1" s="43"/>
      <c r="F1" s="5"/>
      <c r="G1" s="5"/>
      <c r="H1" s="5"/>
      <c r="I1" s="4"/>
    </row>
    <row r="2" spans="1:9" ht="17.25" customHeight="1" x14ac:dyDescent="0.25">
      <c r="B2" s="7" t="s">
        <v>288</v>
      </c>
      <c r="C2" s="8"/>
      <c r="D2" s="8"/>
      <c r="E2" s="8"/>
      <c r="F2" s="8"/>
      <c r="G2" s="8"/>
      <c r="H2" s="8"/>
      <c r="I2" s="8"/>
    </row>
    <row r="3" spans="1:9" ht="12" customHeight="1" x14ac:dyDescent="0.2">
      <c r="B3" s="9"/>
      <c r="C3" s="10" t="s">
        <v>499</v>
      </c>
      <c r="D3" s="11"/>
    </row>
    <row r="4" spans="1:9" ht="14.25" customHeight="1" x14ac:dyDescent="0.2">
      <c r="B4" s="12" t="s">
        <v>284</v>
      </c>
      <c r="C4" s="13"/>
      <c r="D4" s="13"/>
      <c r="E4" s="13"/>
      <c r="F4" s="13"/>
      <c r="G4" s="13"/>
      <c r="H4" s="14"/>
      <c r="I4" s="15"/>
    </row>
    <row r="5" spans="1:9" ht="12" customHeight="1" x14ac:dyDescent="0.2">
      <c r="B5" s="387" t="s">
        <v>4</v>
      </c>
      <c r="C5" s="386" t="s">
        <v>1</v>
      </c>
      <c r="D5" s="385" t="s">
        <v>2</v>
      </c>
      <c r="E5" s="386" t="s">
        <v>6</v>
      </c>
      <c r="F5" s="219" t="s">
        <v>3</v>
      </c>
      <c r="G5" s="219" t="s">
        <v>237</v>
      </c>
      <c r="H5" s="19" t="s">
        <v>300</v>
      </c>
      <c r="I5" s="20"/>
    </row>
    <row r="6" spans="1:9" ht="9" customHeight="1" x14ac:dyDescent="0.2">
      <c r="B6" s="21"/>
      <c r="C6" s="45" t="s">
        <v>5</v>
      </c>
      <c r="D6" s="44" t="s">
        <v>5</v>
      </c>
      <c r="E6" s="45"/>
      <c r="F6" s="220" t="s">
        <v>241</v>
      </c>
      <c r="G6" s="220" t="s">
        <v>239</v>
      </c>
      <c r="H6" s="22" t="s">
        <v>301</v>
      </c>
      <c r="I6" s="23"/>
    </row>
    <row r="7" spans="1:9" s="28" customFormat="1" ht="14.25" customHeight="1" x14ac:dyDescent="0.2">
      <c r="A7" s="24"/>
      <c r="B7" s="25" t="s">
        <v>285</v>
      </c>
      <c r="C7" s="287"/>
      <c r="D7" s="287"/>
      <c r="E7" s="287"/>
      <c r="F7" s="288"/>
      <c r="G7" s="288"/>
      <c r="H7" s="181"/>
      <c r="I7" s="27"/>
    </row>
    <row r="8" spans="1:9" s="28" customFormat="1" ht="11.25" customHeight="1" x14ac:dyDescent="0.2">
      <c r="A8" s="24"/>
      <c r="B8" s="31" t="s">
        <v>88</v>
      </c>
      <c r="C8" s="291"/>
      <c r="D8" s="291"/>
      <c r="E8" s="291"/>
      <c r="F8" s="292"/>
      <c r="G8" s="292"/>
      <c r="H8" s="178"/>
      <c r="I8" s="27"/>
    </row>
    <row r="9" spans="1:9" ht="10.5" customHeight="1" x14ac:dyDescent="0.2">
      <c r="B9" s="16" t="s">
        <v>22</v>
      </c>
      <c r="C9" s="289">
        <v>1023546211.870005</v>
      </c>
      <c r="D9" s="289">
        <v>543313213.06143081</v>
      </c>
      <c r="E9" s="289">
        <v>1566859424.9314358</v>
      </c>
      <c r="F9" s="290">
        <v>28992294.719999906</v>
      </c>
      <c r="G9" s="290">
        <v>10256499.347500019</v>
      </c>
      <c r="H9" s="179">
        <v>8.4896973624655425E-2</v>
      </c>
      <c r="I9" s="20"/>
    </row>
    <row r="10" spans="1:9" ht="10.5" customHeight="1" x14ac:dyDescent="0.2">
      <c r="B10" s="16" t="s">
        <v>387</v>
      </c>
      <c r="C10" s="289">
        <v>29046.525767999719</v>
      </c>
      <c r="D10" s="289">
        <v>1338356.7148640002</v>
      </c>
      <c r="E10" s="289">
        <v>1367403.2406320001</v>
      </c>
      <c r="F10" s="290">
        <v>9436.2319999999945</v>
      </c>
      <c r="G10" s="290">
        <v>598.87880000000041</v>
      </c>
      <c r="H10" s="179">
        <v>-3.5740056841289114E-3</v>
      </c>
      <c r="I10" s="20"/>
    </row>
    <row r="11" spans="1:9" ht="10.5" customHeight="1" x14ac:dyDescent="0.2">
      <c r="B11" s="16" t="s">
        <v>100</v>
      </c>
      <c r="C11" s="289">
        <v>31940158.930000074</v>
      </c>
      <c r="D11" s="289">
        <v>148869507.13130996</v>
      </c>
      <c r="E11" s="289">
        <v>180809666.06131002</v>
      </c>
      <c r="F11" s="290">
        <v>61900.009999999995</v>
      </c>
      <c r="G11" s="290">
        <v>598761.59</v>
      </c>
      <c r="H11" s="179">
        <v>-2.6348803875878346E-2</v>
      </c>
      <c r="I11" s="20"/>
    </row>
    <row r="12" spans="1:9" ht="10.5" customHeight="1" x14ac:dyDescent="0.2">
      <c r="B12" s="16" t="s">
        <v>388</v>
      </c>
      <c r="C12" s="289">
        <v>39073.844232000287</v>
      </c>
      <c r="D12" s="289">
        <v>1800378.5451360012</v>
      </c>
      <c r="E12" s="289">
        <v>1839452.3893680014</v>
      </c>
      <c r="F12" s="290">
        <v>12693.768000000007</v>
      </c>
      <c r="G12" s="290">
        <v>805.62119999999925</v>
      </c>
      <c r="H12" s="179">
        <v>-3.5740056841274681E-3</v>
      </c>
      <c r="I12" s="20"/>
    </row>
    <row r="13" spans="1:9" ht="10.5" customHeight="1" x14ac:dyDescent="0.2">
      <c r="B13" s="16" t="s">
        <v>340</v>
      </c>
      <c r="C13" s="289">
        <v>80808428.670000672</v>
      </c>
      <c r="D13" s="289">
        <v>67965906.710000113</v>
      </c>
      <c r="E13" s="289">
        <v>148774335.3800008</v>
      </c>
      <c r="F13" s="290">
        <v>8856395.3399999682</v>
      </c>
      <c r="G13" s="290">
        <v>799765.87999999954</v>
      </c>
      <c r="H13" s="179">
        <v>3.4279482661252025E-2</v>
      </c>
      <c r="I13" s="20"/>
    </row>
    <row r="14" spans="1:9" ht="10.5" customHeight="1" x14ac:dyDescent="0.2">
      <c r="B14" s="340" t="s">
        <v>90</v>
      </c>
      <c r="C14" s="289">
        <v>80538528.62000069</v>
      </c>
      <c r="D14" s="289">
        <v>66748725.820000112</v>
      </c>
      <c r="E14" s="289">
        <v>147287254.4400008</v>
      </c>
      <c r="F14" s="290">
        <v>7704198.7599999681</v>
      </c>
      <c r="G14" s="290">
        <v>792199.74999999977</v>
      </c>
      <c r="H14" s="179">
        <v>3.8267969141168257E-2</v>
      </c>
      <c r="I14" s="20"/>
    </row>
    <row r="15" spans="1:9" ht="10.5" customHeight="1" x14ac:dyDescent="0.2">
      <c r="B15" s="33" t="s">
        <v>304</v>
      </c>
      <c r="C15" s="289">
        <v>5193472.7499999832</v>
      </c>
      <c r="D15" s="289">
        <v>2159326.5900000012</v>
      </c>
      <c r="E15" s="289">
        <v>7352799.3399999849</v>
      </c>
      <c r="F15" s="290">
        <v>517323.28000000067</v>
      </c>
      <c r="G15" s="290">
        <v>47782.11</v>
      </c>
      <c r="H15" s="179">
        <v>7.5165229352227803E-2</v>
      </c>
      <c r="I15" s="20"/>
    </row>
    <row r="16" spans="1:9" ht="10.5" customHeight="1" x14ac:dyDescent="0.2">
      <c r="B16" s="33" t="s">
        <v>305</v>
      </c>
      <c r="C16" s="289">
        <v>559.64</v>
      </c>
      <c r="D16" s="289">
        <v>131.36000000000001</v>
      </c>
      <c r="E16" s="289">
        <v>691</v>
      </c>
      <c r="F16" s="290">
        <v>177.44</v>
      </c>
      <c r="G16" s="290"/>
      <c r="H16" s="179">
        <v>-0.11037297387766665</v>
      </c>
      <c r="I16" s="20"/>
    </row>
    <row r="17" spans="2:9" ht="10.5" customHeight="1" x14ac:dyDescent="0.2">
      <c r="B17" s="33" t="s">
        <v>306</v>
      </c>
      <c r="C17" s="289">
        <v>2948.89</v>
      </c>
      <c r="D17" s="289">
        <v>66075.309999999925</v>
      </c>
      <c r="E17" s="289">
        <v>69024.199999999924</v>
      </c>
      <c r="F17" s="290">
        <v>58568.519999999939</v>
      </c>
      <c r="G17" s="290">
        <v>146.65</v>
      </c>
      <c r="H17" s="179">
        <v>-0.11725044978864951</v>
      </c>
      <c r="I17" s="20"/>
    </row>
    <row r="18" spans="2:9" ht="10.5" customHeight="1" x14ac:dyDescent="0.2">
      <c r="B18" s="33" t="s">
        <v>307</v>
      </c>
      <c r="C18" s="289">
        <v>28660396.97000052</v>
      </c>
      <c r="D18" s="289">
        <v>23679864.739999976</v>
      </c>
      <c r="E18" s="289">
        <v>52340261.7100005</v>
      </c>
      <c r="F18" s="290">
        <v>1188404.3700000017</v>
      </c>
      <c r="G18" s="290">
        <v>278330.66999999963</v>
      </c>
      <c r="H18" s="179">
        <v>-9.3669340221383735E-2</v>
      </c>
      <c r="I18" s="20"/>
    </row>
    <row r="19" spans="2:9" ht="10.5" customHeight="1" x14ac:dyDescent="0.2">
      <c r="B19" s="33" t="s">
        <v>308</v>
      </c>
      <c r="C19" s="289">
        <v>1949521.0700000096</v>
      </c>
      <c r="D19" s="289">
        <v>152837.32999999978</v>
      </c>
      <c r="E19" s="289">
        <v>2102358.4000000097</v>
      </c>
      <c r="F19" s="290">
        <v>24299.91999999998</v>
      </c>
      <c r="G19" s="290">
        <v>12746.460000000001</v>
      </c>
      <c r="H19" s="179">
        <v>0.20838862694355864</v>
      </c>
      <c r="I19" s="20"/>
    </row>
    <row r="20" spans="2:9" ht="10.5" customHeight="1" x14ac:dyDescent="0.2">
      <c r="B20" s="33" t="s">
        <v>309</v>
      </c>
      <c r="C20" s="289">
        <v>44731629.300000168</v>
      </c>
      <c r="D20" s="289">
        <v>40690490.490000129</v>
      </c>
      <c r="E20" s="289">
        <v>85422119.790000305</v>
      </c>
      <c r="F20" s="290">
        <v>5915425.229999966</v>
      </c>
      <c r="G20" s="290">
        <v>453193.86000000004</v>
      </c>
      <c r="H20" s="179">
        <v>0.1321468673726609</v>
      </c>
      <c r="I20" s="20"/>
    </row>
    <row r="21" spans="2:9" ht="10.5" customHeight="1" x14ac:dyDescent="0.2">
      <c r="B21" s="33" t="s">
        <v>89</v>
      </c>
      <c r="C21" s="289">
        <v>269900.05000000104</v>
      </c>
      <c r="D21" s="289">
        <v>1217180.8899999992</v>
      </c>
      <c r="E21" s="289">
        <v>1487080.9400000002</v>
      </c>
      <c r="F21" s="290">
        <v>1152196.5799999994</v>
      </c>
      <c r="G21" s="290">
        <v>7566.130000000001</v>
      </c>
      <c r="H21" s="179">
        <v>-0.25078147249873795</v>
      </c>
      <c r="I21" s="20"/>
    </row>
    <row r="22" spans="2:9" ht="10.5" customHeight="1" x14ac:dyDescent="0.2">
      <c r="B22" s="16" t="s">
        <v>97</v>
      </c>
      <c r="C22" s="289"/>
      <c r="D22" s="289"/>
      <c r="E22" s="289"/>
      <c r="F22" s="290"/>
      <c r="G22" s="290"/>
      <c r="H22" s="179"/>
      <c r="I22" s="20"/>
    </row>
    <row r="23" spans="2:9" ht="10.5" customHeight="1" x14ac:dyDescent="0.2">
      <c r="B23" s="16" t="s">
        <v>380</v>
      </c>
      <c r="C23" s="289"/>
      <c r="D23" s="289"/>
      <c r="E23" s="289"/>
      <c r="F23" s="290"/>
      <c r="G23" s="290"/>
      <c r="H23" s="179"/>
      <c r="I23" s="20"/>
    </row>
    <row r="24" spans="2:9" ht="10.5" customHeight="1" x14ac:dyDescent="0.2">
      <c r="B24" s="16" t="s">
        <v>419</v>
      </c>
      <c r="C24" s="289"/>
      <c r="D24" s="289">
        <v>233252903.12406582</v>
      </c>
      <c r="E24" s="289">
        <v>233252903.12406582</v>
      </c>
      <c r="F24" s="290"/>
      <c r="G24" s="290"/>
      <c r="H24" s="179">
        <v>5.2500880305340614E-2</v>
      </c>
      <c r="I24" s="20"/>
    </row>
    <row r="25" spans="2:9" ht="10.5" customHeight="1" x14ac:dyDescent="0.2">
      <c r="B25" s="16" t="s">
        <v>96</v>
      </c>
      <c r="C25" s="289"/>
      <c r="D25" s="289"/>
      <c r="E25" s="289"/>
      <c r="F25" s="290"/>
      <c r="G25" s="290"/>
      <c r="H25" s="179"/>
      <c r="I25" s="20"/>
    </row>
    <row r="26" spans="2:9" ht="10.5" customHeight="1" x14ac:dyDescent="0.2">
      <c r="B26" s="16" t="s">
        <v>91</v>
      </c>
      <c r="C26" s="289">
        <v>2596403.9099999992</v>
      </c>
      <c r="D26" s="289">
        <v>1353354.07</v>
      </c>
      <c r="E26" s="289">
        <v>3949757.9799999995</v>
      </c>
      <c r="F26" s="290">
        <v>101505.83</v>
      </c>
      <c r="G26" s="290">
        <v>25272</v>
      </c>
      <c r="H26" s="179">
        <v>0.13476085572715646</v>
      </c>
      <c r="I26" s="34"/>
    </row>
    <row r="27" spans="2:9" ht="10.5" customHeight="1" x14ac:dyDescent="0.2">
      <c r="B27" s="16" t="s">
        <v>252</v>
      </c>
      <c r="C27" s="289"/>
      <c r="D27" s="289"/>
      <c r="E27" s="289"/>
      <c r="F27" s="290"/>
      <c r="G27" s="290"/>
      <c r="H27" s="179"/>
      <c r="I27" s="34"/>
    </row>
    <row r="28" spans="2:9" ht="10.5" customHeight="1" x14ac:dyDescent="0.2">
      <c r="B28" s="16" t="s">
        <v>95</v>
      </c>
      <c r="C28" s="289">
        <v>88887.420000000187</v>
      </c>
      <c r="D28" s="289">
        <v>364242.22000000038</v>
      </c>
      <c r="E28" s="289">
        <v>453129.64000000054</v>
      </c>
      <c r="F28" s="290">
        <v>452253.84000000055</v>
      </c>
      <c r="G28" s="290">
        <v>1459.6</v>
      </c>
      <c r="H28" s="179">
        <v>-0.22864150848581755</v>
      </c>
      <c r="I28" s="34"/>
    </row>
    <row r="29" spans="2:9" ht="10.5" customHeight="1" x14ac:dyDescent="0.2">
      <c r="B29" s="16" t="s">
        <v>381</v>
      </c>
      <c r="C29" s="289">
        <v>25163162.170000039</v>
      </c>
      <c r="D29" s="289">
        <v>13916022.979999974</v>
      </c>
      <c r="E29" s="289">
        <v>39079185.150000013</v>
      </c>
      <c r="F29" s="290">
        <v>2463</v>
      </c>
      <c r="G29" s="290">
        <v>295988.78999999998</v>
      </c>
      <c r="H29" s="179">
        <v>6.0031058025046713E-2</v>
      </c>
      <c r="I29" s="34"/>
    </row>
    <row r="30" spans="2:9" ht="10.5" customHeight="1" x14ac:dyDescent="0.2">
      <c r="B30" s="16" t="s">
        <v>441</v>
      </c>
      <c r="C30" s="289"/>
      <c r="D30" s="289">
        <v>481762232.57719445</v>
      </c>
      <c r="E30" s="289">
        <v>481762232.57719445</v>
      </c>
      <c r="F30" s="290"/>
      <c r="G30" s="290"/>
      <c r="H30" s="179">
        <v>5.3123036780762689E-2</v>
      </c>
      <c r="I30" s="34"/>
    </row>
    <row r="31" spans="2:9" ht="10.5" customHeight="1" x14ac:dyDescent="0.2">
      <c r="B31" s="16" t="s">
        <v>346</v>
      </c>
      <c r="C31" s="289"/>
      <c r="D31" s="289">
        <v>82225</v>
      </c>
      <c r="E31" s="289">
        <v>82225</v>
      </c>
      <c r="F31" s="290"/>
      <c r="G31" s="290"/>
      <c r="H31" s="179">
        <v>0.27496433666191145</v>
      </c>
      <c r="I31" s="34"/>
    </row>
    <row r="32" spans="2:9" ht="10.5" customHeight="1" x14ac:dyDescent="0.2">
      <c r="B32" s="16" t="s">
        <v>312</v>
      </c>
      <c r="C32" s="289"/>
      <c r="D32" s="289"/>
      <c r="E32" s="289"/>
      <c r="F32" s="290"/>
      <c r="G32" s="290"/>
      <c r="H32" s="179"/>
      <c r="I32" s="34"/>
    </row>
    <row r="33" spans="1:11" ht="10.5" customHeight="1" x14ac:dyDescent="0.2">
      <c r="B33" s="16" t="s">
        <v>313</v>
      </c>
      <c r="C33" s="289"/>
      <c r="D33" s="289"/>
      <c r="E33" s="289"/>
      <c r="F33" s="290"/>
      <c r="G33" s="290"/>
      <c r="H33" s="179"/>
      <c r="I33" s="34"/>
    </row>
    <row r="34" spans="1:11" ht="10.5" customHeight="1" x14ac:dyDescent="0.2">
      <c r="B34" s="16" t="s">
        <v>489</v>
      </c>
      <c r="C34" s="289"/>
      <c r="D34" s="289">
        <v>25206934.347000014</v>
      </c>
      <c r="E34" s="289">
        <v>25206934.347000014</v>
      </c>
      <c r="F34" s="290"/>
      <c r="G34" s="290"/>
      <c r="H34" s="179"/>
      <c r="I34" s="34"/>
    </row>
    <row r="35" spans="1:11" ht="10.5" customHeight="1" x14ac:dyDescent="0.2">
      <c r="B35" s="16" t="s">
        <v>487</v>
      </c>
      <c r="C35" s="289"/>
      <c r="D35" s="289">
        <v>10359573.855800003</v>
      </c>
      <c r="E35" s="289">
        <v>10359573.855800003</v>
      </c>
      <c r="F35" s="290"/>
      <c r="G35" s="290"/>
      <c r="H35" s="179">
        <v>0.31733568452589767</v>
      </c>
      <c r="I35" s="34"/>
    </row>
    <row r="36" spans="1:11" ht="10.5" customHeight="1" x14ac:dyDescent="0.2">
      <c r="B36" s="16" t="s">
        <v>420</v>
      </c>
      <c r="C36" s="289"/>
      <c r="D36" s="289">
        <v>10077744.397569997</v>
      </c>
      <c r="E36" s="289">
        <v>10077744.397569997</v>
      </c>
      <c r="F36" s="290"/>
      <c r="G36" s="290"/>
      <c r="H36" s="179">
        <v>3.6499943024774328E-2</v>
      </c>
      <c r="I36" s="34"/>
    </row>
    <row r="37" spans="1:11" ht="10.5" customHeight="1" x14ac:dyDescent="0.2">
      <c r="B37" s="574" t="s">
        <v>448</v>
      </c>
      <c r="C37" s="289"/>
      <c r="D37" s="289">
        <v>16902</v>
      </c>
      <c r="E37" s="289">
        <v>16902</v>
      </c>
      <c r="F37" s="290"/>
      <c r="G37" s="290"/>
      <c r="H37" s="179">
        <v>-0.64371425048140307</v>
      </c>
      <c r="I37" s="34"/>
    </row>
    <row r="38" spans="1:11" ht="10.5" hidden="1" customHeight="1" x14ac:dyDescent="0.2">
      <c r="B38" s="574"/>
      <c r="C38" s="289"/>
      <c r="D38" s="289"/>
      <c r="E38" s="289"/>
      <c r="F38" s="290"/>
      <c r="G38" s="290"/>
      <c r="H38" s="179"/>
      <c r="I38" s="34"/>
    </row>
    <row r="39" spans="1:11" ht="10.5" customHeight="1" x14ac:dyDescent="0.2">
      <c r="B39" s="16" t="s">
        <v>99</v>
      </c>
      <c r="C39" s="289">
        <v>526164.9</v>
      </c>
      <c r="D39" s="289">
        <v>1057137.8239409986</v>
      </c>
      <c r="E39" s="289">
        <v>1583302.7239409988</v>
      </c>
      <c r="F39" s="290">
        <v>514951.88213799999</v>
      </c>
      <c r="G39" s="290">
        <v>6486.8058749999991</v>
      </c>
      <c r="H39" s="179">
        <v>-7.9303936984620682E-2</v>
      </c>
      <c r="I39" s="34"/>
    </row>
    <row r="40" spans="1:11" ht="10.5" customHeight="1" x14ac:dyDescent="0.2">
      <c r="B40" s="16" t="s">
        <v>283</v>
      </c>
      <c r="C40" s="289"/>
      <c r="D40" s="289">
        <v>-1592185</v>
      </c>
      <c r="E40" s="289">
        <v>-1592185</v>
      </c>
      <c r="F40" s="290">
        <v>-168</v>
      </c>
      <c r="G40" s="290">
        <v>-11736</v>
      </c>
      <c r="H40" s="179">
        <v>0.27678920975449839</v>
      </c>
      <c r="I40" s="34"/>
    </row>
    <row r="41" spans="1:11" s="28" customFormat="1" ht="10.5" customHeight="1" x14ac:dyDescent="0.2">
      <c r="A41" s="24"/>
      <c r="B41" s="16" t="s">
        <v>279</v>
      </c>
      <c r="C41" s="289">
        <v>69.38</v>
      </c>
      <c r="D41" s="289">
        <v>-58759703.799999997</v>
      </c>
      <c r="E41" s="289">
        <v>-58759634.419999994</v>
      </c>
      <c r="F41" s="290">
        <v>-15859</v>
      </c>
      <c r="G41" s="290">
        <v>-427327</v>
      </c>
      <c r="H41" s="179">
        <v>1.4681964686896531E-2</v>
      </c>
      <c r="I41" s="36"/>
      <c r="J41" s="5"/>
    </row>
    <row r="42" spans="1:11" s="28" customFormat="1" ht="10.5" customHeight="1" x14ac:dyDescent="0.2">
      <c r="A42" s="24"/>
      <c r="B42" s="35" t="s">
        <v>101</v>
      </c>
      <c r="C42" s="291">
        <v>1164737607.6200056</v>
      </c>
      <c r="D42" s="291">
        <v>1480384745.7583122</v>
      </c>
      <c r="E42" s="291">
        <v>2645122353.3783178</v>
      </c>
      <c r="F42" s="292">
        <v>38987867.622137874</v>
      </c>
      <c r="G42" s="292">
        <v>11546575.51337502</v>
      </c>
      <c r="H42" s="178">
        <v>7.644042710551413E-2</v>
      </c>
      <c r="I42" s="36"/>
      <c r="K42" s="209" t="b">
        <f>IF(ABS(E42-SUM(E9:E13,E22:E41))&lt;0.001,TRUE,FALSE)</f>
        <v>1</v>
      </c>
    </row>
    <row r="43" spans="1:11" s="28" customFormat="1" ht="10.5" customHeight="1" x14ac:dyDescent="0.2">
      <c r="A43" s="24"/>
      <c r="B43" s="35"/>
      <c r="C43" s="291"/>
      <c r="D43" s="291"/>
      <c r="E43" s="291"/>
      <c r="F43" s="292"/>
      <c r="G43" s="292"/>
      <c r="H43" s="291"/>
      <c r="I43" s="36"/>
      <c r="K43" s="209"/>
    </row>
    <row r="44" spans="1:11" s="28" customFormat="1" ht="13.5" customHeight="1" x14ac:dyDescent="0.2">
      <c r="A44" s="24"/>
      <c r="B44" s="31" t="s">
        <v>102</v>
      </c>
      <c r="C44" s="291"/>
      <c r="D44" s="291"/>
      <c r="E44" s="291"/>
      <c r="F44" s="292"/>
      <c r="G44" s="292"/>
      <c r="H44" s="178"/>
      <c r="I44" s="36"/>
    </row>
    <row r="45" spans="1:11" ht="10.5" customHeight="1" x14ac:dyDescent="0.2">
      <c r="B45" s="16" t="s">
        <v>104</v>
      </c>
      <c r="C45" s="289">
        <v>1019913550.9799988</v>
      </c>
      <c r="D45" s="289">
        <v>1817411685.7099998</v>
      </c>
      <c r="E45" s="289">
        <v>2837325236.6899986</v>
      </c>
      <c r="F45" s="290">
        <v>774872502.41999996</v>
      </c>
      <c r="G45" s="290">
        <v>17149483.090000007</v>
      </c>
      <c r="H45" s="179">
        <v>-3.3421780036973381E-2</v>
      </c>
      <c r="I45" s="20"/>
    </row>
    <row r="46" spans="1:11" ht="10.5" customHeight="1" x14ac:dyDescent="0.2">
      <c r="B46" s="33" t="s">
        <v>106</v>
      </c>
      <c r="C46" s="289">
        <v>1018586606.3399988</v>
      </c>
      <c r="D46" s="289">
        <v>1807850708.6799998</v>
      </c>
      <c r="E46" s="289">
        <v>2826437315.0199986</v>
      </c>
      <c r="F46" s="290">
        <v>765930434.8900001</v>
      </c>
      <c r="G46" s="290">
        <v>17081278.990000006</v>
      </c>
      <c r="H46" s="179">
        <v>-3.2427686000665257E-2</v>
      </c>
      <c r="I46" s="34"/>
    </row>
    <row r="47" spans="1:11" ht="10.5" customHeight="1" x14ac:dyDescent="0.2">
      <c r="B47" s="33" t="s">
        <v>304</v>
      </c>
      <c r="C47" s="289">
        <v>24406571.070000064</v>
      </c>
      <c r="D47" s="289">
        <v>402147464.61000055</v>
      </c>
      <c r="E47" s="289">
        <v>426554035.6800006</v>
      </c>
      <c r="F47" s="290">
        <v>317474540.51000047</v>
      </c>
      <c r="G47" s="290">
        <v>2734236.52</v>
      </c>
      <c r="H47" s="179">
        <v>-0.173524850089538</v>
      </c>
      <c r="I47" s="34"/>
    </row>
    <row r="48" spans="1:11" ht="10.5" customHeight="1" x14ac:dyDescent="0.2">
      <c r="B48" s="33" t="s">
        <v>305</v>
      </c>
      <c r="C48" s="289">
        <v>87182.410000000324</v>
      </c>
      <c r="D48" s="289">
        <v>128630.64000000004</v>
      </c>
      <c r="E48" s="289">
        <v>215813.05000000037</v>
      </c>
      <c r="F48" s="290">
        <v>192053.39000000039</v>
      </c>
      <c r="G48" s="290">
        <v>509.29</v>
      </c>
      <c r="H48" s="179">
        <v>-0.26616605080027234</v>
      </c>
      <c r="I48" s="34"/>
    </row>
    <row r="49" spans="2:9" ht="10.5" customHeight="1" x14ac:dyDescent="0.2">
      <c r="B49" s="33" t="s">
        <v>306</v>
      </c>
      <c r="C49" s="289">
        <v>1177412.6500000004</v>
      </c>
      <c r="D49" s="289">
        <v>166809466.77999952</v>
      </c>
      <c r="E49" s="289">
        <v>167986879.42999953</v>
      </c>
      <c r="F49" s="290">
        <v>162693898.41999951</v>
      </c>
      <c r="G49" s="290">
        <v>1060899.49</v>
      </c>
      <c r="H49" s="179">
        <v>-0.22975943282811628</v>
      </c>
      <c r="I49" s="34"/>
    </row>
    <row r="50" spans="2:9" ht="10.5" customHeight="1" x14ac:dyDescent="0.2">
      <c r="B50" s="33" t="s">
        <v>307</v>
      </c>
      <c r="C50" s="289">
        <v>248293250.70999569</v>
      </c>
      <c r="D50" s="289">
        <v>188492743.30999774</v>
      </c>
      <c r="E50" s="289">
        <v>436785994.01999342</v>
      </c>
      <c r="F50" s="290">
        <v>15267762.070000058</v>
      </c>
      <c r="G50" s="290">
        <v>2868536.28</v>
      </c>
      <c r="H50" s="179">
        <v>4.7913904860101608E-2</v>
      </c>
      <c r="I50" s="34"/>
    </row>
    <row r="51" spans="2:9" ht="10.5" customHeight="1" x14ac:dyDescent="0.2">
      <c r="B51" s="33" t="s">
        <v>308</v>
      </c>
      <c r="C51" s="289">
        <v>358517291.18000311</v>
      </c>
      <c r="D51" s="289">
        <v>288727726.39000082</v>
      </c>
      <c r="E51" s="289">
        <v>647245017.57000387</v>
      </c>
      <c r="F51" s="290">
        <v>68945730.449999809</v>
      </c>
      <c r="G51" s="290">
        <v>3643965.420000005</v>
      </c>
      <c r="H51" s="179">
        <v>2.404857733685728E-2</v>
      </c>
      <c r="I51" s="34"/>
    </row>
    <row r="52" spans="2:9" ht="10.5" customHeight="1" x14ac:dyDescent="0.2">
      <c r="B52" s="33" t="s">
        <v>309</v>
      </c>
      <c r="C52" s="289">
        <v>386104898.32000005</v>
      </c>
      <c r="D52" s="289">
        <v>761544676.95000124</v>
      </c>
      <c r="E52" s="289">
        <v>1147649575.2700014</v>
      </c>
      <c r="F52" s="290">
        <v>201356450.05000016</v>
      </c>
      <c r="G52" s="290">
        <v>6773131.9900000021</v>
      </c>
      <c r="H52" s="179">
        <v>8.6559599830271505E-3</v>
      </c>
      <c r="I52" s="34"/>
    </row>
    <row r="53" spans="2:9" ht="10.5" customHeight="1" x14ac:dyDescent="0.2">
      <c r="B53" s="33" t="s">
        <v>105</v>
      </c>
      <c r="C53" s="289">
        <v>1326944.639999998</v>
      </c>
      <c r="D53" s="289">
        <v>9560977.0299999639</v>
      </c>
      <c r="E53" s="289">
        <v>10887921.669999963</v>
      </c>
      <c r="F53" s="290">
        <v>8942067.5299999677</v>
      </c>
      <c r="G53" s="290">
        <v>68204.099999999977</v>
      </c>
      <c r="H53" s="179">
        <v>-0.23693770573640494</v>
      </c>
      <c r="I53" s="34"/>
    </row>
    <row r="54" spans="2:9" ht="10.5" customHeight="1" x14ac:dyDescent="0.2">
      <c r="B54" s="16" t="s">
        <v>22</v>
      </c>
      <c r="C54" s="289">
        <v>523710891.85000408</v>
      </c>
      <c r="D54" s="289">
        <v>309742948.73870057</v>
      </c>
      <c r="E54" s="289">
        <v>833453840.58870459</v>
      </c>
      <c r="F54" s="290">
        <v>51984414.269999981</v>
      </c>
      <c r="G54" s="290">
        <v>3843874.071999996</v>
      </c>
      <c r="H54" s="179">
        <v>3.7806387074437175E-2</v>
      </c>
      <c r="I54" s="34"/>
    </row>
    <row r="55" spans="2:9" ht="10.5" customHeight="1" x14ac:dyDescent="0.2">
      <c r="B55" s="16" t="s">
        <v>387</v>
      </c>
      <c r="C55" s="289">
        <v>328279.28377499955</v>
      </c>
      <c r="D55" s="289">
        <v>6202319.8831109945</v>
      </c>
      <c r="E55" s="289">
        <v>6530599.1668859934</v>
      </c>
      <c r="F55" s="290">
        <v>115493.04149999999</v>
      </c>
      <c r="G55" s="290">
        <v>4339.3396499999999</v>
      </c>
      <c r="H55" s="179">
        <v>0.23988049002793232</v>
      </c>
      <c r="I55" s="34"/>
    </row>
    <row r="56" spans="2:9" ht="10.5" customHeight="1" x14ac:dyDescent="0.2">
      <c r="B56" s="16" t="s">
        <v>107</v>
      </c>
      <c r="C56" s="289"/>
      <c r="D56" s="289">
        <v>653367570.17999995</v>
      </c>
      <c r="E56" s="289">
        <v>653367570.17999995</v>
      </c>
      <c r="F56" s="290">
        <v>648426540.43999994</v>
      </c>
      <c r="G56" s="290">
        <v>3411110.5699999966</v>
      </c>
      <c r="H56" s="179">
        <v>0.13115146926462917</v>
      </c>
      <c r="I56" s="34"/>
    </row>
    <row r="57" spans="2:9" ht="10.5" customHeight="1" x14ac:dyDescent="0.2">
      <c r="B57" s="33" t="s">
        <v>110</v>
      </c>
      <c r="C57" s="289"/>
      <c r="D57" s="289">
        <v>186367858.5299997</v>
      </c>
      <c r="E57" s="289">
        <v>186367858.5299997</v>
      </c>
      <c r="F57" s="290">
        <v>186367858.5299997</v>
      </c>
      <c r="G57" s="290">
        <v>989624.89999999874</v>
      </c>
      <c r="H57" s="179">
        <v>0.10933615371010386</v>
      </c>
      <c r="I57" s="34"/>
    </row>
    <row r="58" spans="2:9" ht="10.5" customHeight="1" x14ac:dyDescent="0.2">
      <c r="B58" s="33" t="s">
        <v>109</v>
      </c>
      <c r="C58" s="289"/>
      <c r="D58" s="289">
        <v>350280989.94000024</v>
      </c>
      <c r="E58" s="289">
        <v>350280989.94000024</v>
      </c>
      <c r="F58" s="290">
        <v>350280989.94000024</v>
      </c>
      <c r="G58" s="290">
        <v>1804385.6699999978</v>
      </c>
      <c r="H58" s="179">
        <v>0.13380532659431976</v>
      </c>
      <c r="I58" s="34"/>
    </row>
    <row r="59" spans="2:9" ht="10.5" customHeight="1" x14ac:dyDescent="0.2">
      <c r="B59" s="33" t="s">
        <v>112</v>
      </c>
      <c r="C59" s="289"/>
      <c r="D59" s="289">
        <v>115380141.97</v>
      </c>
      <c r="E59" s="289">
        <v>115380141.97</v>
      </c>
      <c r="F59" s="290">
        <v>111777691.97</v>
      </c>
      <c r="G59" s="290">
        <v>612100</v>
      </c>
      <c r="H59" s="179">
        <v>0.15994941654010941</v>
      </c>
      <c r="I59" s="34"/>
    </row>
    <row r="60" spans="2:9" ht="10.5" customHeight="1" x14ac:dyDescent="0.2">
      <c r="B60" s="33" t="s">
        <v>111</v>
      </c>
      <c r="C60" s="289"/>
      <c r="D60" s="289">
        <v>1338579.74</v>
      </c>
      <c r="E60" s="289">
        <v>1338579.74</v>
      </c>
      <c r="F60" s="290"/>
      <c r="G60" s="290">
        <v>5000</v>
      </c>
      <c r="H60" s="179">
        <v>0.11494236961740212</v>
      </c>
      <c r="I60" s="20"/>
    </row>
    <row r="61" spans="2:9" ht="10.5" customHeight="1" x14ac:dyDescent="0.2">
      <c r="B61" s="16" t="s">
        <v>103</v>
      </c>
      <c r="C61" s="289"/>
      <c r="D61" s="289"/>
      <c r="E61" s="289"/>
      <c r="F61" s="290"/>
      <c r="G61" s="290"/>
      <c r="H61" s="179"/>
      <c r="I61" s="20"/>
    </row>
    <row r="62" spans="2:9" ht="10.5" customHeight="1" x14ac:dyDescent="0.2">
      <c r="B62" s="16" t="s">
        <v>96</v>
      </c>
      <c r="C62" s="289"/>
      <c r="D62" s="289"/>
      <c r="E62" s="289"/>
      <c r="F62" s="290"/>
      <c r="G62" s="290"/>
      <c r="H62" s="179"/>
      <c r="I62" s="34"/>
    </row>
    <row r="63" spans="2:9" ht="10.5" customHeight="1" x14ac:dyDescent="0.2">
      <c r="B63" s="16" t="s">
        <v>95</v>
      </c>
      <c r="C63" s="289">
        <v>1076499.8899999999</v>
      </c>
      <c r="D63" s="289">
        <v>10411400.470000003</v>
      </c>
      <c r="E63" s="289">
        <v>11487900.360000003</v>
      </c>
      <c r="F63" s="290">
        <v>11096045.680000003</v>
      </c>
      <c r="G63" s="290">
        <v>29270.240000000005</v>
      </c>
      <c r="H63" s="179">
        <v>-0.11304372043844979</v>
      </c>
      <c r="I63" s="34"/>
    </row>
    <row r="64" spans="2:9" ht="10.5" customHeight="1" x14ac:dyDescent="0.2">
      <c r="B64" s="16" t="s">
        <v>381</v>
      </c>
      <c r="C64" s="289">
        <v>10002375.889999988</v>
      </c>
      <c r="D64" s="289">
        <v>11182213.900000043</v>
      </c>
      <c r="E64" s="289">
        <v>21184589.790000033</v>
      </c>
      <c r="F64" s="290">
        <v>53918.53</v>
      </c>
      <c r="G64" s="290">
        <v>69166.17</v>
      </c>
      <c r="H64" s="179">
        <v>0.25568639399580606</v>
      </c>
      <c r="I64" s="34"/>
    </row>
    <row r="65" spans="1:10" ht="10.5" customHeight="1" x14ac:dyDescent="0.2">
      <c r="B65" s="16" t="s">
        <v>418</v>
      </c>
      <c r="C65" s="289"/>
      <c r="D65" s="289">
        <v>292453.24702799995</v>
      </c>
      <c r="E65" s="289">
        <v>292453.24702799995</v>
      </c>
      <c r="F65" s="290"/>
      <c r="G65" s="290">
        <v>13916</v>
      </c>
      <c r="H65" s="179">
        <v>-0.19526683792495336</v>
      </c>
      <c r="I65" s="34"/>
    </row>
    <row r="66" spans="1:10" ht="10.5" customHeight="1" x14ac:dyDescent="0.2">
      <c r="B66" s="16" t="s">
        <v>441</v>
      </c>
      <c r="C66" s="289"/>
      <c r="D66" s="289">
        <v>119219014.14210999</v>
      </c>
      <c r="E66" s="289">
        <v>119219014.14210999</v>
      </c>
      <c r="F66" s="290"/>
      <c r="G66" s="290"/>
      <c r="H66" s="179">
        <v>0.12545048967378003</v>
      </c>
      <c r="I66" s="34"/>
    </row>
    <row r="67" spans="1:10" ht="10.5" customHeight="1" x14ac:dyDescent="0.2">
      <c r="B67" s="16" t="s">
        <v>346</v>
      </c>
      <c r="C67" s="289"/>
      <c r="D67" s="289">
        <v>759</v>
      </c>
      <c r="E67" s="289">
        <v>759</v>
      </c>
      <c r="F67" s="290"/>
      <c r="G67" s="290"/>
      <c r="H67" s="179">
        <v>6.4516129032258007E-2</v>
      </c>
      <c r="I67" s="34"/>
    </row>
    <row r="68" spans="1:10" ht="10.5" customHeight="1" x14ac:dyDescent="0.2">
      <c r="B68" s="16" t="s">
        <v>312</v>
      </c>
      <c r="C68" s="289"/>
      <c r="D68" s="289"/>
      <c r="E68" s="289"/>
      <c r="F68" s="290"/>
      <c r="G68" s="290"/>
      <c r="H68" s="179"/>
      <c r="I68" s="34"/>
    </row>
    <row r="69" spans="1:10" ht="10.5" customHeight="1" x14ac:dyDescent="0.2">
      <c r="B69" s="16" t="s">
        <v>313</v>
      </c>
      <c r="C69" s="289"/>
      <c r="D69" s="289"/>
      <c r="E69" s="289"/>
      <c r="F69" s="290"/>
      <c r="G69" s="290"/>
      <c r="H69" s="179"/>
      <c r="I69" s="34"/>
    </row>
    <row r="70" spans="1:10" ht="10.5" customHeight="1" x14ac:dyDescent="0.2">
      <c r="B70" s="16" t="s">
        <v>94</v>
      </c>
      <c r="C70" s="289">
        <v>107603.65000000023</v>
      </c>
      <c r="D70" s="289">
        <v>2457487.2499999995</v>
      </c>
      <c r="E70" s="289">
        <v>2565090.9</v>
      </c>
      <c r="F70" s="290"/>
      <c r="G70" s="290">
        <v>10036.200000000001</v>
      </c>
      <c r="H70" s="179">
        <v>-5.8031474823439844E-2</v>
      </c>
      <c r="I70" s="34"/>
    </row>
    <row r="71" spans="1:10" ht="10.5" customHeight="1" x14ac:dyDescent="0.2">
      <c r="B71" s="16" t="s">
        <v>92</v>
      </c>
      <c r="C71" s="289">
        <v>477358.29999999976</v>
      </c>
      <c r="D71" s="289">
        <v>67825.05</v>
      </c>
      <c r="E71" s="289">
        <v>545183.34999999974</v>
      </c>
      <c r="F71" s="290">
        <v>2494.42</v>
      </c>
      <c r="G71" s="290">
        <v>1419.49</v>
      </c>
      <c r="H71" s="179">
        <v>-0.36760191556584454</v>
      </c>
      <c r="I71" s="34"/>
    </row>
    <row r="72" spans="1:10" ht="10.5" customHeight="1" x14ac:dyDescent="0.2">
      <c r="B72" s="16" t="s">
        <v>93</v>
      </c>
      <c r="C72" s="289">
        <v>864576.46</v>
      </c>
      <c r="D72" s="289">
        <v>147415.78999999998</v>
      </c>
      <c r="E72" s="289">
        <v>1011992.25</v>
      </c>
      <c r="F72" s="290">
        <v>24503.16</v>
      </c>
      <c r="G72" s="290">
        <v>2520.5300000000002</v>
      </c>
      <c r="H72" s="179">
        <v>-0.26017464310756344</v>
      </c>
      <c r="I72" s="34"/>
    </row>
    <row r="73" spans="1:10" ht="10.5" customHeight="1" x14ac:dyDescent="0.2">
      <c r="B73" s="16" t="s">
        <v>91</v>
      </c>
      <c r="C73" s="289">
        <v>297306.49</v>
      </c>
      <c r="D73" s="289">
        <v>225143.87000000002</v>
      </c>
      <c r="E73" s="289">
        <v>522450.3600000001</v>
      </c>
      <c r="F73" s="290">
        <v>10813.46</v>
      </c>
      <c r="G73" s="290">
        <v>1863.8400000000001</v>
      </c>
      <c r="H73" s="179">
        <v>2.7255813969949916E-2</v>
      </c>
      <c r="I73" s="34"/>
    </row>
    <row r="74" spans="1:10" s="28" customFormat="1" ht="10.5" customHeight="1" x14ac:dyDescent="0.2">
      <c r="A74" s="24"/>
      <c r="B74" s="16" t="s">
        <v>100</v>
      </c>
      <c r="C74" s="289">
        <v>282316.30999999988</v>
      </c>
      <c r="D74" s="289">
        <v>686654.84016000014</v>
      </c>
      <c r="E74" s="289">
        <v>968971.15015999996</v>
      </c>
      <c r="F74" s="290">
        <v>9459.4400000000132</v>
      </c>
      <c r="G74" s="290">
        <v>3385.15</v>
      </c>
      <c r="H74" s="179">
        <v>-8.9917836707295029E-2</v>
      </c>
      <c r="I74" s="27"/>
      <c r="J74" s="5"/>
    </row>
    <row r="75" spans="1:10" s="28" customFormat="1" ht="10.5" customHeight="1" x14ac:dyDescent="0.2">
      <c r="A75" s="24"/>
      <c r="B75" s="16" t="s">
        <v>388</v>
      </c>
      <c r="C75" s="289">
        <v>3416.4662250000065</v>
      </c>
      <c r="D75" s="289">
        <v>64548.746889000024</v>
      </c>
      <c r="E75" s="289">
        <v>67965.213114000042</v>
      </c>
      <c r="F75" s="290">
        <v>1201.9585</v>
      </c>
      <c r="G75" s="290">
        <v>45.160350000000001</v>
      </c>
      <c r="H75" s="179">
        <v>0.23988049002793344</v>
      </c>
      <c r="I75" s="27"/>
      <c r="J75" s="5"/>
    </row>
    <row r="76" spans="1:10" ht="10.5" customHeight="1" x14ac:dyDescent="0.2">
      <c r="B76" s="16" t="s">
        <v>97</v>
      </c>
      <c r="C76" s="289"/>
      <c r="D76" s="289">
        <v>97.5</v>
      </c>
      <c r="E76" s="289">
        <v>97.5</v>
      </c>
      <c r="F76" s="290"/>
      <c r="G76" s="290"/>
      <c r="H76" s="179"/>
      <c r="I76" s="20"/>
    </row>
    <row r="77" spans="1:10" ht="10.5" customHeight="1" x14ac:dyDescent="0.2">
      <c r="B77" s="16" t="s">
        <v>380</v>
      </c>
      <c r="C77" s="289"/>
      <c r="D77" s="289"/>
      <c r="E77" s="289"/>
      <c r="F77" s="290"/>
      <c r="G77" s="290"/>
      <c r="H77" s="179"/>
      <c r="I77" s="20"/>
    </row>
    <row r="78" spans="1:10" ht="10.5" customHeight="1" x14ac:dyDescent="0.2">
      <c r="B78" s="16" t="s">
        <v>419</v>
      </c>
      <c r="C78" s="289"/>
      <c r="D78" s="289">
        <v>2365807.8321999973</v>
      </c>
      <c r="E78" s="289">
        <v>2365807.8321999973</v>
      </c>
      <c r="F78" s="290"/>
      <c r="G78" s="290"/>
      <c r="H78" s="179">
        <v>0.1062465846029923</v>
      </c>
      <c r="I78" s="20"/>
    </row>
    <row r="79" spans="1:10" ht="10.5" customHeight="1" x14ac:dyDescent="0.2">
      <c r="B79" s="16" t="s">
        <v>303</v>
      </c>
      <c r="C79" s="289"/>
      <c r="D79" s="289"/>
      <c r="E79" s="289"/>
      <c r="F79" s="290"/>
      <c r="G79" s="290"/>
      <c r="H79" s="179"/>
      <c r="I79" s="34"/>
    </row>
    <row r="80" spans="1:10" ht="10.5" customHeight="1" x14ac:dyDescent="0.2">
      <c r="B80" s="268" t="s">
        <v>255</v>
      </c>
      <c r="C80" s="289"/>
      <c r="D80" s="289">
        <v>13350</v>
      </c>
      <c r="E80" s="289">
        <v>13350</v>
      </c>
      <c r="F80" s="290">
        <v>13350</v>
      </c>
      <c r="G80" s="290"/>
      <c r="H80" s="179">
        <v>-0.19819819819819817</v>
      </c>
      <c r="I80" s="34"/>
    </row>
    <row r="81" spans="1:11" ht="10.5" customHeight="1" x14ac:dyDescent="0.2">
      <c r="B81" s="16" t="s">
        <v>489</v>
      </c>
      <c r="C81" s="289"/>
      <c r="D81" s="289">
        <v>151368.20685000008</v>
      </c>
      <c r="E81" s="289">
        <v>151368.20685000008</v>
      </c>
      <c r="F81" s="290"/>
      <c r="G81" s="290"/>
      <c r="H81" s="179"/>
      <c r="I81" s="34"/>
    </row>
    <row r="82" spans="1:11" ht="10.5" customHeight="1" x14ac:dyDescent="0.2">
      <c r="B82" s="268" t="s">
        <v>487</v>
      </c>
      <c r="C82" s="289"/>
      <c r="D82" s="289">
        <v>55053.649999999994</v>
      </c>
      <c r="E82" s="289">
        <v>55053.649999999994</v>
      </c>
      <c r="F82" s="290"/>
      <c r="G82" s="290"/>
      <c r="H82" s="179">
        <v>-0.29023011934224574</v>
      </c>
      <c r="I82" s="34"/>
    </row>
    <row r="83" spans="1:11" ht="10.5" customHeight="1" x14ac:dyDescent="0.2">
      <c r="B83" s="16" t="s">
        <v>420</v>
      </c>
      <c r="C83" s="289"/>
      <c r="D83" s="289">
        <v>4234163.0916939992</v>
      </c>
      <c r="E83" s="289">
        <v>4234163.0916939992</v>
      </c>
      <c r="F83" s="290"/>
      <c r="G83" s="290"/>
      <c r="H83" s="179">
        <v>0.49902224438057807</v>
      </c>
      <c r="I83" s="34"/>
    </row>
    <row r="84" spans="1:11" ht="10.5" customHeight="1" x14ac:dyDescent="0.2">
      <c r="B84" s="574" t="s">
        <v>447</v>
      </c>
      <c r="C84" s="289"/>
      <c r="D84" s="289">
        <v>35</v>
      </c>
      <c r="E84" s="289">
        <v>35</v>
      </c>
      <c r="F84" s="290"/>
      <c r="G84" s="290"/>
      <c r="H84" s="179">
        <v>-0.99984457362103496</v>
      </c>
      <c r="I84" s="34"/>
    </row>
    <row r="85" spans="1:11" ht="10.5" hidden="1" customHeight="1" x14ac:dyDescent="0.2">
      <c r="B85" s="574"/>
      <c r="C85" s="289"/>
      <c r="D85" s="289"/>
      <c r="E85" s="289"/>
      <c r="F85" s="290"/>
      <c r="G85" s="290"/>
      <c r="H85" s="179"/>
      <c r="I85" s="34"/>
    </row>
    <row r="86" spans="1:11" ht="10.5" customHeight="1" x14ac:dyDescent="0.2">
      <c r="B86" s="16" t="s">
        <v>99</v>
      </c>
      <c r="C86" s="289">
        <v>1406416.6699999829</v>
      </c>
      <c r="D86" s="289">
        <v>1101122.7667179988</v>
      </c>
      <c r="E86" s="289">
        <v>2507539.4367179819</v>
      </c>
      <c r="F86" s="290">
        <v>170138.8924780002</v>
      </c>
      <c r="G86" s="290">
        <v>8648.8973709999991</v>
      </c>
      <c r="H86" s="179">
        <v>5.6225010276205856E-2</v>
      </c>
      <c r="I86" s="34"/>
    </row>
    <row r="87" spans="1:11" ht="10.5" customHeight="1" x14ac:dyDescent="0.2">
      <c r="B87" s="16" t="s">
        <v>283</v>
      </c>
      <c r="C87" s="289"/>
      <c r="D87" s="289">
        <v>-9643626</v>
      </c>
      <c r="E87" s="289">
        <v>-9643626</v>
      </c>
      <c r="F87" s="290">
        <v>-71688</v>
      </c>
      <c r="G87" s="290">
        <v>-68040</v>
      </c>
      <c r="H87" s="179">
        <v>9.9467597168818145E-2</v>
      </c>
      <c r="I87" s="34"/>
    </row>
    <row r="88" spans="1:11" ht="10.5" customHeight="1" x14ac:dyDescent="0.2">
      <c r="B88" s="16" t="s">
        <v>279</v>
      </c>
      <c r="C88" s="289">
        <v>74.400000000000006</v>
      </c>
      <c r="D88" s="289">
        <v>-56689934</v>
      </c>
      <c r="E88" s="289">
        <v>-56689859.600000001</v>
      </c>
      <c r="F88" s="290">
        <v>-219985</v>
      </c>
      <c r="G88" s="290">
        <v>-321714</v>
      </c>
      <c r="H88" s="179">
        <v>3.5355354352197388E-2</v>
      </c>
      <c r="I88" s="20"/>
    </row>
    <row r="89" spans="1:11" s="28" customFormat="1" ht="15.75" customHeight="1" x14ac:dyDescent="0.2">
      <c r="A89" s="24"/>
      <c r="B89" s="35" t="s">
        <v>108</v>
      </c>
      <c r="C89" s="291">
        <v>1558470666.6400032</v>
      </c>
      <c r="D89" s="291">
        <v>2873066878.8654609</v>
      </c>
      <c r="E89" s="291">
        <v>4431537545.5054636</v>
      </c>
      <c r="F89" s="292">
        <v>1486489202.7124779</v>
      </c>
      <c r="G89" s="292">
        <v>24159324.749370996</v>
      </c>
      <c r="H89" s="178">
        <v>5.2863226496355775E-3</v>
      </c>
      <c r="I89" s="36"/>
      <c r="J89" s="5"/>
      <c r="K89" s="209" t="b">
        <f>IF(ABS(E89-SUM(E45,E54:E56,E61:E88))&lt;0.001,TRUE,FALSE)</f>
        <v>1</v>
      </c>
    </row>
    <row r="90" spans="1:11" s="28" customFormat="1" ht="15.75" customHeight="1" x14ac:dyDescent="0.2">
      <c r="A90" s="24"/>
      <c r="B90" s="35"/>
      <c r="C90" s="291"/>
      <c r="D90" s="291"/>
      <c r="E90" s="291"/>
      <c r="F90" s="292"/>
      <c r="G90" s="292"/>
      <c r="H90" s="178"/>
      <c r="I90" s="36"/>
      <c r="J90" s="5"/>
      <c r="K90" s="209"/>
    </row>
    <row r="91" spans="1:11" ht="15.75" customHeight="1" x14ac:dyDescent="0.2">
      <c r="B91" s="31" t="s">
        <v>341</v>
      </c>
      <c r="C91" s="289"/>
      <c r="D91" s="289"/>
      <c r="E91" s="289"/>
      <c r="F91" s="290"/>
      <c r="G91" s="290"/>
      <c r="H91" s="179"/>
      <c r="I91" s="34"/>
    </row>
    <row r="92" spans="1:11" s="28" customFormat="1" ht="13.5" customHeight="1" x14ac:dyDescent="0.2">
      <c r="A92" s="24"/>
      <c r="B92" s="16" t="s">
        <v>22</v>
      </c>
      <c r="C92" s="289">
        <v>1547257103.7200089</v>
      </c>
      <c r="D92" s="289">
        <v>853056161.80013144</v>
      </c>
      <c r="E92" s="289">
        <v>2400313265.5201402</v>
      </c>
      <c r="F92" s="290">
        <v>80976708.98999989</v>
      </c>
      <c r="G92" s="290">
        <v>14100373.419500016</v>
      </c>
      <c r="H92" s="179">
        <v>6.8069042910264832E-2</v>
      </c>
      <c r="I92" s="36"/>
    </row>
    <row r="93" spans="1:11" ht="10.5" customHeight="1" x14ac:dyDescent="0.2">
      <c r="B93" s="16" t="s">
        <v>387</v>
      </c>
      <c r="C93" s="289">
        <v>357325.80954299931</v>
      </c>
      <c r="D93" s="289">
        <v>7540676.5979749952</v>
      </c>
      <c r="E93" s="289">
        <v>7898002.4075179938</v>
      </c>
      <c r="F93" s="290">
        <v>124929.2735</v>
      </c>
      <c r="G93" s="290">
        <v>4938.2184500000003</v>
      </c>
      <c r="H93" s="179">
        <v>0.18956071326588431</v>
      </c>
      <c r="I93" s="34"/>
    </row>
    <row r="94" spans="1:11" ht="10.5" customHeight="1" x14ac:dyDescent="0.2">
      <c r="B94" s="16" t="s">
        <v>104</v>
      </c>
      <c r="C94" s="289">
        <v>1100721979.6499996</v>
      </c>
      <c r="D94" s="289">
        <v>1885377592.4199996</v>
      </c>
      <c r="E94" s="289">
        <v>2986099572.0699987</v>
      </c>
      <c r="F94" s="290">
        <v>783728897.75999987</v>
      </c>
      <c r="G94" s="290">
        <v>17949248.970000006</v>
      </c>
      <c r="H94" s="179">
        <v>-3.0259223848644767E-2</v>
      </c>
      <c r="I94" s="34"/>
    </row>
    <row r="95" spans="1:11" ht="10.5" customHeight="1" x14ac:dyDescent="0.2">
      <c r="B95" s="33" t="s">
        <v>106</v>
      </c>
      <c r="C95" s="289">
        <v>1099125134.9599996</v>
      </c>
      <c r="D95" s="289">
        <v>1874599434.5</v>
      </c>
      <c r="E95" s="289">
        <v>2973724569.4599991</v>
      </c>
      <c r="F95" s="290">
        <v>773634633.6500001</v>
      </c>
      <c r="G95" s="290">
        <v>17873478.740000006</v>
      </c>
      <c r="H95" s="179">
        <v>-2.9153538466490714E-2</v>
      </c>
      <c r="I95" s="34"/>
    </row>
    <row r="96" spans="1:11" s="28" customFormat="1" ht="10.5" customHeight="1" x14ac:dyDescent="0.2">
      <c r="A96" s="24"/>
      <c r="B96" s="33" t="s">
        <v>304</v>
      </c>
      <c r="C96" s="289">
        <v>29600043.820000045</v>
      </c>
      <c r="D96" s="289">
        <v>404306791.20000052</v>
      </c>
      <c r="E96" s="289">
        <v>433906835.02000058</v>
      </c>
      <c r="F96" s="290">
        <v>317991863.79000044</v>
      </c>
      <c r="G96" s="290">
        <v>2782018.63</v>
      </c>
      <c r="H96" s="179">
        <v>-0.170272667882719</v>
      </c>
      <c r="I96" s="27"/>
      <c r="J96" s="5"/>
    </row>
    <row r="97" spans="1:10" s="28" customFormat="1" ht="10.5" customHeight="1" x14ac:dyDescent="0.2">
      <c r="A97" s="24"/>
      <c r="B97" s="33" t="s">
        <v>305</v>
      </c>
      <c r="C97" s="289">
        <v>87742.050000000338</v>
      </c>
      <c r="D97" s="289">
        <v>128762.00000000004</v>
      </c>
      <c r="E97" s="289">
        <v>216504.05000000037</v>
      </c>
      <c r="F97" s="290">
        <v>192230.83000000039</v>
      </c>
      <c r="G97" s="290">
        <v>509.29</v>
      </c>
      <c r="H97" s="179">
        <v>-0.26575566453821164</v>
      </c>
      <c r="I97" s="27"/>
      <c r="J97" s="5"/>
    </row>
    <row r="98" spans="1:10" s="28" customFormat="1" ht="10.5" customHeight="1" x14ac:dyDescent="0.2">
      <c r="A98" s="24"/>
      <c r="B98" s="33" t="s">
        <v>306</v>
      </c>
      <c r="C98" s="289">
        <v>1180361.5400000003</v>
      </c>
      <c r="D98" s="289">
        <v>166875542.08999953</v>
      </c>
      <c r="E98" s="289">
        <v>168055903.62999949</v>
      </c>
      <c r="F98" s="290">
        <v>162752466.93999952</v>
      </c>
      <c r="G98" s="290">
        <v>1061046.1399999999</v>
      </c>
      <c r="H98" s="179">
        <v>-0.22971911042325388</v>
      </c>
      <c r="I98" s="27"/>
      <c r="J98" s="5"/>
    </row>
    <row r="99" spans="1:10" s="28" customFormat="1" ht="10.5" customHeight="1" x14ac:dyDescent="0.2">
      <c r="A99" s="24"/>
      <c r="B99" s="33" t="s">
        <v>307</v>
      </c>
      <c r="C99" s="289">
        <v>276953647.67999619</v>
      </c>
      <c r="D99" s="289">
        <v>212172608.04999772</v>
      </c>
      <c r="E99" s="289">
        <v>489126255.72999394</v>
      </c>
      <c r="F99" s="290">
        <v>16456166.440000061</v>
      </c>
      <c r="G99" s="290">
        <v>3146866.9499999993</v>
      </c>
      <c r="H99" s="179">
        <v>3.0684672739656582E-2</v>
      </c>
      <c r="I99" s="27"/>
      <c r="J99" s="5"/>
    </row>
    <row r="100" spans="1:10" s="28" customFormat="1" ht="10.5" customHeight="1" x14ac:dyDescent="0.2">
      <c r="A100" s="24"/>
      <c r="B100" s="33" t="s">
        <v>308</v>
      </c>
      <c r="C100" s="289">
        <v>360466812.25000304</v>
      </c>
      <c r="D100" s="289">
        <v>288880563.7200008</v>
      </c>
      <c r="E100" s="289">
        <v>649347375.97000384</v>
      </c>
      <c r="F100" s="290">
        <v>68970030.369999811</v>
      </c>
      <c r="G100" s="290">
        <v>3656711.880000005</v>
      </c>
      <c r="H100" s="179">
        <v>2.4554609180305498E-2</v>
      </c>
      <c r="I100" s="27"/>
      <c r="J100" s="5"/>
    </row>
    <row r="101" spans="1:10" s="28" customFormat="1" ht="10.5" customHeight="1" x14ac:dyDescent="0.2">
      <c r="A101" s="24"/>
      <c r="B101" s="33" t="s">
        <v>309</v>
      </c>
      <c r="C101" s="289">
        <v>430836527.62000024</v>
      </c>
      <c r="D101" s="289">
        <v>802235167.44000125</v>
      </c>
      <c r="E101" s="289">
        <v>1233071695.0600014</v>
      </c>
      <c r="F101" s="290">
        <v>207271875.28000012</v>
      </c>
      <c r="G101" s="290">
        <v>7226325.8500000024</v>
      </c>
      <c r="H101" s="179">
        <v>1.6335787150805858E-2</v>
      </c>
      <c r="I101" s="27"/>
      <c r="J101" s="5"/>
    </row>
    <row r="102" spans="1:10" s="28" customFormat="1" ht="10.5" customHeight="1" x14ac:dyDescent="0.2">
      <c r="A102" s="24"/>
      <c r="B102" s="33" t="s">
        <v>105</v>
      </c>
      <c r="C102" s="289">
        <v>1596844.689999999</v>
      </c>
      <c r="D102" s="289">
        <v>10778157.919999965</v>
      </c>
      <c r="E102" s="289">
        <v>12375002.609999964</v>
      </c>
      <c r="F102" s="290">
        <v>10094264.109999966</v>
      </c>
      <c r="G102" s="290">
        <v>75770.229999999981</v>
      </c>
      <c r="H102" s="179">
        <v>-0.23862827052925439</v>
      </c>
      <c r="I102" s="27"/>
      <c r="J102" s="5"/>
    </row>
    <row r="103" spans="1:10" ht="10.5" customHeight="1" x14ac:dyDescent="0.2">
      <c r="B103" s="16" t="s">
        <v>100</v>
      </c>
      <c r="C103" s="289">
        <v>32222475.240000077</v>
      </c>
      <c r="D103" s="289">
        <v>149556161.97146991</v>
      </c>
      <c r="E103" s="289">
        <v>181778637.21147001</v>
      </c>
      <c r="F103" s="290">
        <v>71359.450000000012</v>
      </c>
      <c r="G103" s="290">
        <v>602146.74</v>
      </c>
      <c r="H103" s="179">
        <v>-2.6711192648263382E-2</v>
      </c>
      <c r="I103" s="34"/>
    </row>
    <row r="104" spans="1:10" ht="10.5" customHeight="1" x14ac:dyDescent="0.2">
      <c r="B104" s="16" t="s">
        <v>388</v>
      </c>
      <c r="C104" s="289">
        <v>42490.310457000298</v>
      </c>
      <c r="D104" s="289">
        <v>1864927.2920250013</v>
      </c>
      <c r="E104" s="289">
        <v>1907417.6024820018</v>
      </c>
      <c r="F104" s="290">
        <v>13895.726500000006</v>
      </c>
      <c r="G104" s="290">
        <v>850.78154999999936</v>
      </c>
      <c r="H104" s="179">
        <v>3.44657645637092E-3</v>
      </c>
      <c r="I104" s="34"/>
    </row>
    <row r="105" spans="1:10" ht="10.5" customHeight="1" x14ac:dyDescent="0.2">
      <c r="B105" s="16" t="s">
        <v>107</v>
      </c>
      <c r="C105" s="289"/>
      <c r="D105" s="289">
        <v>653367570.17999995</v>
      </c>
      <c r="E105" s="289">
        <v>653367570.17999995</v>
      </c>
      <c r="F105" s="290">
        <v>648426540.43999994</v>
      </c>
      <c r="G105" s="290">
        <v>3411110.5699999966</v>
      </c>
      <c r="H105" s="179">
        <v>0.13115146926462917</v>
      </c>
      <c r="I105" s="34"/>
    </row>
    <row r="106" spans="1:10" ht="10.5" customHeight="1" x14ac:dyDescent="0.2">
      <c r="B106" s="33" t="s">
        <v>110</v>
      </c>
      <c r="C106" s="289"/>
      <c r="D106" s="289">
        <v>186367858.5299997</v>
      </c>
      <c r="E106" s="289">
        <v>186367858.5299997</v>
      </c>
      <c r="F106" s="290">
        <v>186367858.5299997</v>
      </c>
      <c r="G106" s="290">
        <v>989624.89999999874</v>
      </c>
      <c r="H106" s="179">
        <v>0.10933615371010386</v>
      </c>
      <c r="I106" s="34"/>
    </row>
    <row r="107" spans="1:10" s="28" customFormat="1" ht="10.5" customHeight="1" x14ac:dyDescent="0.2">
      <c r="A107" s="24"/>
      <c r="B107" s="33" t="s">
        <v>109</v>
      </c>
      <c r="C107" s="289"/>
      <c r="D107" s="289">
        <v>350280989.94000024</v>
      </c>
      <c r="E107" s="289">
        <v>350280989.94000024</v>
      </c>
      <c r="F107" s="290">
        <v>350280989.94000024</v>
      </c>
      <c r="G107" s="290">
        <v>1804385.6699999978</v>
      </c>
      <c r="H107" s="179">
        <v>0.13380532659431976</v>
      </c>
      <c r="I107" s="27"/>
      <c r="J107" s="5"/>
    </row>
    <row r="108" spans="1:10" ht="10.5" customHeight="1" x14ac:dyDescent="0.2">
      <c r="B108" s="33" t="s">
        <v>112</v>
      </c>
      <c r="C108" s="289"/>
      <c r="D108" s="289">
        <v>115380141.97</v>
      </c>
      <c r="E108" s="289">
        <v>115380141.97</v>
      </c>
      <c r="F108" s="290">
        <v>111777691.97</v>
      </c>
      <c r="G108" s="290">
        <v>612100</v>
      </c>
      <c r="H108" s="179">
        <v>0.15994941654010941</v>
      </c>
      <c r="I108" s="34"/>
    </row>
    <row r="109" spans="1:10" ht="10.5" customHeight="1" x14ac:dyDescent="0.2">
      <c r="B109" s="33" t="s">
        <v>111</v>
      </c>
      <c r="C109" s="289"/>
      <c r="D109" s="289">
        <v>1338579.74</v>
      </c>
      <c r="E109" s="289">
        <v>1338579.74</v>
      </c>
      <c r="F109" s="290"/>
      <c r="G109" s="290">
        <v>5000</v>
      </c>
      <c r="H109" s="179">
        <v>0.11494236961740212</v>
      </c>
      <c r="I109" s="34"/>
    </row>
    <row r="110" spans="1:10" ht="10.5" customHeight="1" x14ac:dyDescent="0.2">
      <c r="B110" s="16" t="s">
        <v>97</v>
      </c>
      <c r="C110" s="289"/>
      <c r="D110" s="289">
        <v>97.5</v>
      </c>
      <c r="E110" s="289">
        <v>97.5</v>
      </c>
      <c r="F110" s="290"/>
      <c r="G110" s="290"/>
      <c r="H110" s="179"/>
      <c r="I110" s="20"/>
    </row>
    <row r="111" spans="1:10" ht="10.5" customHeight="1" x14ac:dyDescent="0.2">
      <c r="B111" s="16" t="s">
        <v>380</v>
      </c>
      <c r="C111" s="289"/>
      <c r="D111" s="289"/>
      <c r="E111" s="289"/>
      <c r="F111" s="290"/>
      <c r="G111" s="290"/>
      <c r="H111" s="179"/>
      <c r="I111" s="20"/>
    </row>
    <row r="112" spans="1:10" ht="10.5" customHeight="1" x14ac:dyDescent="0.2">
      <c r="B112" s="16" t="s">
        <v>419</v>
      </c>
      <c r="C112" s="289"/>
      <c r="D112" s="289">
        <v>235618710.95626581</v>
      </c>
      <c r="E112" s="289">
        <v>235618710.95626581</v>
      </c>
      <c r="F112" s="290"/>
      <c r="G112" s="290"/>
      <c r="H112" s="179">
        <v>5.3014564121071972E-2</v>
      </c>
      <c r="I112" s="20"/>
    </row>
    <row r="113" spans="1:10" ht="10.5" customHeight="1" x14ac:dyDescent="0.2">
      <c r="B113" s="16" t="s">
        <v>103</v>
      </c>
      <c r="C113" s="289"/>
      <c r="D113" s="289"/>
      <c r="E113" s="289"/>
      <c r="F113" s="290"/>
      <c r="G113" s="290"/>
      <c r="H113" s="179"/>
      <c r="I113" s="34"/>
    </row>
    <row r="114" spans="1:10" ht="10.5" customHeight="1" x14ac:dyDescent="0.2">
      <c r="B114" s="16" t="s">
        <v>96</v>
      </c>
      <c r="C114" s="289"/>
      <c r="D114" s="289"/>
      <c r="E114" s="289"/>
      <c r="F114" s="290"/>
      <c r="G114" s="290"/>
      <c r="H114" s="179"/>
      <c r="I114" s="34"/>
    </row>
    <row r="115" spans="1:10" s="40" customFormat="1" ht="10.5" customHeight="1" x14ac:dyDescent="0.25">
      <c r="A115" s="38"/>
      <c r="B115" s="16" t="s">
        <v>95</v>
      </c>
      <c r="C115" s="289">
        <v>1165387.31</v>
      </c>
      <c r="D115" s="289">
        <v>10775642.690000003</v>
      </c>
      <c r="E115" s="289">
        <v>11941030.000000004</v>
      </c>
      <c r="F115" s="290">
        <v>11548299.520000003</v>
      </c>
      <c r="G115" s="290">
        <v>30729.840000000004</v>
      </c>
      <c r="H115" s="285">
        <v>-0.11805921045027146</v>
      </c>
      <c r="I115" s="39"/>
      <c r="J115" s="5"/>
    </row>
    <row r="116" spans="1:10" s="40" customFormat="1" ht="10.5" customHeight="1" x14ac:dyDescent="0.25">
      <c r="A116" s="38"/>
      <c r="B116" s="16" t="s">
        <v>381</v>
      </c>
      <c r="C116" s="289">
        <v>35165538.060000025</v>
      </c>
      <c r="D116" s="289">
        <v>25098236.880000018</v>
      </c>
      <c r="E116" s="289">
        <v>60263774.940000042</v>
      </c>
      <c r="F116" s="290">
        <v>56381.53</v>
      </c>
      <c r="G116" s="290">
        <v>365154.95999999996</v>
      </c>
      <c r="H116" s="285">
        <v>0.12145775348208265</v>
      </c>
      <c r="I116" s="39"/>
      <c r="J116" s="5"/>
    </row>
    <row r="117" spans="1:10" s="40" customFormat="1" ht="10.5" customHeight="1" x14ac:dyDescent="0.25">
      <c r="A117" s="38"/>
      <c r="B117" s="16" t="s">
        <v>418</v>
      </c>
      <c r="C117" s="289"/>
      <c r="D117" s="289">
        <v>292453.24702799995</v>
      </c>
      <c r="E117" s="289">
        <v>292453.24702799995</v>
      </c>
      <c r="F117" s="290"/>
      <c r="G117" s="290">
        <v>13916</v>
      </c>
      <c r="H117" s="285">
        <v>-0.19526683792495336</v>
      </c>
      <c r="I117" s="39"/>
      <c r="J117" s="5"/>
    </row>
    <row r="118" spans="1:10" ht="10.5" customHeight="1" x14ac:dyDescent="0.2">
      <c r="B118" s="16" t="s">
        <v>441</v>
      </c>
      <c r="C118" s="289"/>
      <c r="D118" s="289">
        <v>600981246.71930444</v>
      </c>
      <c r="E118" s="289">
        <v>600981246.71930444</v>
      </c>
      <c r="F118" s="290"/>
      <c r="G118" s="290"/>
      <c r="H118" s="179">
        <v>6.6722216801897716E-2</v>
      </c>
      <c r="I118" s="34"/>
    </row>
    <row r="119" spans="1:10" ht="10.5" customHeight="1" x14ac:dyDescent="0.2">
      <c r="B119" s="16" t="s">
        <v>346</v>
      </c>
      <c r="C119" s="289"/>
      <c r="D119" s="289">
        <v>82984</v>
      </c>
      <c r="E119" s="289">
        <v>82984</v>
      </c>
      <c r="F119" s="290"/>
      <c r="G119" s="290"/>
      <c r="H119" s="179">
        <v>0.27266313932980601</v>
      </c>
      <c r="I119" s="34"/>
    </row>
    <row r="120" spans="1:10" ht="10.5" customHeight="1" x14ac:dyDescent="0.2">
      <c r="B120" s="16" t="s">
        <v>312</v>
      </c>
      <c r="C120" s="289"/>
      <c r="D120" s="289"/>
      <c r="E120" s="289"/>
      <c r="F120" s="290"/>
      <c r="G120" s="290"/>
      <c r="H120" s="179"/>
      <c r="I120" s="34"/>
    </row>
    <row r="121" spans="1:10" ht="10.5" customHeight="1" x14ac:dyDescent="0.2">
      <c r="B121" s="16" t="s">
        <v>313</v>
      </c>
      <c r="C121" s="289"/>
      <c r="D121" s="289"/>
      <c r="E121" s="289"/>
      <c r="F121" s="290"/>
      <c r="G121" s="290"/>
      <c r="H121" s="179"/>
      <c r="I121" s="34"/>
    </row>
    <row r="122" spans="1:10" ht="10.5" hidden="1" customHeight="1" x14ac:dyDescent="0.2">
      <c r="B122" s="16"/>
      <c r="C122" s="289"/>
      <c r="D122" s="289"/>
      <c r="E122" s="289"/>
      <c r="F122" s="290"/>
      <c r="G122" s="290"/>
      <c r="H122" s="179"/>
      <c r="I122" s="34"/>
    </row>
    <row r="123" spans="1:10" ht="10.5" customHeight="1" x14ac:dyDescent="0.2">
      <c r="B123" s="16" t="s">
        <v>91</v>
      </c>
      <c r="C123" s="289">
        <v>2893710.3999999994</v>
      </c>
      <c r="D123" s="289">
        <v>1578497.9400000002</v>
      </c>
      <c r="E123" s="289">
        <v>4472208.3399999989</v>
      </c>
      <c r="F123" s="290">
        <v>112319.29000000001</v>
      </c>
      <c r="G123" s="290">
        <v>27135.84</v>
      </c>
      <c r="H123" s="179">
        <v>0.12105518725408126</v>
      </c>
      <c r="I123" s="34"/>
    </row>
    <row r="124" spans="1:10" s="28" customFormat="1" ht="10.5" customHeight="1" x14ac:dyDescent="0.2">
      <c r="A124" s="24"/>
      <c r="B124" s="16" t="s">
        <v>94</v>
      </c>
      <c r="C124" s="289">
        <v>107603.65000000023</v>
      </c>
      <c r="D124" s="289">
        <v>2457487.2499999995</v>
      </c>
      <c r="E124" s="289">
        <v>2565090.9</v>
      </c>
      <c r="F124" s="290"/>
      <c r="G124" s="290">
        <v>10036.200000000001</v>
      </c>
      <c r="H124" s="179">
        <v>-5.8031474823439844E-2</v>
      </c>
      <c r="I124" s="27"/>
      <c r="J124" s="5"/>
    </row>
    <row r="125" spans="1:10" ht="10.5" customHeight="1" x14ac:dyDescent="0.2">
      <c r="B125" s="16" t="s">
        <v>92</v>
      </c>
      <c r="C125" s="289">
        <v>477358.29999999976</v>
      </c>
      <c r="D125" s="289">
        <v>67825.05</v>
      </c>
      <c r="E125" s="289">
        <v>545183.34999999974</v>
      </c>
      <c r="F125" s="290">
        <v>2494.42</v>
      </c>
      <c r="G125" s="290">
        <v>1419.49</v>
      </c>
      <c r="H125" s="179">
        <v>-0.36760191556584454</v>
      </c>
      <c r="I125" s="34"/>
    </row>
    <row r="126" spans="1:10" ht="10.5" customHeight="1" x14ac:dyDescent="0.2">
      <c r="B126" s="16" t="s">
        <v>93</v>
      </c>
      <c r="C126" s="289">
        <v>864576.46</v>
      </c>
      <c r="D126" s="289">
        <v>147415.78999999998</v>
      </c>
      <c r="E126" s="289">
        <v>1011992.25</v>
      </c>
      <c r="F126" s="290">
        <v>24503.16</v>
      </c>
      <c r="G126" s="290">
        <v>2520.5300000000002</v>
      </c>
      <c r="H126" s="179">
        <v>-0.26017464310756344</v>
      </c>
      <c r="I126" s="34"/>
    </row>
    <row r="127" spans="1:10" ht="10.5" customHeight="1" x14ac:dyDescent="0.2">
      <c r="B127" s="16" t="s">
        <v>252</v>
      </c>
      <c r="C127" s="289"/>
      <c r="D127" s="289"/>
      <c r="E127" s="289"/>
      <c r="F127" s="290"/>
      <c r="G127" s="290"/>
      <c r="H127" s="179"/>
      <c r="I127" s="34"/>
    </row>
    <row r="128" spans="1:10" ht="10.5" customHeight="1" x14ac:dyDescent="0.2">
      <c r="B128" s="16" t="s">
        <v>303</v>
      </c>
      <c r="C128" s="289"/>
      <c r="D128" s="289"/>
      <c r="E128" s="289"/>
      <c r="F128" s="290"/>
      <c r="G128" s="290"/>
      <c r="H128" s="179"/>
      <c r="I128" s="34"/>
    </row>
    <row r="129" spans="1:11" ht="10.5" customHeight="1" x14ac:dyDescent="0.2">
      <c r="B129" s="268" t="s">
        <v>255</v>
      </c>
      <c r="C129" s="289"/>
      <c r="D129" s="289">
        <v>13350</v>
      </c>
      <c r="E129" s="289">
        <v>13350</v>
      </c>
      <c r="F129" s="290">
        <v>13350</v>
      </c>
      <c r="G129" s="290"/>
      <c r="H129" s="179">
        <v>-0.19819819819819817</v>
      </c>
      <c r="I129" s="34"/>
    </row>
    <row r="130" spans="1:11" ht="10.5" customHeight="1" x14ac:dyDescent="0.2">
      <c r="B130" s="16" t="s">
        <v>489</v>
      </c>
      <c r="C130" s="289"/>
      <c r="D130" s="289">
        <v>25358302.553850014</v>
      </c>
      <c r="E130" s="289">
        <v>25358302.553850014</v>
      </c>
      <c r="F130" s="290"/>
      <c r="G130" s="290"/>
      <c r="H130" s="179"/>
      <c r="I130" s="34"/>
    </row>
    <row r="131" spans="1:11" ht="10.5" customHeight="1" x14ac:dyDescent="0.2">
      <c r="B131" s="268" t="s">
        <v>487</v>
      </c>
      <c r="C131" s="289"/>
      <c r="D131" s="289">
        <v>10414627.505800003</v>
      </c>
      <c r="E131" s="289">
        <v>10414627.505800003</v>
      </c>
      <c r="F131" s="290"/>
      <c r="G131" s="290"/>
      <c r="H131" s="179">
        <v>0.31140159845842375</v>
      </c>
      <c r="I131" s="34"/>
    </row>
    <row r="132" spans="1:11" ht="10.5" customHeight="1" x14ac:dyDescent="0.2">
      <c r="B132" s="16" t="s">
        <v>420</v>
      </c>
      <c r="C132" s="289"/>
      <c r="D132" s="289">
        <v>14311907.489263996</v>
      </c>
      <c r="E132" s="289">
        <v>14311907.489263996</v>
      </c>
      <c r="F132" s="290"/>
      <c r="G132" s="290"/>
      <c r="H132" s="179">
        <v>0.14062032913017997</v>
      </c>
      <c r="I132" s="34"/>
    </row>
    <row r="133" spans="1:11" ht="10.5" customHeight="1" x14ac:dyDescent="0.2">
      <c r="B133" s="574" t="s">
        <v>449</v>
      </c>
      <c r="C133" s="289"/>
      <c r="D133" s="289">
        <v>16937</v>
      </c>
      <c r="E133" s="289">
        <v>16937</v>
      </c>
      <c r="F133" s="290"/>
      <c r="G133" s="290"/>
      <c r="H133" s="179">
        <v>-0.93787469997867046</v>
      </c>
      <c r="I133" s="34"/>
    </row>
    <row r="134" spans="1:11" ht="10.5" customHeight="1" x14ac:dyDescent="0.2">
      <c r="B134" s="16" t="s">
        <v>99</v>
      </c>
      <c r="C134" s="289">
        <v>1932581.5699999828</v>
      </c>
      <c r="D134" s="289">
        <v>2158260.5906589977</v>
      </c>
      <c r="E134" s="289">
        <v>4090842.1606589807</v>
      </c>
      <c r="F134" s="290">
        <v>685090.77461600013</v>
      </c>
      <c r="G134" s="290">
        <v>15135.703245999997</v>
      </c>
      <c r="H134" s="179">
        <v>-7.0741433312382362E-4</v>
      </c>
      <c r="I134" s="34"/>
    </row>
    <row r="135" spans="1:11" ht="10.5" customHeight="1" x14ac:dyDescent="0.2">
      <c r="B135" s="16" t="s">
        <v>283</v>
      </c>
      <c r="C135" s="289"/>
      <c r="D135" s="289">
        <v>-11235811</v>
      </c>
      <c r="E135" s="289">
        <v>-11235811</v>
      </c>
      <c r="F135" s="290">
        <v>-71856</v>
      </c>
      <c r="G135" s="290">
        <v>-79776</v>
      </c>
      <c r="H135" s="179">
        <v>0.12153983021661596</v>
      </c>
      <c r="I135" s="34"/>
    </row>
    <row r="136" spans="1:11" ht="10.5" customHeight="1" x14ac:dyDescent="0.2">
      <c r="B136" s="16" t="s">
        <v>279</v>
      </c>
      <c r="C136" s="289">
        <v>143.78</v>
      </c>
      <c r="D136" s="289">
        <v>-115449637.8</v>
      </c>
      <c r="E136" s="289">
        <v>-115449494.02</v>
      </c>
      <c r="F136" s="290">
        <v>-235844</v>
      </c>
      <c r="G136" s="290">
        <v>-749041</v>
      </c>
      <c r="H136" s="179">
        <v>2.4729156594963886E-2</v>
      </c>
      <c r="I136" s="34"/>
    </row>
    <row r="137" spans="1:11" s="28" customFormat="1" ht="10.5" customHeight="1" x14ac:dyDescent="0.2">
      <c r="A137" s="24"/>
      <c r="B137" s="29" t="s">
        <v>113</v>
      </c>
      <c r="C137" s="291">
        <v>2723208274.2600088</v>
      </c>
      <c r="D137" s="291">
        <v>4353451624.6237726</v>
      </c>
      <c r="E137" s="291">
        <v>7076659898.8837814</v>
      </c>
      <c r="F137" s="292">
        <v>1525477070.3346159</v>
      </c>
      <c r="G137" s="292">
        <v>35705900.262746021</v>
      </c>
      <c r="H137" s="178">
        <v>3.0753584425024627E-2</v>
      </c>
      <c r="I137" s="36"/>
      <c r="J137" s="5"/>
      <c r="K137" s="209" t="b">
        <f>IF(ABS(E137-SUM(E92:E94,E103:E105,E110:E136))&lt;0.001,TRUE,FALSE)</f>
        <v>1</v>
      </c>
    </row>
    <row r="138" spans="1:11" s="28" customFormat="1" ht="10.5" customHeight="1" x14ac:dyDescent="0.2">
      <c r="A138" s="24"/>
      <c r="B138" s="273"/>
      <c r="C138" s="291"/>
      <c r="D138" s="291"/>
      <c r="E138" s="291"/>
      <c r="F138" s="292"/>
      <c r="G138" s="292"/>
      <c r="H138" s="178"/>
      <c r="I138" s="36"/>
      <c r="J138" s="5"/>
      <c r="K138" s="209"/>
    </row>
    <row r="139" spans="1:11" s="28" customFormat="1" ht="10.5" customHeight="1" x14ac:dyDescent="0.2">
      <c r="A139" s="24"/>
      <c r="B139" s="74" t="s">
        <v>122</v>
      </c>
      <c r="C139" s="291"/>
      <c r="D139" s="291"/>
      <c r="E139" s="291"/>
      <c r="F139" s="292"/>
      <c r="G139" s="292"/>
      <c r="H139" s="178"/>
      <c r="I139" s="36"/>
    </row>
    <row r="140" spans="1:11" ht="18" customHeight="1" x14ac:dyDescent="0.2">
      <c r="B140" s="16" t="s">
        <v>386</v>
      </c>
      <c r="C140" s="289">
        <v>11798113.619999982</v>
      </c>
      <c r="D140" s="289">
        <v>1100780.5699999998</v>
      </c>
      <c r="E140" s="289">
        <v>12898894.189999981</v>
      </c>
      <c r="F140" s="290">
        <v>633.64</v>
      </c>
      <c r="G140" s="290">
        <v>84971.749999999971</v>
      </c>
      <c r="H140" s="179">
        <v>0.10002623318438442</v>
      </c>
      <c r="I140" s="34"/>
    </row>
    <row r="141" spans="1:11" ht="10.5" customHeight="1" x14ac:dyDescent="0.2">
      <c r="B141" s="16" t="s">
        <v>100</v>
      </c>
      <c r="C141" s="289">
        <v>253088.40000000125</v>
      </c>
      <c r="D141" s="289">
        <v>121239.59000000005</v>
      </c>
      <c r="E141" s="289">
        <v>374327.99000000133</v>
      </c>
      <c r="F141" s="290"/>
      <c r="G141" s="290">
        <v>2655.1499999999996</v>
      </c>
      <c r="H141" s="179">
        <v>0.15764788363895299</v>
      </c>
      <c r="I141" s="34"/>
    </row>
    <row r="142" spans="1:11" ht="10.5" customHeight="1" x14ac:dyDescent="0.2">
      <c r="B142" s="16" t="s">
        <v>177</v>
      </c>
      <c r="C142" s="289">
        <v>1015088.2300000018</v>
      </c>
      <c r="D142" s="289">
        <v>4363.7999999999965</v>
      </c>
      <c r="E142" s="289">
        <v>1019452.0300000019</v>
      </c>
      <c r="F142" s="290">
        <v>374.40000000000003</v>
      </c>
      <c r="G142" s="290">
        <v>6948.67</v>
      </c>
      <c r="H142" s="179">
        <v>0.56880371279984621</v>
      </c>
      <c r="I142" s="34"/>
    </row>
    <row r="143" spans="1:11" ht="10.5" customHeight="1" x14ac:dyDescent="0.2">
      <c r="B143" s="16" t="s">
        <v>22</v>
      </c>
      <c r="C143" s="289">
        <v>23324841.98999992</v>
      </c>
      <c r="D143" s="289">
        <v>4549374.1364000663</v>
      </c>
      <c r="E143" s="289">
        <v>27874216.126399986</v>
      </c>
      <c r="F143" s="290">
        <v>996.5</v>
      </c>
      <c r="G143" s="290">
        <v>170947.16549999983</v>
      </c>
      <c r="H143" s="179">
        <v>0.22248331728259552</v>
      </c>
      <c r="I143" s="34"/>
    </row>
    <row r="144" spans="1:11" ht="10.5" customHeight="1" x14ac:dyDescent="0.2">
      <c r="B144" s="16" t="s">
        <v>381</v>
      </c>
      <c r="C144" s="289">
        <v>622718.54999999923</v>
      </c>
      <c r="D144" s="289">
        <v>79132.740000000005</v>
      </c>
      <c r="E144" s="289">
        <v>701851.28999999922</v>
      </c>
      <c r="F144" s="290"/>
      <c r="G144" s="290">
        <v>4635</v>
      </c>
      <c r="H144" s="179">
        <v>0.48175741151801565</v>
      </c>
      <c r="I144" s="34"/>
    </row>
    <row r="145" spans="2:11" ht="10.5" customHeight="1" x14ac:dyDescent="0.2">
      <c r="B145" s="37" t="s">
        <v>312</v>
      </c>
      <c r="C145" s="289"/>
      <c r="D145" s="289">
        <v>1530279.8384800004</v>
      </c>
      <c r="E145" s="289">
        <v>1530279.8384800004</v>
      </c>
      <c r="F145" s="290"/>
      <c r="G145" s="290"/>
      <c r="H145" s="179">
        <v>8.0924437901362722E-2</v>
      </c>
      <c r="I145" s="34"/>
    </row>
    <row r="146" spans="2:11" ht="10.5" customHeight="1" x14ac:dyDescent="0.2">
      <c r="B146" s="16" t="s">
        <v>385</v>
      </c>
      <c r="C146" s="289">
        <v>13738626.140000004</v>
      </c>
      <c r="D146" s="289">
        <v>485249.16999999952</v>
      </c>
      <c r="E146" s="289">
        <v>14223875.310000004</v>
      </c>
      <c r="F146" s="290">
        <v>3505.6899999999996</v>
      </c>
      <c r="G146" s="290">
        <v>90050.299999999974</v>
      </c>
      <c r="H146" s="179">
        <v>0.20068158405226644</v>
      </c>
      <c r="I146" s="34"/>
    </row>
    <row r="147" spans="2:11" ht="10.5" customHeight="1" x14ac:dyDescent="0.2">
      <c r="B147" s="16" t="s">
        <v>382</v>
      </c>
      <c r="C147" s="289"/>
      <c r="D147" s="289">
        <v>325</v>
      </c>
      <c r="E147" s="289">
        <v>325</v>
      </c>
      <c r="F147" s="290"/>
      <c r="G147" s="290"/>
      <c r="H147" s="179">
        <v>-0.5</v>
      </c>
      <c r="I147" s="34"/>
    </row>
    <row r="148" spans="2:11" ht="10.5" customHeight="1" x14ac:dyDescent="0.2">
      <c r="B148" s="574" t="s">
        <v>450</v>
      </c>
      <c r="C148" s="289"/>
      <c r="D148" s="289"/>
      <c r="E148" s="289"/>
      <c r="F148" s="290"/>
      <c r="G148" s="290"/>
      <c r="H148" s="179"/>
      <c r="I148" s="34"/>
    </row>
    <row r="149" spans="2:11" ht="10.5" hidden="1" customHeight="1" x14ac:dyDescent="0.2">
      <c r="B149" s="574"/>
      <c r="C149" s="289"/>
      <c r="D149" s="289"/>
      <c r="E149" s="289"/>
      <c r="F149" s="290"/>
      <c r="G149" s="290"/>
      <c r="H149" s="179"/>
      <c r="I149" s="34"/>
    </row>
    <row r="150" spans="2:11" ht="10.5" customHeight="1" x14ac:dyDescent="0.2">
      <c r="B150" s="16" t="s">
        <v>99</v>
      </c>
      <c r="C150" s="289">
        <v>252</v>
      </c>
      <c r="D150" s="289">
        <v>2133539.4037670032</v>
      </c>
      <c r="E150" s="289">
        <v>2133791.4037670032</v>
      </c>
      <c r="F150" s="290">
        <v>1634.2021999999999</v>
      </c>
      <c r="G150" s="290">
        <v>5082.2015630000005</v>
      </c>
      <c r="H150" s="179">
        <v>0.36749351410951681</v>
      </c>
      <c r="I150" s="34"/>
    </row>
    <row r="151" spans="2:11" ht="10.5" customHeight="1" x14ac:dyDescent="0.2">
      <c r="B151" s="41" t="s">
        <v>120</v>
      </c>
      <c r="C151" s="293">
        <v>50752728.929999903</v>
      </c>
      <c r="D151" s="293">
        <v>10004284.248647068</v>
      </c>
      <c r="E151" s="293">
        <v>60757013.178646974</v>
      </c>
      <c r="F151" s="294">
        <v>7144.4321999999993</v>
      </c>
      <c r="G151" s="294">
        <v>365290.23706299969</v>
      </c>
      <c r="H151" s="286">
        <v>0.19606620145122311</v>
      </c>
      <c r="I151" s="34"/>
      <c r="K151" s="209" t="b">
        <f>IF(ABS(E151-SUM(E140:E150))&lt;0.001,TRUE,FALSE)</f>
        <v>1</v>
      </c>
    </row>
    <row r="152" spans="2:11" ht="10.5" customHeight="1" x14ac:dyDescent="0.2">
      <c r="B152" s="265" t="s">
        <v>238</v>
      </c>
      <c r="C152" s="208"/>
      <c r="D152" s="208"/>
      <c r="E152" s="208"/>
      <c r="F152" s="208"/>
      <c r="G152" s="208"/>
      <c r="H152" s="205"/>
      <c r="I152" s="34"/>
    </row>
    <row r="153" spans="2:11" ht="10.5" customHeight="1" x14ac:dyDescent="0.2">
      <c r="B153" s="265" t="s">
        <v>249</v>
      </c>
      <c r="C153" s="208"/>
      <c r="D153" s="208"/>
      <c r="E153" s="208"/>
      <c r="F153" s="208"/>
      <c r="G153" s="208"/>
      <c r="H153" s="205"/>
      <c r="I153" s="34"/>
    </row>
    <row r="154" spans="2:11" ht="10.5" customHeight="1" x14ac:dyDescent="0.2">
      <c r="B154" s="265" t="s">
        <v>251</v>
      </c>
      <c r="C154" s="208"/>
      <c r="D154" s="208"/>
      <c r="E154" s="208"/>
      <c r="F154" s="208"/>
      <c r="G154" s="208"/>
      <c r="H154" s="205"/>
      <c r="I154" s="34"/>
    </row>
    <row r="155" spans="2:11" ht="10.5" customHeight="1" x14ac:dyDescent="0.2">
      <c r="B155" s="265" t="s">
        <v>377</v>
      </c>
      <c r="C155" s="208"/>
      <c r="D155" s="208"/>
      <c r="E155" s="208"/>
      <c r="F155" s="208"/>
      <c r="G155" s="208"/>
      <c r="H155" s="205"/>
      <c r="I155" s="34"/>
    </row>
    <row r="156" spans="2:11" ht="10.5" customHeight="1" x14ac:dyDescent="0.2">
      <c r="B156" s="265" t="s">
        <v>282</v>
      </c>
      <c r="C156" s="208"/>
      <c r="D156" s="208"/>
      <c r="E156" s="208"/>
      <c r="F156" s="208"/>
      <c r="G156" s="208"/>
      <c r="H156" s="205"/>
      <c r="I156" s="34"/>
    </row>
    <row r="157" spans="2:11" ht="10.5" customHeight="1" x14ac:dyDescent="0.2">
      <c r="B157" s="265"/>
      <c r="C157" s="208"/>
      <c r="D157" s="208"/>
      <c r="E157" s="208"/>
      <c r="F157" s="208"/>
      <c r="G157" s="208"/>
      <c r="H157" s="205"/>
      <c r="I157" s="34"/>
    </row>
    <row r="158" spans="2:11" ht="14.25" customHeight="1" x14ac:dyDescent="0.25">
      <c r="B158" s="7" t="s">
        <v>288</v>
      </c>
      <c r="C158" s="8"/>
      <c r="D158" s="8"/>
      <c r="E158" s="8"/>
      <c r="F158" s="8"/>
      <c r="G158" s="8"/>
      <c r="H158" s="8"/>
      <c r="I158" s="8"/>
    </row>
    <row r="159" spans="2:11" ht="12" customHeight="1" x14ac:dyDescent="0.2">
      <c r="B159" s="9"/>
      <c r="C159" s="10" t="str">
        <f>C3</f>
        <v>PERIODE DU 1.1 AU 30.4.2024</v>
      </c>
      <c r="D159" s="11"/>
    </row>
    <row r="160" spans="2:11" ht="14.25" customHeight="1" x14ac:dyDescent="0.2">
      <c r="B160" s="12" t="str">
        <f>B4</f>
        <v xml:space="preserve">             I - ASSURANCE MALADIE : DÉPENSES en milliers d'euros</v>
      </c>
      <c r="C160" s="13"/>
      <c r="D160" s="13"/>
      <c r="E160" s="13"/>
      <c r="F160" s="13"/>
      <c r="G160" s="13"/>
      <c r="H160" s="14"/>
      <c r="I160" s="15"/>
    </row>
    <row r="161" spans="1:10" ht="12" customHeight="1" x14ac:dyDescent="0.2">
      <c r="B161" s="16" t="s">
        <v>4</v>
      </c>
      <c r="C161" s="386" t="s">
        <v>1</v>
      </c>
      <c r="D161" s="17" t="s">
        <v>2</v>
      </c>
      <c r="E161" s="386" t="s">
        <v>6</v>
      </c>
      <c r="F161" s="219" t="s">
        <v>3</v>
      </c>
      <c r="G161" s="219" t="s">
        <v>237</v>
      </c>
      <c r="H161" s="19" t="str">
        <f>$H$5</f>
        <v>PCAP</v>
      </c>
      <c r="I161" s="20"/>
    </row>
    <row r="162" spans="1:10" ht="9.75" customHeight="1" x14ac:dyDescent="0.2">
      <c r="B162" s="21"/>
      <c r="C162" s="45" t="s">
        <v>5</v>
      </c>
      <c r="D162" s="44" t="s">
        <v>5</v>
      </c>
      <c r="E162" s="45"/>
      <c r="F162" s="220" t="s">
        <v>241</v>
      </c>
      <c r="G162" s="220" t="s">
        <v>239</v>
      </c>
      <c r="H162" s="22" t="str">
        <f>$H$6</f>
        <v>en %</v>
      </c>
      <c r="I162" s="23"/>
    </row>
    <row r="163" spans="1:10" s="28" customFormat="1" ht="13.5" customHeight="1" x14ac:dyDescent="0.2">
      <c r="A163" s="24"/>
      <c r="B163" s="31" t="s">
        <v>121</v>
      </c>
      <c r="C163" s="30"/>
      <c r="D163" s="30"/>
      <c r="E163" s="30"/>
      <c r="F163" s="222"/>
      <c r="G163" s="222"/>
      <c r="H163" s="178"/>
      <c r="I163" s="36"/>
    </row>
    <row r="164" spans="1:10" s="28" customFormat="1" ht="10.5" customHeight="1" x14ac:dyDescent="0.2">
      <c r="A164" s="24"/>
      <c r="B164" s="16" t="s">
        <v>116</v>
      </c>
      <c r="C164" s="289">
        <v>424350518.65000159</v>
      </c>
      <c r="D164" s="289">
        <v>43626179.570000179</v>
      </c>
      <c r="E164" s="289">
        <v>467976698.22000176</v>
      </c>
      <c r="F164" s="290">
        <v>408524.09999999974</v>
      </c>
      <c r="G164" s="290">
        <v>3822282.5400000005</v>
      </c>
      <c r="H164" s="179">
        <v>-8.4930274005396433E-2</v>
      </c>
      <c r="I164" s="36"/>
      <c r="J164" s="5"/>
    </row>
    <row r="165" spans="1:10" s="28" customFormat="1" ht="10.5" customHeight="1" x14ac:dyDescent="0.2">
      <c r="A165" s="24"/>
      <c r="B165" s="16" t="s">
        <v>117</v>
      </c>
      <c r="C165" s="289">
        <v>253168638.65999964</v>
      </c>
      <c r="D165" s="289">
        <v>32994039.840000007</v>
      </c>
      <c r="E165" s="289">
        <v>286162678.49999964</v>
      </c>
      <c r="F165" s="290">
        <v>8216.16</v>
      </c>
      <c r="G165" s="290">
        <v>2033316.4399999995</v>
      </c>
      <c r="H165" s="179">
        <v>-0.12480319671683626</v>
      </c>
      <c r="I165" s="36"/>
      <c r="J165" s="5"/>
    </row>
    <row r="166" spans="1:10" s="28" customFormat="1" ht="10.5" customHeight="1" x14ac:dyDescent="0.2">
      <c r="A166" s="24"/>
      <c r="B166" s="16" t="s">
        <v>118</v>
      </c>
      <c r="C166" s="289">
        <v>7486688.9599999767</v>
      </c>
      <c r="D166" s="289">
        <v>156180880.42999992</v>
      </c>
      <c r="E166" s="289">
        <v>163667569.3899999</v>
      </c>
      <c r="F166" s="290"/>
      <c r="G166" s="290">
        <v>878460.78999999992</v>
      </c>
      <c r="H166" s="179">
        <v>5.0283379580720489E-2</v>
      </c>
      <c r="I166" s="36"/>
      <c r="J166" s="5"/>
    </row>
    <row r="167" spans="1:10" s="28" customFormat="1" ht="10.5" customHeight="1" x14ac:dyDescent="0.2">
      <c r="A167" s="24"/>
      <c r="B167" s="16" t="s">
        <v>166</v>
      </c>
      <c r="C167" s="289">
        <v>73200726.289999142</v>
      </c>
      <c r="D167" s="289">
        <v>5900242.3000000119</v>
      </c>
      <c r="E167" s="289">
        <v>79100968.589999154</v>
      </c>
      <c r="F167" s="290">
        <v>5751.4599999999982</v>
      </c>
      <c r="G167" s="290">
        <v>605273.54999999946</v>
      </c>
      <c r="H167" s="179">
        <v>-6.902475431385402E-2</v>
      </c>
      <c r="I167" s="36"/>
      <c r="J167" s="5"/>
    </row>
    <row r="168" spans="1:10" s="28" customFormat="1" ht="10.5" customHeight="1" x14ac:dyDescent="0.2">
      <c r="A168" s="24"/>
      <c r="B168" s="16" t="s">
        <v>22</v>
      </c>
      <c r="C168" s="289">
        <v>49662996.459999904</v>
      </c>
      <c r="D168" s="289">
        <v>5573617.9699999979</v>
      </c>
      <c r="E168" s="289">
        <v>55236614.429999895</v>
      </c>
      <c r="F168" s="290">
        <v>1816.2</v>
      </c>
      <c r="G168" s="290">
        <v>378511.46999999991</v>
      </c>
      <c r="H168" s="179">
        <v>-0.10579805142689402</v>
      </c>
      <c r="I168" s="36"/>
      <c r="J168" s="5"/>
    </row>
    <row r="169" spans="1:10" s="28" customFormat="1" ht="10.5" customHeight="1" x14ac:dyDescent="0.2">
      <c r="A169" s="24"/>
      <c r="B169" s="16" t="s">
        <v>115</v>
      </c>
      <c r="C169" s="289">
        <v>41985765.659999572</v>
      </c>
      <c r="D169" s="289">
        <v>34629001.790000111</v>
      </c>
      <c r="E169" s="289">
        <v>76614767.449999675</v>
      </c>
      <c r="F169" s="290">
        <v>3223847.2000000072</v>
      </c>
      <c r="G169" s="290">
        <v>477970.10999999993</v>
      </c>
      <c r="H169" s="179">
        <v>-1.4613436290514481E-2</v>
      </c>
      <c r="I169" s="36"/>
      <c r="J169" s="5"/>
    </row>
    <row r="170" spans="1:10" s="28" customFormat="1" ht="10.5" customHeight="1" x14ac:dyDescent="0.2">
      <c r="A170" s="24"/>
      <c r="B170" s="16" t="s">
        <v>114</v>
      </c>
      <c r="C170" s="289">
        <v>490483.3999999974</v>
      </c>
      <c r="D170" s="289">
        <v>27206225.25000038</v>
      </c>
      <c r="E170" s="289">
        <v>27696708.650000375</v>
      </c>
      <c r="F170" s="290">
        <v>1903.3899999999999</v>
      </c>
      <c r="G170" s="290">
        <v>169937.11000000022</v>
      </c>
      <c r="H170" s="179">
        <v>0.10286360390294202</v>
      </c>
      <c r="I170" s="36"/>
      <c r="J170" s="5"/>
    </row>
    <row r="171" spans="1:10" s="28" customFormat="1" ht="10.5" customHeight="1" x14ac:dyDescent="0.2">
      <c r="A171" s="24"/>
      <c r="B171" s="16" t="s">
        <v>100</v>
      </c>
      <c r="C171" s="289">
        <v>14576.919999999987</v>
      </c>
      <c r="D171" s="289">
        <v>14805.85</v>
      </c>
      <c r="E171" s="289">
        <v>29382.76999999999</v>
      </c>
      <c r="F171" s="290"/>
      <c r="G171" s="290">
        <v>134.4</v>
      </c>
      <c r="H171" s="179">
        <v>0.68716201085240036</v>
      </c>
      <c r="I171" s="36"/>
      <c r="J171" s="5"/>
    </row>
    <row r="172" spans="1:10" s="28" customFormat="1" ht="10.5" customHeight="1" x14ac:dyDescent="0.2">
      <c r="A172" s="24"/>
      <c r="B172" s="16" t="s">
        <v>283</v>
      </c>
      <c r="C172" s="289"/>
      <c r="D172" s="289">
        <v>-43848</v>
      </c>
      <c r="E172" s="289">
        <v>-43848</v>
      </c>
      <c r="F172" s="290"/>
      <c r="G172" s="290">
        <v>-240</v>
      </c>
      <c r="H172" s="179">
        <v>0.14905660377358498</v>
      </c>
      <c r="I172" s="36"/>
      <c r="J172" s="5"/>
    </row>
    <row r="173" spans="1:10" s="28" customFormat="1" ht="12.75" customHeight="1" x14ac:dyDescent="0.2">
      <c r="A173" s="24"/>
      <c r="B173" s="16" t="s">
        <v>416</v>
      </c>
      <c r="C173" s="289"/>
      <c r="D173" s="289"/>
      <c r="E173" s="289"/>
      <c r="F173" s="290"/>
      <c r="G173" s="290"/>
      <c r="H173" s="179"/>
      <c r="I173" s="36"/>
      <c r="J173" s="5"/>
    </row>
    <row r="174" spans="1:10" s="28" customFormat="1" ht="12.75" customHeight="1" x14ac:dyDescent="0.2">
      <c r="A174" s="24"/>
      <c r="B174" s="16" t="s">
        <v>412</v>
      </c>
      <c r="C174" s="289"/>
      <c r="D174" s="289">
        <v>898699.11198000028</v>
      </c>
      <c r="E174" s="289">
        <v>898699.11198000028</v>
      </c>
      <c r="F174" s="290"/>
      <c r="G174" s="290"/>
      <c r="H174" s="179">
        <v>0.13246825889632818</v>
      </c>
      <c r="I174" s="36"/>
      <c r="J174" s="5"/>
    </row>
    <row r="175" spans="1:10" s="28" customFormat="1" ht="12.75" customHeight="1" x14ac:dyDescent="0.2">
      <c r="A175" s="24"/>
      <c r="B175" s="16" t="s">
        <v>374</v>
      </c>
      <c r="C175" s="289">
        <v>552379.17000000004</v>
      </c>
      <c r="D175" s="289">
        <v>432069.32499999995</v>
      </c>
      <c r="E175" s="289">
        <v>984448.495</v>
      </c>
      <c r="F175" s="290"/>
      <c r="G175" s="290">
        <v>3171</v>
      </c>
      <c r="H175" s="179">
        <v>1.9554671116001288E-2</v>
      </c>
      <c r="I175" s="36"/>
      <c r="J175" s="5"/>
    </row>
    <row r="176" spans="1:10" s="28" customFormat="1" ht="12.75" customHeight="1" x14ac:dyDescent="0.2">
      <c r="A176" s="24"/>
      <c r="B176" s="574" t="s">
        <v>451</v>
      </c>
      <c r="C176" s="289"/>
      <c r="D176" s="289">
        <v>3672.78</v>
      </c>
      <c r="E176" s="289">
        <v>3672.78</v>
      </c>
      <c r="F176" s="290"/>
      <c r="G176" s="290"/>
      <c r="H176" s="179">
        <v>-0.75054302422723473</v>
      </c>
      <c r="I176" s="36"/>
      <c r="J176" s="5"/>
    </row>
    <row r="177" spans="1:11" s="28" customFormat="1" ht="12.75" hidden="1" customHeight="1" x14ac:dyDescent="0.2">
      <c r="A177" s="24"/>
      <c r="B177" s="574"/>
      <c r="C177" s="289"/>
      <c r="D177" s="289"/>
      <c r="E177" s="289"/>
      <c r="F177" s="290"/>
      <c r="G177" s="290"/>
      <c r="H177" s="179"/>
      <c r="I177" s="36"/>
      <c r="J177" s="5"/>
    </row>
    <row r="178" spans="1:11" s="28" customFormat="1" ht="12" customHeight="1" x14ac:dyDescent="0.2">
      <c r="A178" s="24"/>
      <c r="B178" s="269" t="s">
        <v>99</v>
      </c>
      <c r="C178" s="289"/>
      <c r="D178" s="289">
        <v>170694</v>
      </c>
      <c r="E178" s="289">
        <v>170694</v>
      </c>
      <c r="F178" s="290"/>
      <c r="G178" s="290">
        <v>198</v>
      </c>
      <c r="H178" s="179">
        <v>0.33728762370051535</v>
      </c>
      <c r="I178" s="36"/>
    </row>
    <row r="179" spans="1:11" s="28" customFormat="1" ht="14.25" customHeight="1" x14ac:dyDescent="0.2">
      <c r="A179" s="24"/>
      <c r="B179" s="35" t="s">
        <v>119</v>
      </c>
      <c r="C179" s="291">
        <v>850912774.16999972</v>
      </c>
      <c r="D179" s="291">
        <v>307586280.21698052</v>
      </c>
      <c r="E179" s="291">
        <v>1158499054.3869803</v>
      </c>
      <c r="F179" s="292">
        <v>3650058.5100000072</v>
      </c>
      <c r="G179" s="292">
        <v>8369015.4099999992</v>
      </c>
      <c r="H179" s="178">
        <v>-6.9997958311515562E-2</v>
      </c>
      <c r="I179" s="36"/>
      <c r="K179" s="209" t="b">
        <f>IF(ABS(E179-SUM(E164:E178))&lt;0.001,TRUE,FALSE)</f>
        <v>1</v>
      </c>
    </row>
    <row r="180" spans="1:11" s="28" customFormat="1" ht="14.25" customHeight="1" x14ac:dyDescent="0.2">
      <c r="A180" s="24"/>
      <c r="B180" s="35"/>
      <c r="C180" s="291"/>
      <c r="D180" s="291"/>
      <c r="E180" s="291"/>
      <c r="F180" s="292"/>
      <c r="G180" s="292"/>
      <c r="H180" s="178"/>
      <c r="I180" s="36"/>
      <c r="K180" s="209"/>
    </row>
    <row r="181" spans="1:11" s="28" customFormat="1" ht="14.25" customHeight="1" x14ac:dyDescent="0.2">
      <c r="A181" s="24"/>
      <c r="B181" s="31" t="s">
        <v>243</v>
      </c>
      <c r="C181" s="291"/>
      <c r="D181" s="291"/>
      <c r="E181" s="291"/>
      <c r="F181" s="292"/>
      <c r="G181" s="292"/>
      <c r="H181" s="178"/>
      <c r="I181" s="36"/>
    </row>
    <row r="182" spans="1:11" s="28" customFormat="1" ht="10.5" customHeight="1" x14ac:dyDescent="0.2">
      <c r="A182" s="24"/>
      <c r="B182" s="16" t="s">
        <v>22</v>
      </c>
      <c r="C182" s="289">
        <v>80759873.090000004</v>
      </c>
      <c r="D182" s="289">
        <v>50462152.70585002</v>
      </c>
      <c r="E182" s="289">
        <v>131222025.79585004</v>
      </c>
      <c r="F182" s="290"/>
      <c r="G182" s="290">
        <v>455634.55099999992</v>
      </c>
      <c r="H182" s="179">
        <v>0.17403499745920081</v>
      </c>
      <c r="I182" s="36"/>
      <c r="J182" s="5"/>
    </row>
    <row r="183" spans="1:11" s="28" customFormat="1" ht="10.5" customHeight="1" x14ac:dyDescent="0.2">
      <c r="A183" s="24"/>
      <c r="B183" s="16" t="s">
        <v>387</v>
      </c>
      <c r="C183" s="289">
        <v>21558.220249999995</v>
      </c>
      <c r="D183" s="289">
        <v>255478.01117999986</v>
      </c>
      <c r="E183" s="289">
        <v>277036.23142999987</v>
      </c>
      <c r="F183" s="290"/>
      <c r="G183" s="290">
        <v>460.79235</v>
      </c>
      <c r="H183" s="179">
        <v>0.2374278919717574</v>
      </c>
      <c r="I183" s="36"/>
      <c r="J183" s="5"/>
    </row>
    <row r="184" spans="1:11" s="28" customFormat="1" ht="10.5" customHeight="1" x14ac:dyDescent="0.2">
      <c r="A184" s="24"/>
      <c r="B184" s="16" t="s">
        <v>104</v>
      </c>
      <c r="C184" s="289">
        <v>72489377.660000026</v>
      </c>
      <c r="D184" s="289">
        <v>41185678.20000004</v>
      </c>
      <c r="E184" s="289">
        <v>113675055.86000007</v>
      </c>
      <c r="F184" s="290"/>
      <c r="G184" s="290">
        <v>547624.23000000021</v>
      </c>
      <c r="H184" s="179">
        <v>6.6881120237499925E-2</v>
      </c>
      <c r="I184" s="36"/>
      <c r="J184" s="5"/>
    </row>
    <row r="185" spans="1:11" s="28" customFormat="1" ht="10.5" customHeight="1" x14ac:dyDescent="0.2">
      <c r="A185" s="24"/>
      <c r="B185" s="33" t="s">
        <v>106</v>
      </c>
      <c r="C185" s="289">
        <v>58567538.71000009</v>
      </c>
      <c r="D185" s="289">
        <v>38311998.000000045</v>
      </c>
      <c r="E185" s="289">
        <v>96879536.710000128</v>
      </c>
      <c r="F185" s="290"/>
      <c r="G185" s="290">
        <v>508661.66000000009</v>
      </c>
      <c r="H185" s="179">
        <v>8.6406138304597535E-2</v>
      </c>
      <c r="I185" s="36"/>
      <c r="J185" s="5"/>
    </row>
    <row r="186" spans="1:11" s="28" customFormat="1" ht="10.5" customHeight="1" x14ac:dyDescent="0.2">
      <c r="A186" s="24"/>
      <c r="B186" s="33" t="s">
        <v>304</v>
      </c>
      <c r="C186" s="289">
        <v>1288568.679999999</v>
      </c>
      <c r="D186" s="289">
        <v>3051202.2000000007</v>
      </c>
      <c r="E186" s="289">
        <v>4339770.88</v>
      </c>
      <c r="F186" s="290"/>
      <c r="G186" s="290">
        <v>51557.72</v>
      </c>
      <c r="H186" s="179">
        <v>0.13920482885386654</v>
      </c>
      <c r="I186" s="36"/>
      <c r="J186" s="5"/>
    </row>
    <row r="187" spans="1:11" s="28" customFormat="1" ht="10.5" customHeight="1" x14ac:dyDescent="0.2">
      <c r="A187" s="24"/>
      <c r="B187" s="33" t="s">
        <v>305</v>
      </c>
      <c r="C187" s="289">
        <v>2128.02</v>
      </c>
      <c r="D187" s="289">
        <v>4461.9799999999996</v>
      </c>
      <c r="E187" s="289">
        <v>6590</v>
      </c>
      <c r="F187" s="290"/>
      <c r="G187" s="290"/>
      <c r="H187" s="179">
        <v>0.2718496631238867</v>
      </c>
      <c r="I187" s="36"/>
      <c r="J187" s="5"/>
    </row>
    <row r="188" spans="1:11" s="28" customFormat="1" ht="10.5" customHeight="1" x14ac:dyDescent="0.2">
      <c r="A188" s="24"/>
      <c r="B188" s="33" t="s">
        <v>306</v>
      </c>
      <c r="C188" s="289">
        <v>10882.099999999995</v>
      </c>
      <c r="D188" s="289">
        <v>735689.86999999906</v>
      </c>
      <c r="E188" s="289">
        <v>746571.96999999904</v>
      </c>
      <c r="F188" s="290"/>
      <c r="G188" s="290">
        <v>10840.730000000001</v>
      </c>
      <c r="H188" s="179">
        <v>-0.47953991525203077</v>
      </c>
      <c r="I188" s="36"/>
      <c r="J188" s="5"/>
    </row>
    <row r="189" spans="1:11" s="28" customFormat="1" ht="10.5" customHeight="1" x14ac:dyDescent="0.2">
      <c r="A189" s="24"/>
      <c r="B189" s="33" t="s">
        <v>307</v>
      </c>
      <c r="C189" s="289">
        <v>7455934.9600000102</v>
      </c>
      <c r="D189" s="289">
        <v>3745140.0699999952</v>
      </c>
      <c r="E189" s="289">
        <v>11201075.030000005</v>
      </c>
      <c r="F189" s="290"/>
      <c r="G189" s="290">
        <v>49974.649999999987</v>
      </c>
      <c r="H189" s="179">
        <v>9.0855988054262316E-2</v>
      </c>
      <c r="I189" s="36"/>
      <c r="J189" s="5"/>
    </row>
    <row r="190" spans="1:11" s="28" customFormat="1" ht="10.5" customHeight="1" x14ac:dyDescent="0.2">
      <c r="A190" s="24"/>
      <c r="B190" s="33" t="s">
        <v>308</v>
      </c>
      <c r="C190" s="289">
        <v>10047356.830000065</v>
      </c>
      <c r="D190" s="289">
        <v>3458251.8700000006</v>
      </c>
      <c r="E190" s="289">
        <v>13505608.700000066</v>
      </c>
      <c r="F190" s="290"/>
      <c r="G190" s="290">
        <v>61074.69</v>
      </c>
      <c r="H190" s="179">
        <v>5.1244667521544329E-2</v>
      </c>
      <c r="I190" s="36"/>
      <c r="J190" s="5"/>
    </row>
    <row r="191" spans="1:11" s="28" customFormat="1" ht="10.5" customHeight="1" x14ac:dyDescent="0.2">
      <c r="A191" s="24"/>
      <c r="B191" s="33" t="s">
        <v>309</v>
      </c>
      <c r="C191" s="289">
        <v>39762668.120000012</v>
      </c>
      <c r="D191" s="289">
        <v>27317252.01000005</v>
      </c>
      <c r="E191" s="289">
        <v>67079920.130000062</v>
      </c>
      <c r="F191" s="290"/>
      <c r="G191" s="290">
        <v>335213.87000000011</v>
      </c>
      <c r="H191" s="179">
        <v>0.10311001502277284</v>
      </c>
      <c r="I191" s="36"/>
      <c r="J191" s="5"/>
    </row>
    <row r="192" spans="1:11" ht="10.5" customHeight="1" x14ac:dyDescent="0.2">
      <c r="B192" s="33" t="s">
        <v>105</v>
      </c>
      <c r="C192" s="289">
        <v>13921838.949999947</v>
      </c>
      <c r="D192" s="289">
        <v>2873680.1999999904</v>
      </c>
      <c r="E192" s="289">
        <v>16795519.149999939</v>
      </c>
      <c r="F192" s="290"/>
      <c r="G192" s="290">
        <v>38962.570000000022</v>
      </c>
      <c r="H192" s="179">
        <v>-3.3330037260437928E-2</v>
      </c>
      <c r="I192" s="34"/>
    </row>
    <row r="193" spans="1:10" ht="10.5" customHeight="1" x14ac:dyDescent="0.2">
      <c r="B193" s="16" t="s">
        <v>116</v>
      </c>
      <c r="C193" s="289">
        <v>81970361.600000009</v>
      </c>
      <c r="D193" s="289">
        <v>10036324.639999963</v>
      </c>
      <c r="E193" s="289">
        <v>92006686.23999998</v>
      </c>
      <c r="F193" s="290"/>
      <c r="G193" s="290">
        <v>258937.36999999997</v>
      </c>
      <c r="H193" s="179">
        <v>-3.2259905144811585E-2</v>
      </c>
      <c r="I193" s="34"/>
    </row>
    <row r="194" spans="1:10" ht="10.5" customHeight="1" x14ac:dyDescent="0.2">
      <c r="B194" s="16" t="s">
        <v>117</v>
      </c>
      <c r="C194" s="289">
        <v>54280093.610000022</v>
      </c>
      <c r="D194" s="289">
        <v>9781143.5299999993</v>
      </c>
      <c r="E194" s="289">
        <v>64061237.140000023</v>
      </c>
      <c r="F194" s="290"/>
      <c r="G194" s="290">
        <v>160937.68000000002</v>
      </c>
      <c r="H194" s="179">
        <v>-7.2201805229918703E-2</v>
      </c>
      <c r="I194" s="34"/>
    </row>
    <row r="195" spans="1:10" ht="10.5" customHeight="1" x14ac:dyDescent="0.2">
      <c r="B195" s="16" t="s">
        <v>118</v>
      </c>
      <c r="C195" s="289">
        <v>866920.57999999833</v>
      </c>
      <c r="D195" s="289">
        <v>17187028.859999999</v>
      </c>
      <c r="E195" s="289">
        <v>18053949.439999998</v>
      </c>
      <c r="F195" s="290"/>
      <c r="G195" s="290">
        <v>15294.09</v>
      </c>
      <c r="H195" s="179">
        <v>0.11893428527889705</v>
      </c>
      <c r="I195" s="34"/>
    </row>
    <row r="196" spans="1:10" s="28" customFormat="1" ht="10.5" customHeight="1" x14ac:dyDescent="0.2">
      <c r="A196" s="24"/>
      <c r="B196" s="16" t="s">
        <v>115</v>
      </c>
      <c r="C196" s="289">
        <v>7918535.8600000218</v>
      </c>
      <c r="D196" s="289">
        <v>10506248.959999986</v>
      </c>
      <c r="E196" s="289">
        <v>18424784.820000008</v>
      </c>
      <c r="F196" s="290"/>
      <c r="G196" s="290">
        <v>41167.349999999991</v>
      </c>
      <c r="H196" s="179">
        <v>1.8855989774712256E-2</v>
      </c>
      <c r="I196" s="36"/>
      <c r="J196" s="5"/>
    </row>
    <row r="197" spans="1:10" s="28" customFormat="1" ht="10.5" customHeight="1" x14ac:dyDescent="0.2">
      <c r="A197" s="24"/>
      <c r="B197" s="16" t="s">
        <v>114</v>
      </c>
      <c r="C197" s="289">
        <v>65285.500000000175</v>
      </c>
      <c r="D197" s="289">
        <v>8446822.4299999215</v>
      </c>
      <c r="E197" s="289">
        <v>8512107.9299999215</v>
      </c>
      <c r="F197" s="290"/>
      <c r="G197" s="290">
        <v>22291.199999999986</v>
      </c>
      <c r="H197" s="179">
        <v>4.9526566443048647E-2</v>
      </c>
      <c r="I197" s="36"/>
      <c r="J197" s="5"/>
    </row>
    <row r="198" spans="1:10" s="28" customFormat="1" ht="10.5" customHeight="1" x14ac:dyDescent="0.2">
      <c r="A198" s="24"/>
      <c r="B198" s="16" t="s">
        <v>95</v>
      </c>
      <c r="C198" s="289">
        <v>447840.2200000009</v>
      </c>
      <c r="D198" s="289">
        <v>2438734.3199999989</v>
      </c>
      <c r="E198" s="289">
        <v>2886574.5399999996</v>
      </c>
      <c r="F198" s="290"/>
      <c r="G198" s="290">
        <v>8598.32</v>
      </c>
      <c r="H198" s="179">
        <v>-9.7557298723380592E-2</v>
      </c>
      <c r="I198" s="36"/>
      <c r="J198" s="5"/>
    </row>
    <row r="199" spans="1:10" ht="10.5" customHeight="1" x14ac:dyDescent="0.2">
      <c r="B199" s="16" t="s">
        <v>381</v>
      </c>
      <c r="C199" s="289">
        <v>37627520.280000024</v>
      </c>
      <c r="D199" s="289">
        <v>5663095.2949999999</v>
      </c>
      <c r="E199" s="289">
        <v>43290615.575000025</v>
      </c>
      <c r="F199" s="290"/>
      <c r="G199" s="290">
        <v>296775.67000000004</v>
      </c>
      <c r="H199" s="179">
        <v>0.6314729686682734</v>
      </c>
      <c r="I199" s="20"/>
    </row>
    <row r="200" spans="1:10" ht="10.5" customHeight="1" x14ac:dyDescent="0.2">
      <c r="B200" s="16" t="s">
        <v>418</v>
      </c>
      <c r="C200" s="289"/>
      <c r="D200" s="289">
        <v>27633.800000000003</v>
      </c>
      <c r="E200" s="289">
        <v>27633.800000000003</v>
      </c>
      <c r="F200" s="290"/>
      <c r="G200" s="290"/>
      <c r="H200" s="179">
        <v>4.0320542539469706E-2</v>
      </c>
      <c r="I200" s="34"/>
    </row>
    <row r="201" spans="1:10" ht="10.5" customHeight="1" x14ac:dyDescent="0.2">
      <c r="B201" s="16" t="s">
        <v>441</v>
      </c>
      <c r="C201" s="289"/>
      <c r="D201" s="289">
        <v>8327912.5444319975</v>
      </c>
      <c r="E201" s="289">
        <v>8327912.5444319975</v>
      </c>
      <c r="F201" s="290"/>
      <c r="G201" s="290"/>
      <c r="H201" s="179">
        <v>0.26505412626749592</v>
      </c>
      <c r="I201" s="34"/>
    </row>
    <row r="202" spans="1:10" ht="10.5" customHeight="1" x14ac:dyDescent="0.2">
      <c r="B202" s="16" t="s">
        <v>346</v>
      </c>
      <c r="C202" s="289"/>
      <c r="D202" s="289"/>
      <c r="E202" s="289"/>
      <c r="F202" s="290"/>
      <c r="G202" s="290"/>
      <c r="H202" s="179"/>
      <c r="I202" s="20"/>
    </row>
    <row r="203" spans="1:10" ht="10.5" customHeight="1" x14ac:dyDescent="0.2">
      <c r="B203" s="16" t="s">
        <v>350</v>
      </c>
      <c r="C203" s="289"/>
      <c r="D203" s="289">
        <v>30971657.098760001</v>
      </c>
      <c r="E203" s="289">
        <v>30971657.098760001</v>
      </c>
      <c r="F203" s="290"/>
      <c r="G203" s="290"/>
      <c r="H203" s="179"/>
      <c r="I203" s="20"/>
    </row>
    <row r="204" spans="1:10" ht="10.5" customHeight="1" x14ac:dyDescent="0.2">
      <c r="B204" s="16" t="s">
        <v>313</v>
      </c>
      <c r="C204" s="289"/>
      <c r="D204" s="289"/>
      <c r="E204" s="289"/>
      <c r="F204" s="290"/>
      <c r="G204" s="290"/>
      <c r="H204" s="179"/>
      <c r="I204" s="20"/>
    </row>
    <row r="205" spans="1:10" ht="10.5" customHeight="1" x14ac:dyDescent="0.2">
      <c r="B205" s="16" t="s">
        <v>351</v>
      </c>
      <c r="C205" s="289"/>
      <c r="D205" s="289"/>
      <c r="E205" s="289"/>
      <c r="F205" s="290"/>
      <c r="G205" s="290"/>
      <c r="H205" s="179"/>
      <c r="I205" s="20"/>
    </row>
    <row r="206" spans="1:10" ht="10.5" customHeight="1" x14ac:dyDescent="0.2">
      <c r="B206" s="269" t="s">
        <v>412</v>
      </c>
      <c r="C206" s="289"/>
      <c r="D206" s="289"/>
      <c r="E206" s="289"/>
      <c r="F206" s="290"/>
      <c r="G206" s="290"/>
      <c r="H206" s="179"/>
      <c r="I206" s="34"/>
    </row>
    <row r="207" spans="1:10" ht="10.5" customHeight="1" x14ac:dyDescent="0.2">
      <c r="B207" s="16" t="s">
        <v>100</v>
      </c>
      <c r="C207" s="289">
        <v>266754.90999999986</v>
      </c>
      <c r="D207" s="289">
        <v>1662149.1400000001</v>
      </c>
      <c r="E207" s="289">
        <v>1928904.05</v>
      </c>
      <c r="F207" s="290"/>
      <c r="G207" s="290">
        <v>7135.7999999999993</v>
      </c>
      <c r="H207" s="179">
        <v>0.16339928913069035</v>
      </c>
      <c r="I207" s="34"/>
    </row>
    <row r="208" spans="1:10" ht="10.5" customHeight="1" x14ac:dyDescent="0.2">
      <c r="B208" s="16" t="s">
        <v>388</v>
      </c>
      <c r="C208" s="289">
        <v>8066.2797500000079</v>
      </c>
      <c r="D208" s="289">
        <v>184032.18882000013</v>
      </c>
      <c r="E208" s="289">
        <v>192098.46857000014</v>
      </c>
      <c r="F208" s="290"/>
      <c r="G208" s="290">
        <v>224.20765000000003</v>
      </c>
      <c r="H208" s="179">
        <v>7.0068818943966882E-2</v>
      </c>
      <c r="I208" s="34"/>
    </row>
    <row r="209" spans="1:10" ht="10.5" customHeight="1" x14ac:dyDescent="0.2">
      <c r="B209" s="16" t="s">
        <v>94</v>
      </c>
      <c r="C209" s="289">
        <v>3414.2000000000007</v>
      </c>
      <c r="D209" s="289">
        <v>89278.75</v>
      </c>
      <c r="E209" s="289">
        <v>92692.95</v>
      </c>
      <c r="F209" s="290"/>
      <c r="G209" s="290"/>
      <c r="H209" s="179">
        <v>-0.27519838945747099</v>
      </c>
      <c r="I209" s="34"/>
    </row>
    <row r="210" spans="1:10" ht="10.5" customHeight="1" x14ac:dyDescent="0.2">
      <c r="B210" s="16" t="s">
        <v>92</v>
      </c>
      <c r="C210" s="289">
        <v>105217.39</v>
      </c>
      <c r="D210" s="289">
        <v>14493.830000000005</v>
      </c>
      <c r="E210" s="289">
        <v>119711.22000000002</v>
      </c>
      <c r="F210" s="290"/>
      <c r="G210" s="290">
        <v>221.02</v>
      </c>
      <c r="H210" s="179">
        <v>-2.2541653214606439E-2</v>
      </c>
      <c r="I210" s="34"/>
    </row>
    <row r="211" spans="1:10" s="28" customFormat="1" ht="10.5" customHeight="1" x14ac:dyDescent="0.2">
      <c r="A211" s="24"/>
      <c r="B211" s="16" t="s">
        <v>93</v>
      </c>
      <c r="C211" s="289">
        <v>103322.62999999999</v>
      </c>
      <c r="D211" s="289">
        <v>14858.25</v>
      </c>
      <c r="E211" s="289">
        <v>118180.87999999999</v>
      </c>
      <c r="F211" s="290"/>
      <c r="G211" s="290"/>
      <c r="H211" s="179">
        <v>-3.4956792631168354E-2</v>
      </c>
      <c r="I211" s="27"/>
      <c r="J211" s="5"/>
    </row>
    <row r="212" spans="1:10" ht="10.5" customHeight="1" x14ac:dyDescent="0.2">
      <c r="B212" s="16" t="s">
        <v>303</v>
      </c>
      <c r="C212" s="289"/>
      <c r="D212" s="289"/>
      <c r="E212" s="289"/>
      <c r="F212" s="290"/>
      <c r="G212" s="290"/>
      <c r="H212" s="179"/>
      <c r="I212" s="34"/>
    </row>
    <row r="213" spans="1:10" ht="10.5" customHeight="1" x14ac:dyDescent="0.2">
      <c r="B213" s="16" t="s">
        <v>123</v>
      </c>
      <c r="C213" s="289">
        <v>474496.96000000014</v>
      </c>
      <c r="D213" s="289">
        <v>48113.62999999999</v>
      </c>
      <c r="E213" s="289">
        <v>522610.59000000014</v>
      </c>
      <c r="F213" s="290"/>
      <c r="G213" s="290">
        <v>913.7700000000001</v>
      </c>
      <c r="H213" s="179">
        <v>0.24919874583560842</v>
      </c>
      <c r="I213" s="34"/>
    </row>
    <row r="214" spans="1:10" ht="10.5" customHeight="1" x14ac:dyDescent="0.2">
      <c r="B214" s="16" t="s">
        <v>107</v>
      </c>
      <c r="C214" s="289"/>
      <c r="D214" s="289">
        <v>500</v>
      </c>
      <c r="E214" s="289">
        <v>500</v>
      </c>
      <c r="F214" s="290"/>
      <c r="G214" s="290"/>
      <c r="H214" s="179">
        <v>0</v>
      </c>
      <c r="I214" s="20"/>
    </row>
    <row r="215" spans="1:10" ht="10.5" customHeight="1" x14ac:dyDescent="0.2">
      <c r="B215" s="33" t="s">
        <v>110</v>
      </c>
      <c r="C215" s="289"/>
      <c r="D215" s="289"/>
      <c r="E215" s="289"/>
      <c r="F215" s="290"/>
      <c r="G215" s="290"/>
      <c r="H215" s="179"/>
      <c r="I215" s="34"/>
    </row>
    <row r="216" spans="1:10" ht="10.5" customHeight="1" x14ac:dyDescent="0.2">
      <c r="B216" s="33" t="s">
        <v>109</v>
      </c>
      <c r="C216" s="289"/>
      <c r="D216" s="289"/>
      <c r="E216" s="289"/>
      <c r="F216" s="290"/>
      <c r="G216" s="290"/>
      <c r="H216" s="179"/>
      <c r="I216" s="34"/>
    </row>
    <row r="217" spans="1:10" ht="10.5" customHeight="1" x14ac:dyDescent="0.2">
      <c r="B217" s="33" t="s">
        <v>111</v>
      </c>
      <c r="C217" s="289"/>
      <c r="D217" s="289">
        <v>500</v>
      </c>
      <c r="E217" s="289">
        <v>500</v>
      </c>
      <c r="F217" s="290"/>
      <c r="G217" s="290"/>
      <c r="H217" s="179">
        <v>0</v>
      </c>
      <c r="I217" s="34"/>
    </row>
    <row r="218" spans="1:10" ht="10.5" customHeight="1" x14ac:dyDescent="0.2">
      <c r="B218" s="33" t="s">
        <v>112</v>
      </c>
      <c r="C218" s="289"/>
      <c r="D218" s="289"/>
      <c r="E218" s="289"/>
      <c r="F218" s="290"/>
      <c r="G218" s="290"/>
      <c r="H218" s="179"/>
      <c r="I218" s="34"/>
    </row>
    <row r="219" spans="1:10" s="28" customFormat="1" ht="10.5" customHeight="1" x14ac:dyDescent="0.2">
      <c r="A219" s="24"/>
      <c r="B219" s="16" t="s">
        <v>256</v>
      </c>
      <c r="C219" s="289">
        <v>27434.809999999994</v>
      </c>
      <c r="D219" s="289">
        <v>464.35</v>
      </c>
      <c r="E219" s="289">
        <v>27899.159999999993</v>
      </c>
      <c r="F219" s="290"/>
      <c r="G219" s="290">
        <v>84.98</v>
      </c>
      <c r="H219" s="179"/>
      <c r="I219" s="47"/>
      <c r="J219" s="5"/>
    </row>
    <row r="220" spans="1:10" s="28" customFormat="1" ht="10.5" customHeight="1" x14ac:dyDescent="0.2">
      <c r="A220" s="24"/>
      <c r="B220" s="16" t="s">
        <v>96</v>
      </c>
      <c r="C220" s="289"/>
      <c r="D220" s="289"/>
      <c r="E220" s="289"/>
      <c r="F220" s="290"/>
      <c r="G220" s="290"/>
      <c r="H220" s="179"/>
      <c r="I220" s="47"/>
      <c r="J220" s="5"/>
    </row>
    <row r="221" spans="1:10" s="28" customFormat="1" ht="10.5" customHeight="1" x14ac:dyDescent="0.2">
      <c r="A221" s="24"/>
      <c r="B221" s="16" t="s">
        <v>103</v>
      </c>
      <c r="C221" s="295"/>
      <c r="D221" s="295"/>
      <c r="E221" s="295"/>
      <c r="F221" s="296"/>
      <c r="G221" s="296"/>
      <c r="H221" s="190"/>
      <c r="I221" s="47"/>
      <c r="J221" s="5"/>
    </row>
    <row r="222" spans="1:10" s="28" customFormat="1" ht="10.5" customHeight="1" x14ac:dyDescent="0.2">
      <c r="A222" s="24"/>
      <c r="B222" s="16" t="s">
        <v>91</v>
      </c>
      <c r="C222" s="295">
        <v>143096.84</v>
      </c>
      <c r="D222" s="295">
        <v>63765.889999999992</v>
      </c>
      <c r="E222" s="295">
        <v>206862.72999999998</v>
      </c>
      <c r="F222" s="296"/>
      <c r="G222" s="296">
        <v>1060</v>
      </c>
      <c r="H222" s="190">
        <v>0.83954294639385019</v>
      </c>
      <c r="I222" s="47"/>
      <c r="J222" s="5"/>
    </row>
    <row r="223" spans="1:10" s="28" customFormat="1" ht="10.5" customHeight="1" x14ac:dyDescent="0.2">
      <c r="A223" s="24"/>
      <c r="B223" s="269" t="s">
        <v>382</v>
      </c>
      <c r="C223" s="295"/>
      <c r="D223" s="295">
        <v>25</v>
      </c>
      <c r="E223" s="295">
        <v>25</v>
      </c>
      <c r="F223" s="296"/>
      <c r="G223" s="296"/>
      <c r="H223" s="190">
        <v>0</v>
      </c>
      <c r="I223" s="47"/>
      <c r="J223" s="5"/>
    </row>
    <row r="224" spans="1:10" s="28" customFormat="1" ht="10.5" customHeight="1" x14ac:dyDescent="0.2">
      <c r="A224" s="24"/>
      <c r="B224" s="268" t="s">
        <v>255</v>
      </c>
      <c r="C224" s="295"/>
      <c r="D224" s="295">
        <v>600</v>
      </c>
      <c r="E224" s="295">
        <v>600</v>
      </c>
      <c r="F224" s="296"/>
      <c r="G224" s="296"/>
      <c r="H224" s="190">
        <v>1</v>
      </c>
      <c r="I224" s="47"/>
      <c r="J224" s="5"/>
    </row>
    <row r="225" spans="1:11" s="28" customFormat="1" ht="10.5" customHeight="1" x14ac:dyDescent="0.2">
      <c r="A225" s="24"/>
      <c r="B225" s="16" t="s">
        <v>411</v>
      </c>
      <c r="C225" s="295"/>
      <c r="D225" s="295"/>
      <c r="E225" s="295"/>
      <c r="F225" s="296"/>
      <c r="G225" s="296"/>
      <c r="H225" s="190"/>
      <c r="I225" s="47"/>
      <c r="J225" s="5"/>
    </row>
    <row r="226" spans="1:11" s="28" customFormat="1" ht="10.5" customHeight="1" x14ac:dyDescent="0.2">
      <c r="A226" s="24"/>
      <c r="B226" s="16" t="s">
        <v>97</v>
      </c>
      <c r="C226" s="295"/>
      <c r="D226" s="295"/>
      <c r="E226" s="295"/>
      <c r="F226" s="296"/>
      <c r="G226" s="296"/>
      <c r="H226" s="190"/>
      <c r="I226" s="47"/>
      <c r="J226" s="5"/>
    </row>
    <row r="227" spans="1:11" s="28" customFormat="1" ht="10.5" customHeight="1" x14ac:dyDescent="0.2">
      <c r="A227" s="24"/>
      <c r="B227" s="16" t="s">
        <v>380</v>
      </c>
      <c r="C227" s="295"/>
      <c r="D227" s="295"/>
      <c r="E227" s="295"/>
      <c r="F227" s="296"/>
      <c r="G227" s="296"/>
      <c r="H227" s="190"/>
      <c r="I227" s="47"/>
      <c r="J227" s="5"/>
    </row>
    <row r="228" spans="1:11" s="28" customFormat="1" ht="10.5" customHeight="1" x14ac:dyDescent="0.2">
      <c r="A228" s="24"/>
      <c r="B228" s="16" t="s">
        <v>419</v>
      </c>
      <c r="C228" s="295"/>
      <c r="D228" s="295">
        <v>8797659.1260520015</v>
      </c>
      <c r="E228" s="295">
        <v>8797659.1260520015</v>
      </c>
      <c r="F228" s="296"/>
      <c r="G228" s="296"/>
      <c r="H228" s="190">
        <v>0.35872488806589997</v>
      </c>
      <c r="I228" s="47"/>
      <c r="J228" s="5"/>
    </row>
    <row r="229" spans="1:11" s="28" customFormat="1" ht="10.5" customHeight="1" x14ac:dyDescent="0.2">
      <c r="A229" s="24"/>
      <c r="B229" s="16" t="s">
        <v>489</v>
      </c>
      <c r="C229" s="295"/>
      <c r="D229" s="295">
        <v>34641.777900000001</v>
      </c>
      <c r="E229" s="295">
        <v>34641.777900000001</v>
      </c>
      <c r="F229" s="296"/>
      <c r="G229" s="296"/>
      <c r="H229" s="190"/>
      <c r="I229" s="47"/>
      <c r="J229" s="5"/>
    </row>
    <row r="230" spans="1:11" s="28" customFormat="1" ht="10.5" customHeight="1" x14ac:dyDescent="0.2">
      <c r="A230" s="24"/>
      <c r="B230" s="16" t="s">
        <v>487</v>
      </c>
      <c r="C230" s="295"/>
      <c r="D230" s="295">
        <v>16540.0514</v>
      </c>
      <c r="E230" s="295">
        <v>16540.0514</v>
      </c>
      <c r="F230" s="296"/>
      <c r="G230" s="296"/>
      <c r="H230" s="190">
        <v>-0.28827164383076331</v>
      </c>
      <c r="I230" s="47"/>
      <c r="J230" s="5"/>
    </row>
    <row r="231" spans="1:11" s="28" customFormat="1" ht="10.5" customHeight="1" x14ac:dyDescent="0.2">
      <c r="A231" s="24"/>
      <c r="B231" s="16" t="s">
        <v>374</v>
      </c>
      <c r="C231" s="295">
        <v>59128.800000000003</v>
      </c>
      <c r="D231" s="295">
        <v>39070.590000000113</v>
      </c>
      <c r="E231" s="295">
        <v>98199.390000000116</v>
      </c>
      <c r="F231" s="296"/>
      <c r="G231" s="296">
        <v>429</v>
      </c>
      <c r="H231" s="190">
        <v>4.1558207910969314E-2</v>
      </c>
      <c r="I231" s="47"/>
      <c r="J231" s="5"/>
    </row>
    <row r="232" spans="1:11" s="28" customFormat="1" ht="10.5" customHeight="1" x14ac:dyDescent="0.2">
      <c r="A232" s="24"/>
      <c r="B232" s="16" t="s">
        <v>420</v>
      </c>
      <c r="C232" s="295"/>
      <c r="D232" s="295">
        <v>535935.50349999999</v>
      </c>
      <c r="E232" s="295">
        <v>535935.50349999999</v>
      </c>
      <c r="F232" s="296"/>
      <c r="G232" s="296"/>
      <c r="H232" s="190"/>
      <c r="I232" s="47"/>
      <c r="J232" s="5"/>
    </row>
    <row r="233" spans="1:11" s="28" customFormat="1" ht="10.5" customHeight="1" x14ac:dyDescent="0.2">
      <c r="A233" s="24"/>
      <c r="B233" s="574" t="s">
        <v>460</v>
      </c>
      <c r="C233" s="295"/>
      <c r="D233" s="295"/>
      <c r="E233" s="295"/>
      <c r="F233" s="296"/>
      <c r="G233" s="296"/>
      <c r="H233" s="190"/>
      <c r="I233" s="47"/>
      <c r="J233" s="5"/>
    </row>
    <row r="234" spans="1:11" s="28" customFormat="1" ht="10.5" hidden="1" customHeight="1" x14ac:dyDescent="0.2">
      <c r="A234" s="24"/>
      <c r="B234" s="574"/>
      <c r="C234" s="295"/>
      <c r="D234" s="295"/>
      <c r="E234" s="295"/>
      <c r="F234" s="296"/>
      <c r="G234" s="296"/>
      <c r="H234" s="190"/>
      <c r="I234" s="47"/>
      <c r="J234" s="5"/>
    </row>
    <row r="235" spans="1:11" s="28" customFormat="1" ht="10.5" customHeight="1" x14ac:dyDescent="0.2">
      <c r="A235" s="24"/>
      <c r="B235" s="16" t="s">
        <v>99</v>
      </c>
      <c r="C235" s="295">
        <v>119638.43999999986</v>
      </c>
      <c r="D235" s="295">
        <v>579686.78619800007</v>
      </c>
      <c r="E235" s="295">
        <v>699325.2261979999</v>
      </c>
      <c r="F235" s="296"/>
      <c r="G235" s="296">
        <v>2232.1338500000002</v>
      </c>
      <c r="H235" s="190">
        <v>0.15981690401226945</v>
      </c>
      <c r="I235" s="47"/>
      <c r="J235" s="5"/>
    </row>
    <row r="236" spans="1:11" s="28" customFormat="1" ht="10.5" customHeight="1" x14ac:dyDescent="0.2">
      <c r="A236" s="24"/>
      <c r="B236" s="16" t="s">
        <v>283</v>
      </c>
      <c r="C236" s="295"/>
      <c r="D236" s="295">
        <v>-419472</v>
      </c>
      <c r="E236" s="295">
        <v>-419472</v>
      </c>
      <c r="F236" s="296"/>
      <c r="G236" s="296">
        <v>-816</v>
      </c>
      <c r="H236" s="190">
        <v>0.21662258109425037</v>
      </c>
      <c r="I236" s="47"/>
      <c r="J236" s="5"/>
    </row>
    <row r="237" spans="1:11" s="28" customFormat="1" ht="12.75" customHeight="1" x14ac:dyDescent="0.2">
      <c r="A237" s="24"/>
      <c r="B237" s="16" t="s">
        <v>279</v>
      </c>
      <c r="C237" s="295">
        <v>45</v>
      </c>
      <c r="D237" s="295">
        <v>-6483032</v>
      </c>
      <c r="E237" s="295">
        <v>-6482987</v>
      </c>
      <c r="F237" s="296"/>
      <c r="G237" s="296">
        <v>-29213</v>
      </c>
      <c r="H237" s="190">
        <v>0.21719422181742876</v>
      </c>
      <c r="I237" s="47"/>
    </row>
    <row r="238" spans="1:11" ht="10.5" customHeight="1" x14ac:dyDescent="0.2">
      <c r="B238" s="35" t="s">
        <v>245</v>
      </c>
      <c r="C238" s="297">
        <v>337757982.88000017</v>
      </c>
      <c r="D238" s="297">
        <v>200469221.25909194</v>
      </c>
      <c r="E238" s="297">
        <v>538227204.13909221</v>
      </c>
      <c r="F238" s="298"/>
      <c r="G238" s="298">
        <v>1789993.1648499998</v>
      </c>
      <c r="H238" s="180">
        <v>0.13285846794992073</v>
      </c>
      <c r="I238" s="47"/>
      <c r="K238" s="209" t="b">
        <f>IF(ABS(E238-SUM(E182:E184,E193:E214,E219:E237))&lt;0.001,TRUE,FALSE)</f>
        <v>1</v>
      </c>
    </row>
    <row r="239" spans="1:11" ht="10.5" customHeight="1" x14ac:dyDescent="0.2">
      <c r="B239" s="35"/>
      <c r="C239" s="297"/>
      <c r="D239" s="297"/>
      <c r="E239" s="297"/>
      <c r="F239" s="298"/>
      <c r="G239" s="298"/>
      <c r="H239" s="180"/>
      <c r="I239" s="47"/>
      <c r="K239" s="209"/>
    </row>
    <row r="240" spans="1:11" ht="10.5" customHeight="1" x14ac:dyDescent="0.2">
      <c r="B240" s="31" t="s">
        <v>278</v>
      </c>
      <c r="C240" s="297"/>
      <c r="D240" s="297"/>
      <c r="E240" s="297"/>
      <c r="F240" s="298"/>
      <c r="G240" s="298"/>
      <c r="H240" s="180"/>
      <c r="I240" s="47"/>
    </row>
    <row r="241" spans="2:9" ht="10.5" customHeight="1" x14ac:dyDescent="0.2">
      <c r="B241" s="16" t="s">
        <v>22</v>
      </c>
      <c r="C241" s="295">
        <v>1701004815.2600088</v>
      </c>
      <c r="D241" s="295">
        <v>913641306.61238158</v>
      </c>
      <c r="E241" s="295">
        <v>2614646121.8723907</v>
      </c>
      <c r="F241" s="296">
        <v>80979521.689999893</v>
      </c>
      <c r="G241" s="296">
        <v>15105466.606000016</v>
      </c>
      <c r="H241" s="190">
        <v>6.996149884004943E-2</v>
      </c>
      <c r="I241" s="47"/>
    </row>
    <row r="242" spans="2:9" ht="10.5" customHeight="1" x14ac:dyDescent="0.2">
      <c r="B242" s="16" t="s">
        <v>387</v>
      </c>
      <c r="C242" s="295">
        <v>378884.02979299927</v>
      </c>
      <c r="D242" s="295">
        <v>7796154.6091549946</v>
      </c>
      <c r="E242" s="295">
        <v>8175038.6389479944</v>
      </c>
      <c r="F242" s="296">
        <v>124929.2735</v>
      </c>
      <c r="G242" s="296">
        <v>5399.0108</v>
      </c>
      <c r="H242" s="190">
        <v>0.1911221377429253</v>
      </c>
      <c r="I242" s="47"/>
    </row>
    <row r="243" spans="2:9" ht="10.5" customHeight="1" x14ac:dyDescent="0.2">
      <c r="B243" s="16" t="s">
        <v>104</v>
      </c>
      <c r="C243" s="295">
        <v>1260150709.7399986</v>
      </c>
      <c r="D243" s="295">
        <v>1932948762.0899997</v>
      </c>
      <c r="E243" s="295">
        <v>3193099471.8299985</v>
      </c>
      <c r="F243" s="296">
        <v>783738154.90999985</v>
      </c>
      <c r="G243" s="296">
        <v>19192197.050000004</v>
      </c>
      <c r="H243" s="190">
        <v>-2.7276164758822552E-2</v>
      </c>
      <c r="I243" s="47"/>
    </row>
    <row r="244" spans="2:9" ht="10.5" customHeight="1" x14ac:dyDescent="0.2">
      <c r="B244" s="33" t="s">
        <v>106</v>
      </c>
      <c r="C244" s="295">
        <v>1157692673.6699996</v>
      </c>
      <c r="D244" s="295">
        <v>1912911432.5</v>
      </c>
      <c r="E244" s="295">
        <v>3070604106.1699996</v>
      </c>
      <c r="F244" s="296">
        <v>773634633.6500001</v>
      </c>
      <c r="G244" s="296">
        <v>18382140.400000006</v>
      </c>
      <c r="H244" s="190">
        <v>-2.5884403646202148E-2</v>
      </c>
      <c r="I244" s="47"/>
    </row>
    <row r="245" spans="2:9" ht="10.5" customHeight="1" x14ac:dyDescent="0.2">
      <c r="B245" s="33" t="s">
        <v>304</v>
      </c>
      <c r="C245" s="295">
        <v>30888612.500000045</v>
      </c>
      <c r="D245" s="295">
        <v>407357993.40000051</v>
      </c>
      <c r="E245" s="295">
        <v>438246605.90000057</v>
      </c>
      <c r="F245" s="296">
        <v>317991863.79000044</v>
      </c>
      <c r="G245" s="296">
        <v>2833576.35</v>
      </c>
      <c r="H245" s="190">
        <v>-0.16803456120204252</v>
      </c>
      <c r="I245" s="47"/>
    </row>
    <row r="246" spans="2:9" ht="10.5" customHeight="1" x14ac:dyDescent="0.2">
      <c r="B246" s="33" t="s">
        <v>305</v>
      </c>
      <c r="C246" s="295">
        <v>89870.070000000327</v>
      </c>
      <c r="D246" s="295">
        <v>133223.98000000004</v>
      </c>
      <c r="E246" s="295">
        <v>223094.05000000037</v>
      </c>
      <c r="F246" s="296">
        <v>192230.83000000039</v>
      </c>
      <c r="G246" s="296">
        <v>509.29</v>
      </c>
      <c r="H246" s="190">
        <v>-0.25647193288325387</v>
      </c>
      <c r="I246" s="47"/>
    </row>
    <row r="247" spans="2:9" ht="10.5" customHeight="1" x14ac:dyDescent="0.2">
      <c r="B247" s="33" t="s">
        <v>306</v>
      </c>
      <c r="C247" s="295">
        <v>1191243.6400000001</v>
      </c>
      <c r="D247" s="295">
        <v>167611231.9599995</v>
      </c>
      <c r="E247" s="295">
        <v>168802475.59999952</v>
      </c>
      <c r="F247" s="296">
        <v>162752466.93999952</v>
      </c>
      <c r="G247" s="296">
        <v>1071886.8699999999</v>
      </c>
      <c r="H247" s="190">
        <v>-0.23135089254682839</v>
      </c>
      <c r="I247" s="47"/>
    </row>
    <row r="248" spans="2:9" ht="10.5" customHeight="1" x14ac:dyDescent="0.2">
      <c r="B248" s="33" t="s">
        <v>307</v>
      </c>
      <c r="C248" s="295">
        <v>284409582.63999617</v>
      </c>
      <c r="D248" s="295">
        <v>215917748.11999771</v>
      </c>
      <c r="E248" s="295">
        <v>500327330.75999397</v>
      </c>
      <c r="F248" s="296">
        <v>16456166.440000061</v>
      </c>
      <c r="G248" s="296">
        <v>3196841.5999999992</v>
      </c>
      <c r="H248" s="190">
        <v>3.1959026539980062E-2</v>
      </c>
      <c r="I248" s="47"/>
    </row>
    <row r="249" spans="2:9" ht="10.5" customHeight="1" x14ac:dyDescent="0.2">
      <c r="B249" s="33" t="s">
        <v>308</v>
      </c>
      <c r="C249" s="295">
        <v>370514169.08000314</v>
      </c>
      <c r="D249" s="295">
        <v>292338815.59000081</v>
      </c>
      <c r="E249" s="295">
        <v>662852984.67000401</v>
      </c>
      <c r="F249" s="296">
        <v>68970030.369999811</v>
      </c>
      <c r="G249" s="296">
        <v>3717786.570000005</v>
      </c>
      <c r="H249" s="190">
        <v>2.5084885818112745E-2</v>
      </c>
      <c r="I249" s="47"/>
    </row>
    <row r="250" spans="2:9" ht="10.5" customHeight="1" x14ac:dyDescent="0.2">
      <c r="B250" s="33" t="s">
        <v>309</v>
      </c>
      <c r="C250" s="295">
        <v>470599195.74000025</v>
      </c>
      <c r="D250" s="295">
        <v>829552419.45000124</v>
      </c>
      <c r="E250" s="295">
        <v>1300151615.1900017</v>
      </c>
      <c r="F250" s="296">
        <v>207271875.28000012</v>
      </c>
      <c r="G250" s="296">
        <v>7561539.7200000025</v>
      </c>
      <c r="H250" s="190">
        <v>2.0477441739979341E-2</v>
      </c>
      <c r="I250" s="47"/>
    </row>
    <row r="251" spans="2:9" ht="10.5" customHeight="1" x14ac:dyDescent="0.2">
      <c r="B251" s="33" t="s">
        <v>105</v>
      </c>
      <c r="C251" s="295">
        <v>102458036.06999908</v>
      </c>
      <c r="D251" s="295">
        <v>20037329.589999966</v>
      </c>
      <c r="E251" s="295">
        <v>122495365.65999907</v>
      </c>
      <c r="F251" s="296">
        <v>10103521.259999968</v>
      </c>
      <c r="G251" s="296">
        <v>810056.64999999956</v>
      </c>
      <c r="H251" s="190">
        <v>-6.090919194899258E-2</v>
      </c>
      <c r="I251" s="47"/>
    </row>
    <row r="252" spans="2:9" ht="10.5" customHeight="1" x14ac:dyDescent="0.2">
      <c r="B252" s="16" t="s">
        <v>116</v>
      </c>
      <c r="C252" s="295">
        <v>506320880.25000161</v>
      </c>
      <c r="D252" s="295">
        <v>53662504.21000015</v>
      </c>
      <c r="E252" s="295">
        <v>559983384.46000171</v>
      </c>
      <c r="F252" s="296">
        <v>408524.09999999974</v>
      </c>
      <c r="G252" s="296">
        <v>4081219.9100000006</v>
      </c>
      <c r="H252" s="190">
        <v>-7.6673561854918471E-2</v>
      </c>
      <c r="I252" s="47"/>
    </row>
    <row r="253" spans="2:9" ht="10.5" customHeight="1" x14ac:dyDescent="0.2">
      <c r="B253" s="16" t="s">
        <v>117</v>
      </c>
      <c r="C253" s="295">
        <v>307448732.26999968</v>
      </c>
      <c r="D253" s="295">
        <v>42775183.370000005</v>
      </c>
      <c r="E253" s="295">
        <v>350223915.63999969</v>
      </c>
      <c r="F253" s="296">
        <v>8216.16</v>
      </c>
      <c r="G253" s="296">
        <v>2194254.1199999996</v>
      </c>
      <c r="H253" s="190">
        <v>-0.11563199482330022</v>
      </c>
      <c r="I253" s="47"/>
    </row>
    <row r="254" spans="2:9" ht="10.5" customHeight="1" x14ac:dyDescent="0.2">
      <c r="B254" s="16" t="s">
        <v>118</v>
      </c>
      <c r="C254" s="295">
        <v>8353609.5399999749</v>
      </c>
      <c r="D254" s="295">
        <v>173367909.2899999</v>
      </c>
      <c r="E254" s="295">
        <v>181721518.82999989</v>
      </c>
      <c r="F254" s="296"/>
      <c r="G254" s="296">
        <v>893754.87999999989</v>
      </c>
      <c r="H254" s="190">
        <v>5.6724618063100252E-2</v>
      </c>
      <c r="I254" s="47"/>
    </row>
    <row r="255" spans="2:9" ht="10.5" customHeight="1" x14ac:dyDescent="0.2">
      <c r="B255" s="16" t="s">
        <v>100</v>
      </c>
      <c r="C255" s="295">
        <v>32756895.470000077</v>
      </c>
      <c r="D255" s="295">
        <v>151354356.55146992</v>
      </c>
      <c r="E255" s="295">
        <v>184111252.02147001</v>
      </c>
      <c r="F255" s="296">
        <v>71359.450000000012</v>
      </c>
      <c r="G255" s="296">
        <v>612072.09</v>
      </c>
      <c r="H255" s="190">
        <v>-2.4659730864713736E-2</v>
      </c>
      <c r="I255" s="47"/>
    </row>
    <row r="256" spans="2:9" ht="10.5" customHeight="1" x14ac:dyDescent="0.2">
      <c r="B256" s="16" t="s">
        <v>388</v>
      </c>
      <c r="C256" s="295">
        <v>50556.590207000299</v>
      </c>
      <c r="D256" s="295">
        <v>2048959.4808450015</v>
      </c>
      <c r="E256" s="295">
        <v>2099516.0710520018</v>
      </c>
      <c r="F256" s="296">
        <v>13895.726500000006</v>
      </c>
      <c r="G256" s="296">
        <v>1074.9891999999995</v>
      </c>
      <c r="H256" s="190">
        <v>9.1955134377248449E-3</v>
      </c>
      <c r="I256" s="20"/>
    </row>
    <row r="257" spans="2:9" ht="10.5" customHeight="1" x14ac:dyDescent="0.2">
      <c r="B257" s="16" t="s">
        <v>107</v>
      </c>
      <c r="C257" s="295"/>
      <c r="D257" s="295">
        <v>653368070.17999995</v>
      </c>
      <c r="E257" s="295">
        <v>653368070.17999995</v>
      </c>
      <c r="F257" s="296">
        <v>648426540.43999994</v>
      </c>
      <c r="G257" s="296">
        <v>3411110.5699999966</v>
      </c>
      <c r="H257" s="190">
        <v>0.13115135573584746</v>
      </c>
      <c r="I257" s="47"/>
    </row>
    <row r="258" spans="2:9" ht="10.5" customHeight="1" x14ac:dyDescent="0.2">
      <c r="B258" s="33" t="s">
        <v>110</v>
      </c>
      <c r="C258" s="289"/>
      <c r="D258" s="289">
        <v>186367858.5299997</v>
      </c>
      <c r="E258" s="289">
        <v>186367858.5299997</v>
      </c>
      <c r="F258" s="290">
        <v>186367858.5299997</v>
      </c>
      <c r="G258" s="290">
        <v>989624.89999999874</v>
      </c>
      <c r="H258" s="179">
        <v>0.10933615371010386</v>
      </c>
      <c r="I258" s="47"/>
    </row>
    <row r="259" spans="2:9" ht="10.5" customHeight="1" x14ac:dyDescent="0.2">
      <c r="B259" s="33" t="s">
        <v>109</v>
      </c>
      <c r="C259" s="295"/>
      <c r="D259" s="295">
        <v>350280989.94000024</v>
      </c>
      <c r="E259" s="295">
        <v>350280989.94000024</v>
      </c>
      <c r="F259" s="296">
        <v>350280989.94000024</v>
      </c>
      <c r="G259" s="296">
        <v>1804385.6699999978</v>
      </c>
      <c r="H259" s="190">
        <v>0.13380532659431976</v>
      </c>
      <c r="I259" s="47"/>
    </row>
    <row r="260" spans="2:9" ht="10.5" customHeight="1" x14ac:dyDescent="0.2">
      <c r="B260" s="33" t="s">
        <v>112</v>
      </c>
      <c r="C260" s="295"/>
      <c r="D260" s="295">
        <v>115380141.97</v>
      </c>
      <c r="E260" s="295">
        <v>115380141.97</v>
      </c>
      <c r="F260" s="296">
        <v>111777691.97</v>
      </c>
      <c r="G260" s="296">
        <v>612100</v>
      </c>
      <c r="H260" s="190">
        <v>0.15994941654010941</v>
      </c>
      <c r="I260" s="47"/>
    </row>
    <row r="261" spans="2:9" ht="10.5" customHeight="1" x14ac:dyDescent="0.2">
      <c r="B261" s="33" t="s">
        <v>111</v>
      </c>
      <c r="C261" s="295"/>
      <c r="D261" s="295">
        <v>1339079.74</v>
      </c>
      <c r="E261" s="295">
        <v>1339079.74</v>
      </c>
      <c r="F261" s="296"/>
      <c r="G261" s="296">
        <v>5000</v>
      </c>
      <c r="H261" s="190">
        <v>0.11489452010770296</v>
      </c>
      <c r="I261" s="47"/>
    </row>
    <row r="262" spans="2:9" ht="10.5" customHeight="1" x14ac:dyDescent="0.2">
      <c r="B262" s="269" t="s">
        <v>411</v>
      </c>
      <c r="C262" s="295"/>
      <c r="D262" s="295"/>
      <c r="E262" s="295"/>
      <c r="F262" s="296"/>
      <c r="G262" s="296"/>
      <c r="H262" s="190"/>
      <c r="I262" s="47"/>
    </row>
    <row r="263" spans="2:9" ht="10.5" customHeight="1" x14ac:dyDescent="0.2">
      <c r="B263" s="16" t="s">
        <v>97</v>
      </c>
      <c r="C263" s="295"/>
      <c r="D263" s="295">
        <v>97.5</v>
      </c>
      <c r="E263" s="295">
        <v>97.5</v>
      </c>
      <c r="F263" s="296"/>
      <c r="G263" s="296"/>
      <c r="H263" s="190"/>
      <c r="I263" s="47"/>
    </row>
    <row r="264" spans="2:9" ht="10.5" customHeight="1" x14ac:dyDescent="0.2">
      <c r="B264" s="16" t="s">
        <v>380</v>
      </c>
      <c r="C264" s="295"/>
      <c r="D264" s="295"/>
      <c r="E264" s="295"/>
      <c r="F264" s="296"/>
      <c r="G264" s="296"/>
      <c r="H264" s="190"/>
      <c r="I264" s="47"/>
    </row>
    <row r="265" spans="2:9" ht="10.5" customHeight="1" x14ac:dyDescent="0.2">
      <c r="B265" s="16" t="s">
        <v>419</v>
      </c>
      <c r="C265" s="295"/>
      <c r="D265" s="295">
        <v>244416370.0823178</v>
      </c>
      <c r="E265" s="295">
        <v>244416370.0823178</v>
      </c>
      <c r="F265" s="296"/>
      <c r="G265" s="296"/>
      <c r="H265" s="190">
        <v>6.1612245267975263E-2</v>
      </c>
      <c r="I265" s="47"/>
    </row>
    <row r="266" spans="2:9" ht="10.5" customHeight="1" x14ac:dyDescent="0.2">
      <c r="B266" s="16" t="s">
        <v>103</v>
      </c>
      <c r="C266" s="295"/>
      <c r="D266" s="295"/>
      <c r="E266" s="295"/>
      <c r="F266" s="296"/>
      <c r="G266" s="296"/>
      <c r="H266" s="190"/>
      <c r="I266" s="47"/>
    </row>
    <row r="267" spans="2:9" ht="10.5" customHeight="1" x14ac:dyDescent="0.2">
      <c r="B267" s="16" t="s">
        <v>96</v>
      </c>
      <c r="C267" s="295"/>
      <c r="D267" s="295"/>
      <c r="E267" s="295"/>
      <c r="F267" s="296"/>
      <c r="G267" s="296"/>
      <c r="H267" s="190"/>
      <c r="I267" s="47"/>
    </row>
    <row r="268" spans="2:9" ht="10.5" customHeight="1" x14ac:dyDescent="0.2">
      <c r="B268" s="16" t="s">
        <v>115</v>
      </c>
      <c r="C268" s="295">
        <v>49904301.519999593</v>
      </c>
      <c r="D268" s="295">
        <v>45135250.750000097</v>
      </c>
      <c r="E268" s="295">
        <v>95039552.269999668</v>
      </c>
      <c r="F268" s="296">
        <v>3223847.2000000072</v>
      </c>
      <c r="G268" s="296">
        <v>519137.4599999999</v>
      </c>
      <c r="H268" s="190">
        <v>-8.2978340997917899E-3</v>
      </c>
      <c r="I268" s="47"/>
    </row>
    <row r="269" spans="2:9" ht="10.5" customHeight="1" x14ac:dyDescent="0.2">
      <c r="B269" s="16" t="s">
        <v>114</v>
      </c>
      <c r="C269" s="295">
        <v>555768.89999999758</v>
      </c>
      <c r="D269" s="295">
        <v>35653047.680000298</v>
      </c>
      <c r="E269" s="295">
        <v>36208816.580000296</v>
      </c>
      <c r="F269" s="296">
        <v>1903.3899999999999</v>
      </c>
      <c r="G269" s="296">
        <v>192228.3100000002</v>
      </c>
      <c r="H269" s="190">
        <v>8.9843264990164151E-2</v>
      </c>
      <c r="I269" s="47"/>
    </row>
    <row r="270" spans="2:9" ht="10.5" customHeight="1" x14ac:dyDescent="0.2">
      <c r="B270" s="16" t="s">
        <v>123</v>
      </c>
      <c r="C270" s="295">
        <v>12272610.579999981</v>
      </c>
      <c r="D270" s="295">
        <v>1148894.2</v>
      </c>
      <c r="E270" s="295">
        <v>13421504.779999981</v>
      </c>
      <c r="F270" s="296">
        <v>633.64</v>
      </c>
      <c r="G270" s="296">
        <v>85885.519999999975</v>
      </c>
      <c r="H270" s="190">
        <v>0.10516502939371897</v>
      </c>
      <c r="I270" s="47"/>
    </row>
    <row r="271" spans="2:9" ht="10.5" customHeight="1" x14ac:dyDescent="0.2">
      <c r="B271" s="16" t="s">
        <v>95</v>
      </c>
      <c r="C271" s="295">
        <v>1613227.530000001</v>
      </c>
      <c r="D271" s="295">
        <v>13214377.010000004</v>
      </c>
      <c r="E271" s="295">
        <v>14827604.540000003</v>
      </c>
      <c r="F271" s="296">
        <v>11548299.520000003</v>
      </c>
      <c r="G271" s="296">
        <v>39328.160000000003</v>
      </c>
      <c r="H271" s="190">
        <v>-0.11414133213177102</v>
      </c>
      <c r="I271" s="47"/>
    </row>
    <row r="272" spans="2:9" ht="10.5" customHeight="1" x14ac:dyDescent="0.2">
      <c r="B272" s="16" t="s">
        <v>422</v>
      </c>
      <c r="C272" s="295">
        <v>73415776.890000045</v>
      </c>
      <c r="D272" s="295">
        <v>30840464.915000014</v>
      </c>
      <c r="E272" s="295">
        <v>104256241.80500007</v>
      </c>
      <c r="F272" s="296">
        <v>56381.53</v>
      </c>
      <c r="G272" s="296">
        <v>666565.63</v>
      </c>
      <c r="H272" s="190">
        <v>0.29117344100774534</v>
      </c>
      <c r="I272" s="47"/>
    </row>
    <row r="273" spans="2:10" ht="10.5" customHeight="1" x14ac:dyDescent="0.2">
      <c r="B273" s="16" t="s">
        <v>418</v>
      </c>
      <c r="C273" s="295"/>
      <c r="D273" s="295">
        <v>320087.04702799994</v>
      </c>
      <c r="E273" s="295">
        <v>320087.04702799994</v>
      </c>
      <c r="F273" s="296"/>
      <c r="G273" s="296">
        <v>13916</v>
      </c>
      <c r="H273" s="190">
        <v>-0.1792202013072226</v>
      </c>
      <c r="I273" s="34"/>
    </row>
    <row r="274" spans="2:10" ht="10.5" customHeight="1" x14ac:dyDescent="0.2">
      <c r="B274" s="16" t="s">
        <v>441</v>
      </c>
      <c r="C274" s="295"/>
      <c r="D274" s="295">
        <v>609309159.26373649</v>
      </c>
      <c r="E274" s="295">
        <v>609309159.26373649</v>
      </c>
      <c r="F274" s="296"/>
      <c r="G274" s="296"/>
      <c r="H274" s="190">
        <v>6.9012899209436096E-2</v>
      </c>
      <c r="I274" s="34"/>
    </row>
    <row r="275" spans="2:10" ht="10.5" customHeight="1" x14ac:dyDescent="0.2">
      <c r="B275" s="16" t="s">
        <v>346</v>
      </c>
      <c r="C275" s="295"/>
      <c r="D275" s="295">
        <v>82984</v>
      </c>
      <c r="E275" s="295">
        <v>82984</v>
      </c>
      <c r="F275" s="296"/>
      <c r="G275" s="296"/>
      <c r="H275" s="190">
        <v>0.27266313932980601</v>
      </c>
      <c r="I275" s="47"/>
    </row>
    <row r="276" spans="2:10" ht="10.5" customHeight="1" x14ac:dyDescent="0.2">
      <c r="B276" s="16" t="s">
        <v>350</v>
      </c>
      <c r="C276" s="295"/>
      <c r="D276" s="295">
        <v>30971657.098760001</v>
      </c>
      <c r="E276" s="295">
        <v>30971657.098760001</v>
      </c>
      <c r="F276" s="296"/>
      <c r="G276" s="296"/>
      <c r="H276" s="190"/>
      <c r="I276" s="47"/>
    </row>
    <row r="277" spans="2:10" ht="10.5" customHeight="1" x14ac:dyDescent="0.2">
      <c r="B277" s="16" t="s">
        <v>313</v>
      </c>
      <c r="C277" s="295"/>
      <c r="D277" s="295"/>
      <c r="E277" s="295"/>
      <c r="F277" s="296"/>
      <c r="G277" s="296"/>
      <c r="H277" s="190"/>
      <c r="I277" s="47"/>
      <c r="J277" s="73"/>
    </row>
    <row r="278" spans="2:10" ht="10.5" hidden="1" customHeight="1" x14ac:dyDescent="0.2">
      <c r="B278" s="16"/>
      <c r="C278" s="295"/>
      <c r="D278" s="295"/>
      <c r="E278" s="295"/>
      <c r="F278" s="296"/>
      <c r="G278" s="296"/>
      <c r="H278" s="190"/>
      <c r="I278" s="47"/>
    </row>
    <row r="279" spans="2:10" ht="10.5" customHeight="1" x14ac:dyDescent="0.2">
      <c r="B279" s="16" t="s">
        <v>351</v>
      </c>
      <c r="C279" s="295"/>
      <c r="D279" s="295">
        <v>1530279.8384800004</v>
      </c>
      <c r="E279" s="295">
        <v>1530279.8384800004</v>
      </c>
      <c r="F279" s="296"/>
      <c r="G279" s="296"/>
      <c r="H279" s="190">
        <v>8.0924437901362722E-2</v>
      </c>
      <c r="I279" s="47"/>
    </row>
    <row r="280" spans="2:10" ht="10.5" customHeight="1" x14ac:dyDescent="0.2">
      <c r="B280" s="269" t="s">
        <v>412</v>
      </c>
      <c r="C280" s="295"/>
      <c r="D280" s="295">
        <v>898699.11198000028</v>
      </c>
      <c r="E280" s="295">
        <v>898699.11198000028</v>
      </c>
      <c r="F280" s="296"/>
      <c r="G280" s="296"/>
      <c r="H280" s="190">
        <v>0.13246825889632818</v>
      </c>
      <c r="I280" s="47"/>
    </row>
    <row r="281" spans="2:10" ht="10.5" customHeight="1" x14ac:dyDescent="0.2">
      <c r="B281" s="16" t="s">
        <v>94</v>
      </c>
      <c r="C281" s="295">
        <v>111017.85000000022</v>
      </c>
      <c r="D281" s="295">
        <v>2546765.9999999995</v>
      </c>
      <c r="E281" s="295">
        <v>2657783.85</v>
      </c>
      <c r="F281" s="296"/>
      <c r="G281" s="296">
        <v>10036.200000000001</v>
      </c>
      <c r="H281" s="190">
        <v>-6.7772917362649454E-2</v>
      </c>
      <c r="I281" s="47"/>
    </row>
    <row r="282" spans="2:10" ht="10.5" customHeight="1" x14ac:dyDescent="0.2">
      <c r="B282" s="16" t="s">
        <v>92</v>
      </c>
      <c r="C282" s="295">
        <v>582575.68999999971</v>
      </c>
      <c r="D282" s="295">
        <v>82318.87999999999</v>
      </c>
      <c r="E282" s="295">
        <v>664894.56999999972</v>
      </c>
      <c r="F282" s="296">
        <v>2494.42</v>
      </c>
      <c r="G282" s="296">
        <v>1640.51</v>
      </c>
      <c r="H282" s="190">
        <v>-0.32467902109570457</v>
      </c>
      <c r="I282" s="47"/>
    </row>
    <row r="283" spans="2:10" ht="10.5" customHeight="1" x14ac:dyDescent="0.2">
      <c r="B283" s="16" t="s">
        <v>93</v>
      </c>
      <c r="C283" s="295">
        <v>967899.09</v>
      </c>
      <c r="D283" s="295">
        <v>162274.04</v>
      </c>
      <c r="E283" s="295">
        <v>1130173.1299999999</v>
      </c>
      <c r="F283" s="296">
        <v>24503.16</v>
      </c>
      <c r="G283" s="296">
        <v>2520.5300000000002</v>
      </c>
      <c r="H283" s="190">
        <v>-0.24166843566817975</v>
      </c>
      <c r="I283" s="47"/>
    </row>
    <row r="284" spans="2:10" ht="10.5" customHeight="1" x14ac:dyDescent="0.2">
      <c r="B284" s="16" t="s">
        <v>91</v>
      </c>
      <c r="C284" s="295">
        <v>3036807.2399999993</v>
      </c>
      <c r="D284" s="295">
        <v>1642263.83</v>
      </c>
      <c r="E284" s="295">
        <v>4679071.0699999994</v>
      </c>
      <c r="F284" s="296">
        <v>112319.29000000001</v>
      </c>
      <c r="G284" s="296">
        <v>28195.84</v>
      </c>
      <c r="H284" s="190">
        <v>0.14075326155761347</v>
      </c>
      <c r="I284" s="47"/>
    </row>
    <row r="285" spans="2:10" ht="10.5" customHeight="1" x14ac:dyDescent="0.2">
      <c r="B285" s="16" t="s">
        <v>252</v>
      </c>
      <c r="C285" s="295"/>
      <c r="D285" s="295"/>
      <c r="E285" s="295"/>
      <c r="F285" s="296"/>
      <c r="G285" s="296"/>
      <c r="H285" s="190"/>
      <c r="I285" s="47"/>
    </row>
    <row r="286" spans="2:10" ht="10.5" customHeight="1" x14ac:dyDescent="0.2">
      <c r="B286" s="16" t="s">
        <v>177</v>
      </c>
      <c r="C286" s="295">
        <v>1042523.0400000018</v>
      </c>
      <c r="D286" s="295">
        <v>4828.1499999999969</v>
      </c>
      <c r="E286" s="295">
        <v>1047351.1900000018</v>
      </c>
      <c r="F286" s="296">
        <v>374.40000000000003</v>
      </c>
      <c r="G286" s="296">
        <v>7033.65</v>
      </c>
      <c r="H286" s="190">
        <v>0.58382772413824635</v>
      </c>
      <c r="I286" s="47"/>
    </row>
    <row r="287" spans="2:10" ht="10.5" customHeight="1" x14ac:dyDescent="0.2">
      <c r="B287" s="16" t="s">
        <v>303</v>
      </c>
      <c r="C287" s="295"/>
      <c r="D287" s="295"/>
      <c r="E287" s="295"/>
      <c r="F287" s="296"/>
      <c r="G287" s="296"/>
      <c r="H287" s="190"/>
      <c r="I287" s="47"/>
    </row>
    <row r="288" spans="2:10" ht="10.5" customHeight="1" x14ac:dyDescent="0.2">
      <c r="B288" s="16" t="s">
        <v>382</v>
      </c>
      <c r="C288" s="295"/>
      <c r="D288" s="295">
        <v>350</v>
      </c>
      <c r="E288" s="295">
        <v>350</v>
      </c>
      <c r="F288" s="296"/>
      <c r="G288" s="296"/>
      <c r="H288" s="190">
        <v>-0.48148148148148151</v>
      </c>
      <c r="I288" s="47"/>
    </row>
    <row r="289" spans="1:11" ht="10.5" customHeight="1" x14ac:dyDescent="0.2">
      <c r="B289" s="268" t="s">
        <v>255</v>
      </c>
      <c r="C289" s="295"/>
      <c r="D289" s="295">
        <v>13950</v>
      </c>
      <c r="E289" s="295">
        <v>13950</v>
      </c>
      <c r="F289" s="296">
        <v>13350</v>
      </c>
      <c r="G289" s="296"/>
      <c r="H289" s="190">
        <v>-0.17699115044247793</v>
      </c>
      <c r="I289" s="47"/>
    </row>
    <row r="290" spans="1:11" ht="10.5" customHeight="1" x14ac:dyDescent="0.2">
      <c r="B290" s="16" t="s">
        <v>486</v>
      </c>
      <c r="C290" s="295"/>
      <c r="D290" s="295">
        <v>25392944.331750013</v>
      </c>
      <c r="E290" s="295">
        <v>25392944.331750013</v>
      </c>
      <c r="F290" s="296"/>
      <c r="G290" s="296"/>
      <c r="H290" s="190"/>
      <c r="I290" s="47"/>
    </row>
    <row r="291" spans="1:11" ht="10.5" customHeight="1" x14ac:dyDescent="0.2">
      <c r="B291" s="268" t="s">
        <v>487</v>
      </c>
      <c r="C291" s="295"/>
      <c r="D291" s="295">
        <v>10431167.557200003</v>
      </c>
      <c r="E291" s="295">
        <v>10431167.557200003</v>
      </c>
      <c r="F291" s="296"/>
      <c r="G291" s="296"/>
      <c r="H291" s="190">
        <v>0.30965191205737108</v>
      </c>
      <c r="I291" s="47"/>
    </row>
    <row r="292" spans="1:11" ht="10.5" customHeight="1" x14ac:dyDescent="0.2">
      <c r="B292" s="16" t="s">
        <v>374</v>
      </c>
      <c r="C292" s="295">
        <v>611507.97000000009</v>
      </c>
      <c r="D292" s="295">
        <v>471139.91500000004</v>
      </c>
      <c r="E292" s="295">
        <v>1082647.885</v>
      </c>
      <c r="F292" s="296"/>
      <c r="G292" s="296">
        <v>3600</v>
      </c>
      <c r="H292" s="190">
        <v>2.1512045942859048E-2</v>
      </c>
      <c r="I292" s="47"/>
    </row>
    <row r="293" spans="1:11" ht="10.5" customHeight="1" x14ac:dyDescent="0.2">
      <c r="B293" s="16" t="s">
        <v>420</v>
      </c>
      <c r="C293" s="295"/>
      <c r="D293" s="295">
        <v>14847842.992763996</v>
      </c>
      <c r="E293" s="295">
        <v>14847842.992763996</v>
      </c>
      <c r="F293" s="296"/>
      <c r="G293" s="296"/>
      <c r="H293" s="190">
        <v>0.16513097989355119</v>
      </c>
      <c r="I293" s="47"/>
    </row>
    <row r="294" spans="1:11" ht="10.5" customHeight="1" x14ac:dyDescent="0.2">
      <c r="B294" s="574" t="s">
        <v>460</v>
      </c>
      <c r="C294" s="295"/>
      <c r="D294" s="295">
        <v>20609.78</v>
      </c>
      <c r="E294" s="295">
        <v>20609.78</v>
      </c>
      <c r="F294" s="296"/>
      <c r="G294" s="296"/>
      <c r="H294" s="190">
        <v>-0.95654993527220511</v>
      </c>
      <c r="I294" s="47"/>
    </row>
    <row r="295" spans="1:11" ht="13.5" customHeight="1" x14ac:dyDescent="0.2">
      <c r="B295" s="16" t="s">
        <v>99</v>
      </c>
      <c r="C295" s="295">
        <v>2052472.0099999825</v>
      </c>
      <c r="D295" s="295">
        <v>5042180.7806240004</v>
      </c>
      <c r="E295" s="295">
        <v>7094652.7906239843</v>
      </c>
      <c r="F295" s="296">
        <v>686724.97681600018</v>
      </c>
      <c r="G295" s="296">
        <v>22648.038658999998</v>
      </c>
      <c r="H295" s="190">
        <v>0.1111944595605534</v>
      </c>
      <c r="I295" s="117"/>
    </row>
    <row r="296" spans="1:11" s="28" customFormat="1" ht="14.25" customHeight="1" x14ac:dyDescent="0.2">
      <c r="A296" s="24"/>
      <c r="B296" s="16" t="s">
        <v>283</v>
      </c>
      <c r="C296" s="295"/>
      <c r="D296" s="295">
        <v>-11699131</v>
      </c>
      <c r="E296" s="295">
        <v>-11699131</v>
      </c>
      <c r="F296" s="296">
        <v>-71856</v>
      </c>
      <c r="G296" s="296">
        <v>-80832</v>
      </c>
      <c r="H296" s="190">
        <v>0.12479265022428399</v>
      </c>
      <c r="I296" s="47"/>
      <c r="J296" s="5"/>
    </row>
    <row r="297" spans="1:11" s="28" customFormat="1" ht="14.25" customHeight="1" x14ac:dyDescent="0.2">
      <c r="A297" s="24"/>
      <c r="B297" s="16" t="s">
        <v>279</v>
      </c>
      <c r="C297" s="295">
        <v>188.78</v>
      </c>
      <c r="D297" s="295">
        <v>-121932669.8</v>
      </c>
      <c r="E297" s="295">
        <v>-121932481.02</v>
      </c>
      <c r="F297" s="296">
        <v>-235844</v>
      </c>
      <c r="G297" s="296">
        <v>-778254</v>
      </c>
      <c r="H297" s="190">
        <v>3.3417229713769814E-2</v>
      </c>
      <c r="I297" s="47"/>
    </row>
    <row r="298" spans="1:11" s="28" customFormat="1" ht="11.25" customHeight="1" x14ac:dyDescent="0.2">
      <c r="A298" s="24"/>
      <c r="B298" s="263" t="s">
        <v>286</v>
      </c>
      <c r="C298" s="299">
        <v>3962631760.2400088</v>
      </c>
      <c r="D298" s="299">
        <v>4871511410.3484926</v>
      </c>
      <c r="E298" s="299">
        <v>8834143170.588501</v>
      </c>
      <c r="F298" s="300">
        <v>1529134273.2768157</v>
      </c>
      <c r="G298" s="300">
        <v>46230199.07465902</v>
      </c>
      <c r="H298" s="234">
        <v>2.2811389259646431E-2</v>
      </c>
      <c r="I298" s="47"/>
      <c r="K298" s="209" t="b">
        <f>IF(ABS(E298-SUM(E241:E243,E252:E257,E262:E297))&lt;0.001,TRUE,FALSE)</f>
        <v>1</v>
      </c>
    </row>
    <row r="299" spans="1:11" s="28" customFormat="1" ht="11.25" customHeight="1" x14ac:dyDescent="0.2">
      <c r="A299" s="24"/>
      <c r="B299" s="265" t="s">
        <v>238</v>
      </c>
      <c r="C299" s="266"/>
      <c r="D299" s="266"/>
      <c r="E299" s="266"/>
      <c r="F299" s="266"/>
      <c r="G299" s="266"/>
      <c r="H299" s="267"/>
      <c r="I299" s="47"/>
    </row>
    <row r="300" spans="1:11" s="28" customFormat="1" ht="11.25" customHeight="1" x14ac:dyDescent="0.2">
      <c r="A300" s="24"/>
      <c r="B300" s="265" t="s">
        <v>249</v>
      </c>
      <c r="C300" s="266"/>
      <c r="D300" s="266"/>
      <c r="E300" s="266"/>
      <c r="F300" s="266"/>
      <c r="G300" s="266"/>
      <c r="H300" s="267"/>
      <c r="I300" s="47"/>
    </row>
    <row r="301" spans="1:11" s="28" customFormat="1" ht="11.25" customHeight="1" x14ac:dyDescent="0.2">
      <c r="A301" s="24"/>
      <c r="B301" s="265" t="s">
        <v>251</v>
      </c>
      <c r="C301" s="266"/>
      <c r="D301" s="266"/>
      <c r="E301" s="266"/>
      <c r="F301" s="266"/>
      <c r="G301" s="266"/>
      <c r="H301" s="267"/>
      <c r="I301" s="47"/>
    </row>
    <row r="302" spans="1:11" s="28" customFormat="1" ht="11.25" customHeight="1" x14ac:dyDescent="0.2">
      <c r="A302" s="24"/>
      <c r="B302" s="265" t="s">
        <v>376</v>
      </c>
      <c r="C302" s="266"/>
      <c r="D302" s="266"/>
      <c r="E302" s="266"/>
      <c r="F302" s="266"/>
      <c r="G302" s="266"/>
      <c r="H302" s="267"/>
      <c r="I302" s="47"/>
    </row>
    <row r="303" spans="1:11" ht="15" customHeight="1" x14ac:dyDescent="0.2">
      <c r="B303" s="265" t="s">
        <v>431</v>
      </c>
      <c r="C303" s="266"/>
      <c r="D303" s="266"/>
      <c r="E303" s="266"/>
      <c r="F303" s="266"/>
      <c r="G303" s="266"/>
      <c r="H303" s="267"/>
      <c r="I303" s="8"/>
    </row>
    <row r="304" spans="1:11" ht="15.75" x14ac:dyDescent="0.25">
      <c r="B304" s="7" t="s">
        <v>288</v>
      </c>
      <c r="C304" s="8"/>
      <c r="D304" s="8"/>
      <c r="E304" s="8"/>
      <c r="F304" s="8"/>
      <c r="G304" s="8"/>
      <c r="H304" s="8"/>
    </row>
    <row r="305" spans="1:9" ht="14.25" customHeight="1" x14ac:dyDescent="0.2">
      <c r="B305" s="9"/>
      <c r="C305" s="10" t="str">
        <f>$C$3</f>
        <v>PERIODE DU 1.1 AU 30.4.2024</v>
      </c>
      <c r="D305" s="11"/>
      <c r="I305" s="15"/>
    </row>
    <row r="306" spans="1:9" ht="12" customHeight="1" x14ac:dyDescent="0.2">
      <c r="B306" s="12" t="str">
        <f>B4</f>
        <v xml:space="preserve">             I - ASSURANCE MALADIE : DÉPENSES en milliers d'euros</v>
      </c>
      <c r="C306" s="13"/>
      <c r="D306" s="13"/>
      <c r="E306" s="13"/>
      <c r="F306" s="13"/>
      <c r="G306" s="13"/>
      <c r="H306" s="14"/>
      <c r="I306" s="20"/>
    </row>
    <row r="307" spans="1:9" ht="9.75" customHeight="1" x14ac:dyDescent="0.2">
      <c r="B307" s="16" t="s">
        <v>4</v>
      </c>
      <c r="C307" s="17" t="s">
        <v>1</v>
      </c>
      <c r="D307" s="17" t="s">
        <v>2</v>
      </c>
      <c r="E307" s="386" t="s">
        <v>6</v>
      </c>
      <c r="F307" s="219" t="s">
        <v>3</v>
      </c>
      <c r="G307" s="219" t="s">
        <v>237</v>
      </c>
      <c r="H307" s="19" t="str">
        <f>$H$5</f>
        <v>PCAP</v>
      </c>
      <c r="I307" s="23"/>
    </row>
    <row r="308" spans="1:9" s="28" customFormat="1" ht="18" customHeight="1" x14ac:dyDescent="0.2">
      <c r="A308" s="24"/>
      <c r="B308" s="21"/>
      <c r="C308" s="45" t="s">
        <v>5</v>
      </c>
      <c r="D308" s="44" t="s">
        <v>5</v>
      </c>
      <c r="E308" s="45"/>
      <c r="F308" s="220" t="s">
        <v>241</v>
      </c>
      <c r="G308" s="220" t="s">
        <v>239</v>
      </c>
      <c r="H308" s="22" t="str">
        <f>$H$6</f>
        <v>en %</v>
      </c>
      <c r="I308" s="27"/>
    </row>
    <row r="309" spans="1:9" s="28" customFormat="1" ht="15" customHeight="1" x14ac:dyDescent="0.2">
      <c r="A309" s="54"/>
      <c r="B309" s="52" t="s">
        <v>163</v>
      </c>
      <c r="C309" s="235"/>
      <c r="D309" s="235"/>
      <c r="E309" s="235"/>
      <c r="F309" s="236"/>
      <c r="G309" s="236"/>
      <c r="H309" s="237"/>
      <c r="I309" s="27"/>
    </row>
    <row r="310" spans="1:9" ht="10.5" customHeight="1" x14ac:dyDescent="0.2">
      <c r="A310" s="2"/>
      <c r="B310" s="31" t="s">
        <v>124</v>
      </c>
      <c r="C310" s="235"/>
      <c r="D310" s="235"/>
      <c r="E310" s="235"/>
      <c r="F310" s="236"/>
      <c r="G310" s="236"/>
      <c r="H310" s="237"/>
      <c r="I310" s="20"/>
    </row>
    <row r="311" spans="1:9" ht="10.5" customHeight="1" x14ac:dyDescent="0.2">
      <c r="A311" s="2"/>
      <c r="B311" s="37" t="s">
        <v>125</v>
      </c>
      <c r="C311" s="301">
        <v>189489573.56005239</v>
      </c>
      <c r="D311" s="301">
        <v>1088102785.514147</v>
      </c>
      <c r="E311" s="301">
        <v>1277592359.0741994</v>
      </c>
      <c r="F311" s="302">
        <v>2436769.2799997171</v>
      </c>
      <c r="G311" s="302">
        <v>4848348.1899999678</v>
      </c>
      <c r="H311" s="239">
        <v>2.4624877175103421E-2</v>
      </c>
      <c r="I311" s="20"/>
    </row>
    <row r="312" spans="1:9" ht="10.5" customHeight="1" x14ac:dyDescent="0.2">
      <c r="A312" s="2"/>
      <c r="B312" s="37" t="s">
        <v>126</v>
      </c>
      <c r="C312" s="301">
        <v>2879450.8900000192</v>
      </c>
      <c r="D312" s="301">
        <v>52662041.620000154</v>
      </c>
      <c r="E312" s="301">
        <v>55541492.510000169</v>
      </c>
      <c r="F312" s="302"/>
      <c r="G312" s="302">
        <v>164690</v>
      </c>
      <c r="H312" s="239"/>
      <c r="I312" s="20"/>
    </row>
    <row r="313" spans="1:9" ht="10.5" customHeight="1" x14ac:dyDescent="0.2">
      <c r="A313" s="2"/>
      <c r="B313" s="37" t="s">
        <v>127</v>
      </c>
      <c r="C313" s="301">
        <v>60871584.400000073</v>
      </c>
      <c r="D313" s="301">
        <v>786535771.04999971</v>
      </c>
      <c r="E313" s="301">
        <v>847407355.44999981</v>
      </c>
      <c r="F313" s="302"/>
      <c r="G313" s="302">
        <v>2974637.169999999</v>
      </c>
      <c r="H313" s="239"/>
      <c r="I313" s="20"/>
    </row>
    <row r="314" spans="1:9" ht="10.5" customHeight="1" x14ac:dyDescent="0.2">
      <c r="A314" s="2"/>
      <c r="B314" s="37" t="s">
        <v>219</v>
      </c>
      <c r="C314" s="301">
        <v>52600930.479988791</v>
      </c>
      <c r="D314" s="301">
        <v>500487273.1000002</v>
      </c>
      <c r="E314" s="301">
        <v>553088203.57998896</v>
      </c>
      <c r="F314" s="302"/>
      <c r="G314" s="302">
        <v>2102638.049999998</v>
      </c>
      <c r="H314" s="239">
        <v>0.13635935300278401</v>
      </c>
      <c r="I314" s="20"/>
    </row>
    <row r="315" spans="1:9" ht="10.5" customHeight="1" x14ac:dyDescent="0.2">
      <c r="A315" s="2"/>
      <c r="B315" s="37" t="s">
        <v>312</v>
      </c>
      <c r="C315" s="301"/>
      <c r="D315" s="301">
        <v>2411257.4379750001</v>
      </c>
      <c r="E315" s="301">
        <v>2411257.4379750001</v>
      </c>
      <c r="F315" s="302"/>
      <c r="G315" s="302"/>
      <c r="H315" s="239">
        <v>-0.15967219204207683</v>
      </c>
      <c r="I315" s="20"/>
    </row>
    <row r="316" spans="1:9" ht="10.5" customHeight="1" x14ac:dyDescent="0.2">
      <c r="A316" s="2"/>
      <c r="B316" s="16" t="s">
        <v>128</v>
      </c>
      <c r="C316" s="301"/>
      <c r="D316" s="301"/>
      <c r="E316" s="301"/>
      <c r="F316" s="302"/>
      <c r="G316" s="302"/>
      <c r="H316" s="239"/>
      <c r="I316" s="20"/>
    </row>
    <row r="317" spans="1:9" ht="10.5" customHeight="1" x14ac:dyDescent="0.2">
      <c r="A317" s="2"/>
      <c r="B317" s="16" t="s">
        <v>192</v>
      </c>
      <c r="C317" s="301"/>
      <c r="D317" s="301"/>
      <c r="E317" s="301"/>
      <c r="F317" s="302"/>
      <c r="G317" s="302"/>
      <c r="H317" s="239"/>
      <c r="I317" s="20"/>
    </row>
    <row r="318" spans="1:9" ht="10.5" hidden="1" customHeight="1" x14ac:dyDescent="0.2">
      <c r="A318" s="2"/>
      <c r="B318" s="16"/>
      <c r="C318" s="301"/>
      <c r="D318" s="301"/>
      <c r="E318" s="301"/>
      <c r="F318" s="302"/>
      <c r="G318" s="302"/>
      <c r="H318" s="239"/>
      <c r="I318" s="20"/>
    </row>
    <row r="319" spans="1:9" ht="10.5" customHeight="1" x14ac:dyDescent="0.2">
      <c r="A319" s="2"/>
      <c r="B319" s="16" t="s">
        <v>416</v>
      </c>
      <c r="C319" s="301">
        <v>52038.8299999999</v>
      </c>
      <c r="D319" s="301">
        <v>105948.1</v>
      </c>
      <c r="E319" s="301">
        <v>157986.92999999988</v>
      </c>
      <c r="F319" s="302"/>
      <c r="G319" s="302">
        <v>1511.3000000000002</v>
      </c>
      <c r="H319" s="239">
        <v>0.48786648100072827</v>
      </c>
      <c r="I319" s="20"/>
    </row>
    <row r="320" spans="1:9" ht="10.5" customHeight="1" x14ac:dyDescent="0.2">
      <c r="A320" s="2"/>
      <c r="B320" s="574" t="s">
        <v>452</v>
      </c>
      <c r="C320" s="301"/>
      <c r="D320" s="301"/>
      <c r="E320" s="301"/>
      <c r="F320" s="302"/>
      <c r="G320" s="302"/>
      <c r="H320" s="239"/>
      <c r="I320" s="20"/>
    </row>
    <row r="321" spans="1:11" ht="10.5" customHeight="1" x14ac:dyDescent="0.2">
      <c r="A321" s="2"/>
      <c r="B321" s="574" t="s">
        <v>488</v>
      </c>
      <c r="C321" s="301"/>
      <c r="D321" s="301">
        <v>158220.04379999998</v>
      </c>
      <c r="E321" s="301">
        <v>158220.04379999998</v>
      </c>
      <c r="F321" s="302"/>
      <c r="G321" s="302"/>
      <c r="H321" s="239"/>
      <c r="I321" s="20"/>
    </row>
    <row r="322" spans="1:11" ht="10.5" customHeight="1" x14ac:dyDescent="0.2">
      <c r="A322" s="2"/>
      <c r="B322" s="16" t="s">
        <v>423</v>
      </c>
      <c r="C322" s="301"/>
      <c r="D322" s="301">
        <v>8280</v>
      </c>
      <c r="E322" s="301">
        <v>8280</v>
      </c>
      <c r="F322" s="302"/>
      <c r="G322" s="302">
        <v>30</v>
      </c>
      <c r="H322" s="239"/>
      <c r="I322" s="20"/>
    </row>
    <row r="323" spans="1:11" s="60" customFormat="1" ht="10.5" customHeight="1" x14ac:dyDescent="0.2">
      <c r="A323" s="24"/>
      <c r="B323" s="16" t="s">
        <v>280</v>
      </c>
      <c r="C323" s="301"/>
      <c r="D323" s="301">
        <v>-50056454.320000984</v>
      </c>
      <c r="E323" s="301">
        <v>-50056454.320000984</v>
      </c>
      <c r="F323" s="302">
        <v>-1215.5</v>
      </c>
      <c r="G323" s="302">
        <v>-245322.21000000017</v>
      </c>
      <c r="H323" s="239">
        <v>5.1045211438159876E-2</v>
      </c>
      <c r="I323" s="59"/>
      <c r="J323" s="5"/>
    </row>
    <row r="324" spans="1:11" s="28" customFormat="1" ht="15.75" customHeight="1" x14ac:dyDescent="0.2">
      <c r="A324" s="54"/>
      <c r="B324" s="35" t="s">
        <v>131</v>
      </c>
      <c r="C324" s="303">
        <v>305893578.16004121</v>
      </c>
      <c r="D324" s="303">
        <v>2380415122.5459204</v>
      </c>
      <c r="E324" s="303">
        <v>2686308700.7059617</v>
      </c>
      <c r="F324" s="304">
        <v>2435553.7799997171</v>
      </c>
      <c r="G324" s="304">
        <v>9846532.4999999646</v>
      </c>
      <c r="H324" s="237">
        <v>7.5592152183163508E-2</v>
      </c>
      <c r="I324" s="27"/>
      <c r="J324" s="5"/>
      <c r="K324" s="209" t="b">
        <f>IF(ABS(E324-SUM(E311:E323))&lt;0.001,TRUE,FALSE)</f>
        <v>1</v>
      </c>
    </row>
    <row r="325" spans="1:11" s="28" customFormat="1" ht="12.75" customHeight="1" x14ac:dyDescent="0.2">
      <c r="A325" s="54"/>
      <c r="B325" s="31" t="s">
        <v>132</v>
      </c>
      <c r="C325" s="303"/>
      <c r="D325" s="303"/>
      <c r="E325" s="303"/>
      <c r="F325" s="304"/>
      <c r="G325" s="304"/>
      <c r="H325" s="237"/>
      <c r="I325" s="27"/>
      <c r="J325" s="5"/>
    </row>
    <row r="326" spans="1:11" ht="10.5" customHeight="1" x14ac:dyDescent="0.2">
      <c r="A326" s="2"/>
      <c r="B326" s="31"/>
      <c r="C326" s="303"/>
      <c r="D326" s="303"/>
      <c r="E326" s="303"/>
      <c r="F326" s="304"/>
      <c r="G326" s="304"/>
      <c r="H326" s="237"/>
      <c r="I326" s="20"/>
    </row>
    <row r="327" spans="1:11" ht="10.5" customHeight="1" x14ac:dyDescent="0.2">
      <c r="A327" s="2"/>
      <c r="B327" s="37" t="s">
        <v>24</v>
      </c>
      <c r="C327" s="301">
        <v>556518140.35001779</v>
      </c>
      <c r="D327" s="301">
        <v>333137277.9400093</v>
      </c>
      <c r="E327" s="301">
        <v>889655418.29002702</v>
      </c>
      <c r="F327" s="302">
        <v>6373142.7499998566</v>
      </c>
      <c r="G327" s="302">
        <v>4817599.1400000034</v>
      </c>
      <c r="H327" s="239">
        <v>6.4778146124920832E-2</v>
      </c>
      <c r="I327" s="20"/>
    </row>
    <row r="328" spans="1:11" ht="10.5" customHeight="1" x14ac:dyDescent="0.2">
      <c r="A328" s="2"/>
      <c r="B328" s="37" t="s">
        <v>133</v>
      </c>
      <c r="C328" s="301">
        <v>91323752.789987192</v>
      </c>
      <c r="D328" s="301">
        <v>347363481.0199976</v>
      </c>
      <c r="E328" s="301">
        <v>438687233.8099848</v>
      </c>
      <c r="F328" s="302">
        <v>656200.40000000026</v>
      </c>
      <c r="G328" s="302">
        <v>1828997.4900000016</v>
      </c>
      <c r="H328" s="239">
        <v>7.6511324739841013E-2</v>
      </c>
      <c r="I328" s="20"/>
    </row>
    <row r="329" spans="1:11" ht="10.5" customHeight="1" x14ac:dyDescent="0.2">
      <c r="A329" s="2"/>
      <c r="B329" s="37" t="s">
        <v>134</v>
      </c>
      <c r="C329" s="305">
        <v>3828359.0000000452</v>
      </c>
      <c r="D329" s="301">
        <v>36982678.08999946</v>
      </c>
      <c r="E329" s="301">
        <v>40811037.089999497</v>
      </c>
      <c r="F329" s="302">
        <v>20962285.879999772</v>
      </c>
      <c r="G329" s="302">
        <v>149088.40999999997</v>
      </c>
      <c r="H329" s="239">
        <v>-0.19722533091431083</v>
      </c>
      <c r="I329" s="20"/>
    </row>
    <row r="330" spans="1:11" ht="10.5" customHeight="1" x14ac:dyDescent="0.2">
      <c r="A330" s="2"/>
      <c r="B330" s="37" t="s">
        <v>220</v>
      </c>
      <c r="C330" s="301">
        <v>8088122.1899999976</v>
      </c>
      <c r="D330" s="301">
        <v>53302729.419999994</v>
      </c>
      <c r="E330" s="301">
        <v>61390851.609999992</v>
      </c>
      <c r="F330" s="302">
        <v>2328.39</v>
      </c>
      <c r="G330" s="302">
        <v>282795.29000000004</v>
      </c>
      <c r="H330" s="239">
        <v>-2.9794792186236263E-3</v>
      </c>
      <c r="I330" s="20"/>
    </row>
    <row r="331" spans="1:11" ht="10.5" customHeight="1" x14ac:dyDescent="0.2">
      <c r="A331" s="2"/>
      <c r="B331" s="37" t="s">
        <v>352</v>
      </c>
      <c r="C331" s="301"/>
      <c r="D331" s="301">
        <v>6184027.0934250001</v>
      </c>
      <c r="E331" s="301">
        <v>6184027.0934250001</v>
      </c>
      <c r="F331" s="302"/>
      <c r="G331" s="302"/>
      <c r="H331" s="239">
        <v>0.13761411751318531</v>
      </c>
      <c r="I331" s="20"/>
    </row>
    <row r="332" spans="1:11" ht="10.5" hidden="1" customHeight="1" x14ac:dyDescent="0.2">
      <c r="A332" s="2"/>
      <c r="B332" s="16"/>
      <c r="C332" s="301"/>
      <c r="D332" s="301"/>
      <c r="E332" s="301"/>
      <c r="F332" s="302"/>
      <c r="G332" s="302"/>
      <c r="H332" s="239"/>
      <c r="I332" s="20"/>
    </row>
    <row r="333" spans="1:11" ht="10.5" customHeight="1" x14ac:dyDescent="0.2">
      <c r="A333" s="2"/>
      <c r="B333" s="16" t="s">
        <v>416</v>
      </c>
      <c r="C333" s="301">
        <v>64.800000000000011</v>
      </c>
      <c r="D333" s="301">
        <v>6563</v>
      </c>
      <c r="E333" s="301">
        <v>6627.8</v>
      </c>
      <c r="F333" s="302"/>
      <c r="G333" s="302">
        <v>20</v>
      </c>
      <c r="H333" s="239"/>
      <c r="I333" s="20"/>
    </row>
    <row r="334" spans="1:11" ht="10.5" customHeight="1" x14ac:dyDescent="0.2">
      <c r="A334" s="2"/>
      <c r="B334" s="574" t="s">
        <v>453</v>
      </c>
      <c r="C334" s="301"/>
      <c r="D334" s="301">
        <v>3985.88</v>
      </c>
      <c r="E334" s="301">
        <v>3985.88</v>
      </c>
      <c r="F334" s="302"/>
      <c r="G334" s="302"/>
      <c r="H334" s="239">
        <v>-0.78499992178637756</v>
      </c>
      <c r="I334" s="20"/>
    </row>
    <row r="335" spans="1:11" ht="10.5" hidden="1" customHeight="1" x14ac:dyDescent="0.2">
      <c r="A335" s="2"/>
      <c r="B335" s="16"/>
      <c r="C335" s="301"/>
      <c r="D335" s="301"/>
      <c r="E335" s="301"/>
      <c r="F335" s="302"/>
      <c r="G335" s="302"/>
      <c r="H335" s="239"/>
      <c r="I335" s="20"/>
    </row>
    <row r="336" spans="1:11" ht="10.5" customHeight="1" x14ac:dyDescent="0.2">
      <c r="A336" s="2"/>
      <c r="B336" s="16" t="s">
        <v>424</v>
      </c>
      <c r="C336" s="301">
        <v>96156</v>
      </c>
      <c r="D336" s="301">
        <v>106190</v>
      </c>
      <c r="E336" s="301">
        <v>202346</v>
      </c>
      <c r="F336" s="302">
        <v>12</v>
      </c>
      <c r="G336" s="302">
        <v>1952</v>
      </c>
      <c r="H336" s="239">
        <v>1.4774322968906795E-2</v>
      </c>
      <c r="I336" s="20"/>
    </row>
    <row r="337" spans="1:11" ht="10.5" customHeight="1" x14ac:dyDescent="0.2">
      <c r="A337" s="2"/>
      <c r="B337" s="16" t="s">
        <v>280</v>
      </c>
      <c r="C337" s="301"/>
      <c r="D337" s="301">
        <v>-39576873.109999873</v>
      </c>
      <c r="E337" s="301">
        <v>-39576873.109999873</v>
      </c>
      <c r="F337" s="302">
        <v>-7719.7799999999979</v>
      </c>
      <c r="G337" s="302">
        <v>-213245.92999999993</v>
      </c>
      <c r="H337" s="239">
        <v>0.1368303204589687</v>
      </c>
      <c r="I337" s="20"/>
    </row>
    <row r="338" spans="1:11" s="28" customFormat="1" ht="16.5" customHeight="1" x14ac:dyDescent="0.2">
      <c r="A338" s="54"/>
      <c r="B338" s="35" t="s">
        <v>135</v>
      </c>
      <c r="C338" s="303">
        <v>659854595.130005</v>
      </c>
      <c r="D338" s="303">
        <v>737510059.3334316</v>
      </c>
      <c r="E338" s="303">
        <v>1397364654.4634366</v>
      </c>
      <c r="F338" s="304">
        <v>27986249.639999628</v>
      </c>
      <c r="G338" s="304">
        <v>6867206.400000005</v>
      </c>
      <c r="H338" s="237">
        <v>5.3587623742229251E-2</v>
      </c>
      <c r="I338" s="27"/>
      <c r="J338" s="5"/>
      <c r="K338" s="209" t="b">
        <f>IF(ABS(E338-SUM(E327:E337))&lt;0.001,TRUE,FALSE)</f>
        <v>1</v>
      </c>
    </row>
    <row r="339" spans="1:11" s="28" customFormat="1" ht="16.5" customHeight="1" x14ac:dyDescent="0.2">
      <c r="A339" s="54"/>
      <c r="B339" s="31" t="s">
        <v>136</v>
      </c>
      <c r="C339" s="303"/>
      <c r="D339" s="303"/>
      <c r="E339" s="303"/>
      <c r="F339" s="304"/>
      <c r="G339" s="304"/>
      <c r="H339" s="237"/>
      <c r="I339" s="27"/>
      <c r="J339" s="5"/>
    </row>
    <row r="340" spans="1:11" ht="10.5" customHeight="1" x14ac:dyDescent="0.2">
      <c r="A340" s="2"/>
      <c r="B340" s="31"/>
      <c r="C340" s="303"/>
      <c r="D340" s="303"/>
      <c r="E340" s="303"/>
      <c r="F340" s="304"/>
      <c r="G340" s="304"/>
      <c r="H340" s="237"/>
      <c r="I340" s="20"/>
    </row>
    <row r="341" spans="1:11" ht="10.5" customHeight="1" x14ac:dyDescent="0.2">
      <c r="A341" s="2"/>
      <c r="B341" s="37" t="s">
        <v>138</v>
      </c>
      <c r="C341" s="301">
        <v>153785312.08001179</v>
      </c>
      <c r="D341" s="301">
        <v>118186003.00000229</v>
      </c>
      <c r="E341" s="301">
        <v>271971315.08001405</v>
      </c>
      <c r="F341" s="302">
        <v>489093.75999999995</v>
      </c>
      <c r="G341" s="302">
        <v>1133896.2699999991</v>
      </c>
      <c r="H341" s="239">
        <v>6.1011245952486082E-2</v>
      </c>
      <c r="I341" s="20"/>
    </row>
    <row r="342" spans="1:11" ht="10.5" customHeight="1" x14ac:dyDescent="0.2">
      <c r="A342" s="2"/>
      <c r="B342" s="37" t="s">
        <v>221</v>
      </c>
      <c r="C342" s="301">
        <v>81050.789999999906</v>
      </c>
      <c r="D342" s="301">
        <v>2508085.81</v>
      </c>
      <c r="E342" s="301">
        <v>2589136.6</v>
      </c>
      <c r="F342" s="302">
        <v>73</v>
      </c>
      <c r="G342" s="302">
        <v>5713.8499999999995</v>
      </c>
      <c r="H342" s="239">
        <v>5.373345210928071E-2</v>
      </c>
      <c r="I342" s="20"/>
    </row>
    <row r="343" spans="1:11" ht="10.5" customHeight="1" x14ac:dyDescent="0.2">
      <c r="A343" s="2"/>
      <c r="B343" s="16" t="s">
        <v>128</v>
      </c>
      <c r="C343" s="301"/>
      <c r="D343" s="301"/>
      <c r="E343" s="301"/>
      <c r="F343" s="302"/>
      <c r="G343" s="302"/>
      <c r="H343" s="239"/>
      <c r="I343" s="20"/>
    </row>
    <row r="344" spans="1:11" s="28" customFormat="1" ht="10.5" customHeight="1" x14ac:dyDescent="0.2">
      <c r="A344" s="54"/>
      <c r="B344" s="16" t="s">
        <v>416</v>
      </c>
      <c r="C344" s="301"/>
      <c r="D344" s="301">
        <v>1670</v>
      </c>
      <c r="E344" s="301">
        <v>1670</v>
      </c>
      <c r="F344" s="302"/>
      <c r="G344" s="302"/>
      <c r="H344" s="239">
        <v>0.87640449438202239</v>
      </c>
      <c r="I344" s="27"/>
      <c r="J344" s="5"/>
    </row>
    <row r="345" spans="1:11" s="28" customFormat="1" ht="10.5" customHeight="1" x14ac:dyDescent="0.2">
      <c r="A345" s="54"/>
      <c r="B345" s="16" t="s">
        <v>436</v>
      </c>
      <c r="C345" s="301">
        <v>1007530.05</v>
      </c>
      <c r="D345" s="301">
        <v>854645</v>
      </c>
      <c r="E345" s="301">
        <v>1862175.05</v>
      </c>
      <c r="F345" s="302"/>
      <c r="G345" s="302">
        <v>7150</v>
      </c>
      <c r="H345" s="239">
        <v>0.18810794687831978</v>
      </c>
      <c r="I345" s="27"/>
      <c r="J345" s="5"/>
    </row>
    <row r="346" spans="1:11" s="28" customFormat="1" ht="10.5" customHeight="1" x14ac:dyDescent="0.2">
      <c r="A346" s="54"/>
      <c r="B346" s="574" t="s">
        <v>454</v>
      </c>
      <c r="C346" s="301"/>
      <c r="D346" s="301">
        <v>2162</v>
      </c>
      <c r="E346" s="301">
        <v>2162</v>
      </c>
      <c r="F346" s="302"/>
      <c r="G346" s="302"/>
      <c r="H346" s="239"/>
      <c r="I346" s="27"/>
      <c r="J346" s="5"/>
    </row>
    <row r="347" spans="1:11" s="28" customFormat="1" ht="10.5" hidden="1" customHeight="1" x14ac:dyDescent="0.2">
      <c r="A347" s="54"/>
      <c r="B347" s="574"/>
      <c r="C347" s="301"/>
      <c r="D347" s="301"/>
      <c r="E347" s="301"/>
      <c r="F347" s="302"/>
      <c r="G347" s="302"/>
      <c r="H347" s="239"/>
      <c r="I347" s="27"/>
      <c r="J347" s="5"/>
    </row>
    <row r="348" spans="1:11" ht="10.5" customHeight="1" x14ac:dyDescent="0.2">
      <c r="A348" s="2"/>
      <c r="B348" s="16" t="s">
        <v>280</v>
      </c>
      <c r="C348" s="301"/>
      <c r="D348" s="301">
        <v>-1143707.3300000015</v>
      </c>
      <c r="E348" s="301">
        <v>-1143707.3300000015</v>
      </c>
      <c r="F348" s="302">
        <v>-208.5</v>
      </c>
      <c r="G348" s="302">
        <v>-3545.8599999999997</v>
      </c>
      <c r="H348" s="239">
        <v>0.14632661754148746</v>
      </c>
      <c r="I348" s="20"/>
    </row>
    <row r="349" spans="1:11" s="28" customFormat="1" ht="16.5" customHeight="1" x14ac:dyDescent="0.2">
      <c r="A349" s="54"/>
      <c r="B349" s="16" t="s">
        <v>356</v>
      </c>
      <c r="C349" s="301"/>
      <c r="D349" s="301">
        <v>1305551.7191250001</v>
      </c>
      <c r="E349" s="301">
        <v>1305551.7191250001</v>
      </c>
      <c r="F349" s="302"/>
      <c r="G349" s="302"/>
      <c r="H349" s="239">
        <v>0.29200467312804035</v>
      </c>
      <c r="I349" s="27"/>
      <c r="J349" s="5"/>
    </row>
    <row r="350" spans="1:11" s="28" customFormat="1" ht="16.5" customHeight="1" x14ac:dyDescent="0.2">
      <c r="A350" s="54"/>
      <c r="B350" s="35" t="s">
        <v>137</v>
      </c>
      <c r="C350" s="303">
        <v>154873892.92001179</v>
      </c>
      <c r="D350" s="303">
        <v>121714410.1991273</v>
      </c>
      <c r="E350" s="303">
        <v>276588303.11913902</v>
      </c>
      <c r="F350" s="304">
        <v>488958.25999999995</v>
      </c>
      <c r="G350" s="304">
        <v>1143214.2599999991</v>
      </c>
      <c r="H350" s="237">
        <v>6.2288291785300487E-2</v>
      </c>
      <c r="I350" s="27"/>
      <c r="J350" s="5"/>
      <c r="K350" s="209" t="b">
        <f>IF(ABS(E350-SUM(E341:E349))&lt;0.001,TRUE,FALSE)</f>
        <v>1</v>
      </c>
    </row>
    <row r="351" spans="1:11" ht="10.5" customHeight="1" x14ac:dyDescent="0.2">
      <c r="A351" s="2"/>
      <c r="B351" s="31" t="s">
        <v>141</v>
      </c>
      <c r="C351" s="303"/>
      <c r="D351" s="303"/>
      <c r="E351" s="303"/>
      <c r="F351" s="304"/>
      <c r="G351" s="304"/>
      <c r="H351" s="237"/>
      <c r="I351" s="20"/>
    </row>
    <row r="352" spans="1:11" ht="10.5" customHeight="1" x14ac:dyDescent="0.2">
      <c r="A352" s="2"/>
      <c r="B352" s="31"/>
      <c r="C352" s="303"/>
      <c r="D352" s="303"/>
      <c r="E352" s="303"/>
      <c r="F352" s="304"/>
      <c r="G352" s="304"/>
      <c r="H352" s="237"/>
      <c r="I352" s="20"/>
    </row>
    <row r="353" spans="1:11" s="57" customFormat="1" ht="10.5" customHeight="1" x14ac:dyDescent="0.2">
      <c r="A353" s="6"/>
      <c r="B353" s="37" t="s">
        <v>151</v>
      </c>
      <c r="C353" s="301">
        <v>49067813.630000308</v>
      </c>
      <c r="D353" s="301">
        <v>16137057.429999646</v>
      </c>
      <c r="E353" s="301">
        <v>65204871.059999958</v>
      </c>
      <c r="F353" s="302">
        <v>14907.569999999994</v>
      </c>
      <c r="G353" s="302">
        <v>237375.95000000016</v>
      </c>
      <c r="H353" s="239">
        <v>0.14912069654100213</v>
      </c>
      <c r="I353" s="56"/>
      <c r="J353" s="5"/>
    </row>
    <row r="354" spans="1:11" s="57" customFormat="1" ht="10.5" customHeight="1" x14ac:dyDescent="0.2">
      <c r="A354" s="6"/>
      <c r="B354" s="37" t="s">
        <v>222</v>
      </c>
      <c r="C354" s="301">
        <v>2463</v>
      </c>
      <c r="D354" s="301">
        <v>22897.839999999997</v>
      </c>
      <c r="E354" s="301">
        <v>25360.839999999997</v>
      </c>
      <c r="F354" s="302">
        <v>57.5</v>
      </c>
      <c r="G354" s="302">
        <v>104.72</v>
      </c>
      <c r="H354" s="239">
        <v>8.2435672756730805E-2</v>
      </c>
      <c r="I354" s="56"/>
      <c r="J354" s="5"/>
    </row>
    <row r="355" spans="1:11" s="57" customFormat="1" ht="10.5" customHeight="1" x14ac:dyDescent="0.2">
      <c r="A355" s="6"/>
      <c r="B355" s="16" t="s">
        <v>128</v>
      </c>
      <c r="C355" s="306"/>
      <c r="D355" s="306"/>
      <c r="E355" s="306"/>
      <c r="F355" s="307"/>
      <c r="G355" s="307"/>
      <c r="H355" s="182"/>
      <c r="I355" s="56"/>
      <c r="J355" s="5"/>
    </row>
    <row r="356" spans="1:11" s="57" customFormat="1" ht="10.5" customHeight="1" x14ac:dyDescent="0.2">
      <c r="A356" s="6"/>
      <c r="B356" s="16" t="s">
        <v>427</v>
      </c>
      <c r="C356" s="306">
        <v>2309.3999999999996</v>
      </c>
      <c r="D356" s="306">
        <v>6583</v>
      </c>
      <c r="E356" s="306">
        <v>8892.4</v>
      </c>
      <c r="F356" s="307"/>
      <c r="G356" s="307"/>
      <c r="H356" s="182">
        <v>0.63782370059306737</v>
      </c>
      <c r="I356" s="56"/>
      <c r="J356" s="5"/>
    </row>
    <row r="357" spans="1:11" s="57" customFormat="1" ht="13.5" hidden="1" customHeight="1" x14ac:dyDescent="0.2">
      <c r="A357" s="6"/>
      <c r="B357" s="16"/>
      <c r="C357" s="306"/>
      <c r="D357" s="306"/>
      <c r="E357" s="306"/>
      <c r="F357" s="307"/>
      <c r="G357" s="307"/>
      <c r="H357" s="182"/>
      <c r="I357" s="56"/>
      <c r="J357" s="5"/>
    </row>
    <row r="358" spans="1:11" s="57" customFormat="1" ht="10.5" customHeight="1" x14ac:dyDescent="0.2">
      <c r="A358" s="6"/>
      <c r="B358" s="574" t="s">
        <v>455</v>
      </c>
      <c r="C358" s="306"/>
      <c r="D358" s="306"/>
      <c r="E358" s="306"/>
      <c r="F358" s="307"/>
      <c r="G358" s="307"/>
      <c r="H358" s="182"/>
      <c r="I358" s="56"/>
      <c r="J358" s="5"/>
    </row>
    <row r="359" spans="1:11" s="57" customFormat="1" ht="10.5" hidden="1" customHeight="1" x14ac:dyDescent="0.2">
      <c r="A359" s="6"/>
      <c r="B359" s="574"/>
      <c r="C359" s="306"/>
      <c r="D359" s="306"/>
      <c r="E359" s="306"/>
      <c r="F359" s="307"/>
      <c r="G359" s="307"/>
      <c r="H359" s="182"/>
      <c r="I359" s="56"/>
      <c r="J359" s="5"/>
    </row>
    <row r="360" spans="1:11" s="60" customFormat="1" ht="14.25" customHeight="1" x14ac:dyDescent="0.2">
      <c r="A360" s="24"/>
      <c r="B360" s="16" t="s">
        <v>424</v>
      </c>
      <c r="C360" s="306"/>
      <c r="D360" s="306"/>
      <c r="E360" s="306"/>
      <c r="F360" s="307"/>
      <c r="G360" s="307"/>
      <c r="H360" s="182"/>
      <c r="I360" s="59"/>
    </row>
    <row r="361" spans="1:11" s="60" customFormat="1" ht="14.25" customHeight="1" x14ac:dyDescent="0.2">
      <c r="A361" s="24"/>
      <c r="B361" s="16" t="s">
        <v>280</v>
      </c>
      <c r="C361" s="306"/>
      <c r="D361" s="306">
        <v>-1325819.51</v>
      </c>
      <c r="E361" s="306">
        <v>-1325819.51</v>
      </c>
      <c r="F361" s="307">
        <v>-5</v>
      </c>
      <c r="G361" s="307">
        <v>-4981.26</v>
      </c>
      <c r="H361" s="182">
        <v>0.29244250540845274</v>
      </c>
      <c r="I361" s="59"/>
    </row>
    <row r="362" spans="1:11" s="57" customFormat="1" ht="10.5" customHeight="1" x14ac:dyDescent="0.2">
      <c r="A362" s="6"/>
      <c r="B362" s="35" t="s">
        <v>142</v>
      </c>
      <c r="C362" s="308">
        <v>49072586.030000307</v>
      </c>
      <c r="D362" s="308">
        <v>14840718.759999644</v>
      </c>
      <c r="E362" s="308">
        <v>63913304.789999947</v>
      </c>
      <c r="F362" s="309">
        <v>14960.069999999994</v>
      </c>
      <c r="G362" s="309">
        <v>232499.41000000015</v>
      </c>
      <c r="H362" s="183">
        <v>0.14650290731037696</v>
      </c>
      <c r="I362" s="56"/>
      <c r="J362" s="5"/>
      <c r="K362" s="209" t="b">
        <f>IF(ABS(E362-SUM(E353:E361))&lt;0.001,TRUE,FALSE)</f>
        <v>1</v>
      </c>
    </row>
    <row r="363" spans="1:11" s="57" customFormat="1" ht="10.5" customHeight="1" x14ac:dyDescent="0.2">
      <c r="A363" s="6"/>
      <c r="B363" s="31" t="s">
        <v>139</v>
      </c>
      <c r="C363" s="308"/>
      <c r="D363" s="308"/>
      <c r="E363" s="308"/>
      <c r="F363" s="309"/>
      <c r="G363" s="309"/>
      <c r="H363" s="183"/>
      <c r="I363" s="56"/>
      <c r="J363" s="5"/>
    </row>
    <row r="364" spans="1:11" s="57" customFormat="1" ht="10.5" customHeight="1" x14ac:dyDescent="0.2">
      <c r="A364" s="6"/>
      <c r="B364" s="37" t="s">
        <v>140</v>
      </c>
      <c r="C364" s="308">
        <v>438307.01000000263</v>
      </c>
      <c r="D364" s="308">
        <v>70193.200000000084</v>
      </c>
      <c r="E364" s="308">
        <v>508500.2100000027</v>
      </c>
      <c r="F364" s="309"/>
      <c r="G364" s="309">
        <v>965.2199999999998</v>
      </c>
      <c r="H364" s="183"/>
      <c r="I364" s="56"/>
      <c r="J364" s="5"/>
    </row>
    <row r="365" spans="1:11" s="57" customFormat="1" ht="10.5" customHeight="1" x14ac:dyDescent="0.2">
      <c r="A365" s="6"/>
      <c r="B365" s="37" t="s">
        <v>179</v>
      </c>
      <c r="C365" s="306">
        <v>200258.1299999998</v>
      </c>
      <c r="D365" s="306">
        <v>21320477.940000635</v>
      </c>
      <c r="E365" s="306">
        <v>21520736.070000634</v>
      </c>
      <c r="F365" s="307">
        <v>7151.07</v>
      </c>
      <c r="G365" s="307">
        <v>74391.569999999876</v>
      </c>
      <c r="H365" s="182">
        <v>0.18673991842520898</v>
      </c>
      <c r="I365" s="56"/>
      <c r="J365" s="5"/>
    </row>
    <row r="366" spans="1:11" s="57" customFormat="1" ht="10.5" customHeight="1" x14ac:dyDescent="0.2">
      <c r="A366" s="6"/>
      <c r="B366" s="37" t="s">
        <v>223</v>
      </c>
      <c r="C366" s="364">
        <v>3119.8199999999997</v>
      </c>
      <c r="D366" s="306">
        <v>555770.03000000061</v>
      </c>
      <c r="E366" s="306">
        <v>558889.85000000056</v>
      </c>
      <c r="F366" s="307"/>
      <c r="G366" s="307">
        <v>1773.2000000000003</v>
      </c>
      <c r="H366" s="182">
        <v>0.10154174101075952</v>
      </c>
      <c r="I366" s="56"/>
      <c r="J366" s="5"/>
    </row>
    <row r="367" spans="1:11" s="60" customFormat="1" ht="11.25" customHeight="1" x14ac:dyDescent="0.2">
      <c r="A367" s="24"/>
      <c r="B367" s="37" t="s">
        <v>498</v>
      </c>
      <c r="C367" s="306"/>
      <c r="D367" s="306">
        <v>1290</v>
      </c>
      <c r="E367" s="306">
        <v>1290</v>
      </c>
      <c r="F367" s="307"/>
      <c r="G367" s="307"/>
      <c r="H367" s="182"/>
      <c r="I367" s="59"/>
      <c r="J367" s="5"/>
    </row>
    <row r="368" spans="1:11" s="57" customFormat="1" x14ac:dyDescent="0.2">
      <c r="A368" s="6"/>
      <c r="B368" s="574" t="s">
        <v>456</v>
      </c>
      <c r="C368" s="306"/>
      <c r="D368" s="306"/>
      <c r="E368" s="306"/>
      <c r="F368" s="307"/>
      <c r="G368" s="307"/>
      <c r="H368" s="182"/>
      <c r="I368" s="56"/>
    </row>
    <row r="369" spans="1:11" s="57" customFormat="1" hidden="1" x14ac:dyDescent="0.2">
      <c r="A369" s="6"/>
      <c r="B369" s="574"/>
      <c r="C369" s="306"/>
      <c r="D369" s="306"/>
      <c r="E369" s="306"/>
      <c r="F369" s="307"/>
      <c r="G369" s="307"/>
      <c r="H369" s="182"/>
      <c r="I369" s="56"/>
    </row>
    <row r="370" spans="1:11" s="57" customFormat="1" x14ac:dyDescent="0.2">
      <c r="A370" s="6"/>
      <c r="B370" s="37" t="s">
        <v>424</v>
      </c>
      <c r="C370" s="306"/>
      <c r="D370" s="306"/>
      <c r="E370" s="306"/>
      <c r="F370" s="307"/>
      <c r="G370" s="307"/>
      <c r="H370" s="182"/>
      <c r="I370" s="56"/>
    </row>
    <row r="371" spans="1:11" s="60" customFormat="1" ht="14.25" customHeight="1" x14ac:dyDescent="0.2">
      <c r="A371" s="24"/>
      <c r="B371" s="37" t="s">
        <v>280</v>
      </c>
      <c r="C371" s="306"/>
      <c r="D371" s="306">
        <v>-352067.54999999987</v>
      </c>
      <c r="E371" s="306">
        <v>-352067.54999999987</v>
      </c>
      <c r="F371" s="307">
        <v>-5</v>
      </c>
      <c r="G371" s="307">
        <v>-1345.71</v>
      </c>
      <c r="H371" s="182">
        <v>0.35233632543075477</v>
      </c>
      <c r="I371" s="59"/>
    </row>
    <row r="372" spans="1:11" s="60" customFormat="1" ht="10.5" customHeight="1" x14ac:dyDescent="0.2">
      <c r="A372" s="24"/>
      <c r="B372" s="35" t="s">
        <v>143</v>
      </c>
      <c r="C372" s="308">
        <v>641684.96000000241</v>
      </c>
      <c r="D372" s="308">
        <v>21595663.620000638</v>
      </c>
      <c r="E372" s="308">
        <v>22237348.580000639</v>
      </c>
      <c r="F372" s="309">
        <v>7146.07</v>
      </c>
      <c r="G372" s="309">
        <v>75784.279999999853</v>
      </c>
      <c r="H372" s="183">
        <v>0.20730227033478732</v>
      </c>
      <c r="I372" s="59"/>
      <c r="K372" s="209" t="b">
        <f>IF(ABS(E372-SUM(E364:E371))&lt;0.001,TRUE,FALSE)</f>
        <v>1</v>
      </c>
    </row>
    <row r="373" spans="1:11" s="57" customFormat="1" ht="16.5" customHeight="1" x14ac:dyDescent="0.2">
      <c r="A373" s="6"/>
      <c r="B373" s="31" t="s">
        <v>466</v>
      </c>
      <c r="C373" s="308"/>
      <c r="D373" s="308"/>
      <c r="E373" s="308"/>
      <c r="F373" s="309"/>
      <c r="G373" s="309"/>
      <c r="H373" s="183"/>
      <c r="I373" s="56"/>
      <c r="J373" s="5"/>
    </row>
    <row r="374" spans="1:11" s="57" customFormat="1" ht="10.5" customHeight="1" x14ac:dyDescent="0.2">
      <c r="A374" s="6"/>
      <c r="B374" s="37" t="s">
        <v>468</v>
      </c>
      <c r="C374" s="306">
        <v>6361254.0099999998</v>
      </c>
      <c r="D374" s="306">
        <v>831556</v>
      </c>
      <c r="E374" s="306">
        <v>7192810.0099999998</v>
      </c>
      <c r="F374" s="307"/>
      <c r="G374" s="307">
        <v>20794</v>
      </c>
      <c r="H374" s="182">
        <v>0.27644685852185691</v>
      </c>
      <c r="I374" s="56"/>
      <c r="J374" s="5"/>
    </row>
    <row r="375" spans="1:11" s="57" customFormat="1" ht="10.5" customHeight="1" x14ac:dyDescent="0.2">
      <c r="A375" s="6"/>
      <c r="B375" s="35" t="s">
        <v>467</v>
      </c>
      <c r="C375" s="308">
        <v>6361254.0099999998</v>
      </c>
      <c r="D375" s="308">
        <v>831556</v>
      </c>
      <c r="E375" s="308">
        <v>7192810.0099999998</v>
      </c>
      <c r="F375" s="309"/>
      <c r="G375" s="309">
        <v>20794</v>
      </c>
      <c r="H375" s="183">
        <v>0.27644685852185691</v>
      </c>
      <c r="I375" s="56"/>
      <c r="J375" s="5"/>
    </row>
    <row r="376" spans="1:11" s="57" customFormat="1" ht="14.25" customHeight="1" x14ac:dyDescent="0.2">
      <c r="A376" s="6"/>
      <c r="B376" s="31" t="s">
        <v>122</v>
      </c>
      <c r="C376" s="308"/>
      <c r="D376" s="308"/>
      <c r="E376" s="308"/>
      <c r="F376" s="309"/>
      <c r="G376" s="309"/>
      <c r="H376" s="183"/>
      <c r="I376" s="56"/>
      <c r="J376" s="5"/>
    </row>
    <row r="377" spans="1:11" s="60" customFormat="1" ht="22.5" customHeight="1" x14ac:dyDescent="0.2">
      <c r="A377" s="24"/>
      <c r="B377" s="37" t="s">
        <v>144</v>
      </c>
      <c r="C377" s="306">
        <v>9055.119999999999</v>
      </c>
      <c r="D377" s="306">
        <v>83127.209999999992</v>
      </c>
      <c r="E377" s="306">
        <v>92182.329999999987</v>
      </c>
      <c r="F377" s="307"/>
      <c r="G377" s="307">
        <v>1.53</v>
      </c>
      <c r="H377" s="182">
        <v>-0.12834530874783345</v>
      </c>
      <c r="I377" s="59"/>
      <c r="J377" s="5"/>
    </row>
    <row r="378" spans="1:11" s="63" customFormat="1" ht="14.25" customHeight="1" x14ac:dyDescent="0.2">
      <c r="A378" s="61"/>
      <c r="B378" s="37" t="s">
        <v>224</v>
      </c>
      <c r="C378" s="306">
        <v>1158.1600000000005</v>
      </c>
      <c r="D378" s="306">
        <v>38288.850000000013</v>
      </c>
      <c r="E378" s="306">
        <v>39447.010000000017</v>
      </c>
      <c r="F378" s="307"/>
      <c r="G378" s="307"/>
      <c r="H378" s="182">
        <v>-0.24067499388836511</v>
      </c>
      <c r="I378" s="62"/>
    </row>
    <row r="379" spans="1:11" s="63" customFormat="1" ht="14.25" hidden="1" customHeight="1" x14ac:dyDescent="0.2">
      <c r="A379" s="61"/>
      <c r="B379" s="37"/>
      <c r="C379" s="306"/>
      <c r="D379" s="306"/>
      <c r="E379" s="306"/>
      <c r="F379" s="307"/>
      <c r="G379" s="307"/>
      <c r="H379" s="182"/>
      <c r="I379" s="62"/>
    </row>
    <row r="380" spans="1:11" s="63" customFormat="1" ht="14.25" hidden="1" customHeight="1" x14ac:dyDescent="0.2">
      <c r="A380" s="61"/>
      <c r="B380" s="37"/>
      <c r="C380" s="306"/>
      <c r="D380" s="306"/>
      <c r="E380" s="306"/>
      <c r="F380" s="307"/>
      <c r="G380" s="307"/>
      <c r="H380" s="182"/>
      <c r="I380" s="62"/>
    </row>
    <row r="381" spans="1:11" s="60" customFormat="1" ht="11.25" customHeight="1" x14ac:dyDescent="0.2">
      <c r="A381" s="24"/>
      <c r="B381" s="37" t="s">
        <v>424</v>
      </c>
      <c r="C381" s="306"/>
      <c r="D381" s="306"/>
      <c r="E381" s="306"/>
      <c r="F381" s="307"/>
      <c r="G381" s="307"/>
      <c r="H381" s="182"/>
      <c r="I381" s="59"/>
      <c r="J381" s="5"/>
    </row>
    <row r="382" spans="1:11" s="60" customFormat="1" ht="11.25" customHeight="1" x14ac:dyDescent="0.2">
      <c r="A382" s="24"/>
      <c r="B382" s="35" t="s">
        <v>120</v>
      </c>
      <c r="C382" s="308">
        <v>10213.279999999999</v>
      </c>
      <c r="D382" s="308">
        <v>121416.06</v>
      </c>
      <c r="E382" s="308">
        <v>131629.34</v>
      </c>
      <c r="F382" s="309"/>
      <c r="G382" s="309">
        <v>1.53</v>
      </c>
      <c r="H382" s="183">
        <v>-0.16534802872642607</v>
      </c>
      <c r="I382" s="59"/>
      <c r="J382" s="5"/>
      <c r="K382" s="209" t="b">
        <f>IF(ABS(E382-SUM(E377:E381))&lt;0.001,TRUE,FALSE)</f>
        <v>1</v>
      </c>
    </row>
    <row r="383" spans="1:11" s="57" customFormat="1" ht="18.75" customHeight="1" x14ac:dyDescent="0.2">
      <c r="A383" s="6"/>
      <c r="B383" s="31" t="s">
        <v>244</v>
      </c>
      <c r="C383" s="308"/>
      <c r="D383" s="308"/>
      <c r="E383" s="308"/>
      <c r="F383" s="309"/>
      <c r="G383" s="309"/>
      <c r="H383" s="183"/>
      <c r="I383" s="56"/>
      <c r="J383" s="5"/>
    </row>
    <row r="384" spans="1:11" s="57" customFormat="1" ht="10.5" customHeight="1" x14ac:dyDescent="0.2">
      <c r="A384" s="6"/>
      <c r="B384" s="31"/>
      <c r="C384" s="308"/>
      <c r="D384" s="308"/>
      <c r="E384" s="308"/>
      <c r="F384" s="309"/>
      <c r="G384" s="309"/>
      <c r="H384" s="183"/>
      <c r="I384" s="56"/>
      <c r="J384" s="5"/>
    </row>
    <row r="385" spans="1:11" s="57" customFormat="1" ht="10.5" customHeight="1" x14ac:dyDescent="0.2">
      <c r="A385" s="6"/>
      <c r="B385" s="37" t="s">
        <v>144</v>
      </c>
      <c r="C385" s="306">
        <v>89.5</v>
      </c>
      <c r="D385" s="306"/>
      <c r="E385" s="306">
        <v>89.5</v>
      </c>
      <c r="F385" s="307"/>
      <c r="G385" s="307"/>
      <c r="H385" s="182">
        <v>0.12578616352201255</v>
      </c>
      <c r="I385" s="56"/>
      <c r="J385" s="5"/>
    </row>
    <row r="386" spans="1:11" s="57" customFormat="1" ht="10.5" customHeight="1" x14ac:dyDescent="0.2">
      <c r="A386" s="6"/>
      <c r="B386" s="37" t="s">
        <v>125</v>
      </c>
      <c r="C386" s="306">
        <v>3673115.4000000791</v>
      </c>
      <c r="D386" s="306">
        <v>17854566.980000999</v>
      </c>
      <c r="E386" s="306">
        <v>21527682.380001079</v>
      </c>
      <c r="F386" s="307"/>
      <c r="G386" s="307">
        <v>70093.479999999967</v>
      </c>
      <c r="H386" s="182">
        <v>-7.3035765749375203E-3</v>
      </c>
      <c r="I386" s="56"/>
      <c r="J386" s="5"/>
    </row>
    <row r="387" spans="1:11" s="57" customFormat="1" ht="10.5" customHeight="1" x14ac:dyDescent="0.2">
      <c r="A387" s="6"/>
      <c r="B387" s="37" t="s">
        <v>126</v>
      </c>
      <c r="C387" s="306">
        <v>28503.470000000038</v>
      </c>
      <c r="D387" s="306">
        <v>361677.58000000019</v>
      </c>
      <c r="E387" s="306">
        <v>390181.05000000022</v>
      </c>
      <c r="F387" s="307"/>
      <c r="G387" s="307">
        <v>2267.21</v>
      </c>
      <c r="H387" s="182"/>
      <c r="I387" s="56"/>
      <c r="J387" s="5"/>
    </row>
    <row r="388" spans="1:11" s="57" customFormat="1" ht="10.5" customHeight="1" x14ac:dyDescent="0.2">
      <c r="A388" s="6"/>
      <c r="B388" s="37" t="s">
        <v>127</v>
      </c>
      <c r="C388" s="306">
        <v>1079346.3700000003</v>
      </c>
      <c r="D388" s="306">
        <v>11667046.949999999</v>
      </c>
      <c r="E388" s="306">
        <v>12746393.319999998</v>
      </c>
      <c r="F388" s="307"/>
      <c r="G388" s="307">
        <v>38072.119999999995</v>
      </c>
      <c r="H388" s="182"/>
      <c r="I388" s="56"/>
      <c r="J388" s="5"/>
    </row>
    <row r="389" spans="1:11" s="57" customFormat="1" ht="10.5" customHeight="1" x14ac:dyDescent="0.2">
      <c r="A389" s="6"/>
      <c r="B389" s="37" t="s">
        <v>133</v>
      </c>
      <c r="C389" s="306">
        <v>230823.74000000011</v>
      </c>
      <c r="D389" s="306">
        <v>590775.68000000005</v>
      </c>
      <c r="E389" s="306">
        <v>821599.42000000016</v>
      </c>
      <c r="F389" s="307"/>
      <c r="G389" s="307">
        <v>7596.38</v>
      </c>
      <c r="H389" s="182">
        <v>0.13584181373162685</v>
      </c>
      <c r="I389" s="56"/>
      <c r="J389" s="5"/>
    </row>
    <row r="390" spans="1:11" s="57" customFormat="1" ht="10.5" customHeight="1" x14ac:dyDescent="0.2">
      <c r="A390" s="6"/>
      <c r="B390" s="37" t="s">
        <v>134</v>
      </c>
      <c r="C390" s="306">
        <v>24716.55</v>
      </c>
      <c r="D390" s="306">
        <v>192339.59999999995</v>
      </c>
      <c r="E390" s="306">
        <v>217056.14999999994</v>
      </c>
      <c r="F390" s="307"/>
      <c r="G390" s="307">
        <v>709.72</v>
      </c>
      <c r="H390" s="182">
        <v>-0.32376306824724344</v>
      </c>
      <c r="I390" s="56"/>
      <c r="J390" s="5"/>
      <c r="K390" s="5"/>
    </row>
    <row r="391" spans="1:11" s="57" customFormat="1" ht="10.5" customHeight="1" x14ac:dyDescent="0.2">
      <c r="A391" s="6"/>
      <c r="B391" s="37" t="s">
        <v>24</v>
      </c>
      <c r="C391" s="306">
        <v>1138373.7799999993</v>
      </c>
      <c r="D391" s="306">
        <v>866658.1799999997</v>
      </c>
      <c r="E391" s="306">
        <v>2005031.959999999</v>
      </c>
      <c r="F391" s="307"/>
      <c r="G391" s="307">
        <v>6582</v>
      </c>
      <c r="H391" s="182">
        <v>0.16744915081597367</v>
      </c>
      <c r="I391" s="56"/>
    </row>
    <row r="392" spans="1:11" s="57" customFormat="1" ht="10.5" customHeight="1" x14ac:dyDescent="0.2">
      <c r="A392" s="6"/>
      <c r="B392" s="37" t="s">
        <v>138</v>
      </c>
      <c r="C392" s="306">
        <v>262607.1399999999</v>
      </c>
      <c r="D392" s="306">
        <v>140373.97999999989</v>
      </c>
      <c r="E392" s="306">
        <v>402981.11999999976</v>
      </c>
      <c r="F392" s="307"/>
      <c r="G392" s="307">
        <v>760.34999999999991</v>
      </c>
      <c r="H392" s="182">
        <v>-1.9402409458193492E-2</v>
      </c>
      <c r="I392" s="56"/>
    </row>
    <row r="393" spans="1:11" s="57" customFormat="1" ht="10.5" customHeight="1" x14ac:dyDescent="0.2">
      <c r="A393" s="6"/>
      <c r="B393" s="37" t="s">
        <v>34</v>
      </c>
      <c r="C393" s="306">
        <v>14393993.260000739</v>
      </c>
      <c r="D393" s="306">
        <v>3169806.0799999973</v>
      </c>
      <c r="E393" s="306">
        <v>17563799.340000737</v>
      </c>
      <c r="F393" s="307"/>
      <c r="G393" s="307">
        <v>32808.259999999951</v>
      </c>
      <c r="H393" s="182">
        <v>-5.7616584199107201E-2</v>
      </c>
      <c r="I393" s="56"/>
      <c r="J393" s="5"/>
    </row>
    <row r="394" spans="1:11" s="57" customFormat="1" ht="10.5" customHeight="1" x14ac:dyDescent="0.2">
      <c r="A394" s="6"/>
      <c r="B394" s="37" t="s">
        <v>140</v>
      </c>
      <c r="C394" s="306">
        <v>1063.3600000000001</v>
      </c>
      <c r="D394" s="306">
        <v>120.96000000000001</v>
      </c>
      <c r="E394" s="306">
        <v>1184.3200000000002</v>
      </c>
      <c r="F394" s="307"/>
      <c r="G394" s="307"/>
      <c r="H394" s="182"/>
      <c r="I394" s="56"/>
      <c r="J394" s="5"/>
    </row>
    <row r="395" spans="1:11" s="57" customFormat="1" ht="10.5" customHeight="1" x14ac:dyDescent="0.2">
      <c r="A395" s="6"/>
      <c r="B395" s="37" t="s">
        <v>129</v>
      </c>
      <c r="C395" s="306">
        <v>1089918.9300000265</v>
      </c>
      <c r="D395" s="306">
        <v>9462796.8200000003</v>
      </c>
      <c r="E395" s="306">
        <v>10552715.750000028</v>
      </c>
      <c r="F395" s="307"/>
      <c r="G395" s="307">
        <v>42537.470000000008</v>
      </c>
      <c r="H395" s="182">
        <v>0.11520400667396613</v>
      </c>
      <c r="I395" s="56"/>
      <c r="J395" s="5"/>
    </row>
    <row r="396" spans="1:11" s="57" customFormat="1" ht="11.25" customHeight="1" x14ac:dyDescent="0.2">
      <c r="A396" s="6"/>
      <c r="B396" s="37" t="s">
        <v>381</v>
      </c>
      <c r="C396" s="306">
        <v>9521.6699999999837</v>
      </c>
      <c r="D396" s="306">
        <v>7162.5</v>
      </c>
      <c r="E396" s="306">
        <v>16684.169999999984</v>
      </c>
      <c r="F396" s="307"/>
      <c r="G396" s="307">
        <v>10</v>
      </c>
      <c r="H396" s="182"/>
      <c r="I396" s="56"/>
      <c r="J396" s="5"/>
    </row>
    <row r="397" spans="1:11" s="57" customFormat="1" ht="11.25" customHeight="1" x14ac:dyDescent="0.2">
      <c r="A397" s="6"/>
      <c r="B397" s="16" t="s">
        <v>427</v>
      </c>
      <c r="C397" s="306">
        <v>630</v>
      </c>
      <c r="D397" s="306">
        <v>550</v>
      </c>
      <c r="E397" s="306">
        <v>1180</v>
      </c>
      <c r="F397" s="307"/>
      <c r="G397" s="307"/>
      <c r="H397" s="182">
        <v>-4.8387096774193505E-2</v>
      </c>
      <c r="I397" s="56"/>
      <c r="J397" s="5"/>
    </row>
    <row r="398" spans="1:11" s="57" customFormat="1" ht="11.25" customHeight="1" x14ac:dyDescent="0.2">
      <c r="A398" s="6"/>
      <c r="B398" s="37" t="s">
        <v>353</v>
      </c>
      <c r="C398" s="306"/>
      <c r="D398" s="306"/>
      <c r="E398" s="306"/>
      <c r="F398" s="307"/>
      <c r="G398" s="307"/>
      <c r="H398" s="182"/>
      <c r="I398" s="56"/>
      <c r="J398" s="5"/>
    </row>
    <row r="399" spans="1:11" s="57" customFormat="1" ht="10.5" customHeight="1" x14ac:dyDescent="0.2">
      <c r="A399" s="6"/>
      <c r="B399" s="37" t="s">
        <v>415</v>
      </c>
      <c r="C399" s="306"/>
      <c r="D399" s="306"/>
      <c r="E399" s="306"/>
      <c r="F399" s="307"/>
      <c r="G399" s="307"/>
      <c r="H399" s="182"/>
      <c r="I399" s="56"/>
      <c r="J399" s="5"/>
    </row>
    <row r="400" spans="1:11" s="60" customFormat="1" ht="10.5" customHeight="1" x14ac:dyDescent="0.2">
      <c r="A400" s="24"/>
      <c r="B400" s="37" t="s">
        <v>179</v>
      </c>
      <c r="C400" s="306">
        <v>906.86</v>
      </c>
      <c r="D400" s="306">
        <v>152059.03999999986</v>
      </c>
      <c r="E400" s="306">
        <v>152965.89999999985</v>
      </c>
      <c r="F400" s="307"/>
      <c r="G400" s="307">
        <v>111</v>
      </c>
      <c r="H400" s="182">
        <v>0.2926929915941856</v>
      </c>
      <c r="I400" s="59"/>
      <c r="J400" s="5"/>
    </row>
    <row r="401" spans="1:11" s="60" customFormat="1" ht="13.5" customHeight="1" x14ac:dyDescent="0.2">
      <c r="A401" s="24"/>
      <c r="B401" s="37" t="s">
        <v>488</v>
      </c>
      <c r="C401" s="306"/>
      <c r="D401" s="306"/>
      <c r="E401" s="306"/>
      <c r="F401" s="307"/>
      <c r="G401" s="307"/>
      <c r="H401" s="182"/>
      <c r="I401" s="59"/>
    </row>
    <row r="402" spans="1:11" s="60" customFormat="1" ht="13.5" customHeight="1" x14ac:dyDescent="0.2">
      <c r="A402" s="24"/>
      <c r="B402" s="575" t="s">
        <v>460</v>
      </c>
      <c r="C402" s="306"/>
      <c r="D402" s="306"/>
      <c r="E402" s="306"/>
      <c r="F402" s="307"/>
      <c r="G402" s="307"/>
      <c r="H402" s="182"/>
      <c r="I402" s="59"/>
    </row>
    <row r="403" spans="1:11" s="60" customFormat="1" ht="13.5" customHeight="1" x14ac:dyDescent="0.2">
      <c r="A403" s="24"/>
      <c r="B403" s="37" t="s">
        <v>468</v>
      </c>
      <c r="C403" s="306">
        <v>26745.8</v>
      </c>
      <c r="D403" s="306">
        <v>8192</v>
      </c>
      <c r="E403" s="306">
        <v>34937.800000000003</v>
      </c>
      <c r="F403" s="307"/>
      <c r="G403" s="307"/>
      <c r="H403" s="182">
        <v>0.55763709317877863</v>
      </c>
      <c r="I403" s="59"/>
    </row>
    <row r="404" spans="1:11" s="60" customFormat="1" ht="13.5" customHeight="1" x14ac:dyDescent="0.2">
      <c r="A404" s="24"/>
      <c r="B404" s="37" t="s">
        <v>424</v>
      </c>
      <c r="C404" s="306"/>
      <c r="D404" s="306">
        <v>12150</v>
      </c>
      <c r="E404" s="306">
        <v>12150</v>
      </c>
      <c r="F404" s="307"/>
      <c r="G404" s="307">
        <v>30</v>
      </c>
      <c r="H404" s="182"/>
      <c r="I404" s="59"/>
    </row>
    <row r="405" spans="1:11" s="60" customFormat="1" ht="10.5" customHeight="1" x14ac:dyDescent="0.2">
      <c r="A405" s="24"/>
      <c r="B405" s="37" t="s">
        <v>280</v>
      </c>
      <c r="C405" s="306"/>
      <c r="D405" s="306">
        <v>-1469134.1799999976</v>
      </c>
      <c r="E405" s="306">
        <v>-1469134.1799999976</v>
      </c>
      <c r="F405" s="307"/>
      <c r="G405" s="307">
        <v>-5597.9499999999989</v>
      </c>
      <c r="H405" s="182">
        <v>8.9658761838969037E-2</v>
      </c>
      <c r="I405" s="59"/>
      <c r="J405" s="5"/>
    </row>
    <row r="406" spans="1:11" s="60" customFormat="1" ht="10.5" customHeight="1" x14ac:dyDescent="0.2">
      <c r="A406" s="24"/>
      <c r="B406" s="35" t="s">
        <v>246</v>
      </c>
      <c r="C406" s="308">
        <v>21960355.830000844</v>
      </c>
      <c r="D406" s="308">
        <v>43017142.170000993</v>
      </c>
      <c r="E406" s="308">
        <v>64977498.00000184</v>
      </c>
      <c r="F406" s="309"/>
      <c r="G406" s="309">
        <v>195980.03999999992</v>
      </c>
      <c r="H406" s="183">
        <v>3.562938401365745E-2</v>
      </c>
      <c r="I406" s="59"/>
      <c r="J406" s="5"/>
      <c r="K406" s="209" t="b">
        <f>IF(ABS(E406-SUM(E385:E405))&lt;0.001,TRUE,FALSE)</f>
        <v>1</v>
      </c>
    </row>
    <row r="407" spans="1:11" s="60" customFormat="1" ht="10.5" customHeight="1" x14ac:dyDescent="0.2">
      <c r="A407" s="24"/>
      <c r="B407" s="35" t="s">
        <v>287</v>
      </c>
      <c r="C407" s="308">
        <v>1198668160.3200591</v>
      </c>
      <c r="D407" s="308">
        <v>3320046088.6884799</v>
      </c>
      <c r="E407" s="308">
        <v>4518714249.0085392</v>
      </c>
      <c r="F407" s="309">
        <v>30932867.819999345</v>
      </c>
      <c r="G407" s="309">
        <v>18382012.419999968</v>
      </c>
      <c r="H407" s="183">
        <v>6.904290018539605E-2</v>
      </c>
      <c r="I407" s="59"/>
      <c r="J407" s="5"/>
      <c r="K407" s="209" t="b">
        <f>IF(ABS(E407-SUM(E324,E338,E350,E362,E372,E375,E382,E406))&lt;0.001,TRUE,FALSE)</f>
        <v>1</v>
      </c>
    </row>
    <row r="408" spans="1:11" s="60" customFormat="1" ht="10.5" customHeight="1" x14ac:dyDescent="0.2">
      <c r="A408" s="24"/>
      <c r="B408" s="31" t="s">
        <v>145</v>
      </c>
      <c r="C408" s="308"/>
      <c r="D408" s="308"/>
      <c r="E408" s="308"/>
      <c r="F408" s="309"/>
      <c r="G408" s="309"/>
      <c r="H408" s="183"/>
      <c r="I408" s="59"/>
      <c r="J408" s="5"/>
    </row>
    <row r="409" spans="1:11" s="60" customFormat="1" ht="10.5" customHeight="1" x14ac:dyDescent="0.2">
      <c r="A409" s="24"/>
      <c r="B409" s="37"/>
      <c r="C409" s="308"/>
      <c r="D409" s="308"/>
      <c r="E409" s="308"/>
      <c r="F409" s="309"/>
      <c r="G409" s="309"/>
      <c r="H409" s="183"/>
      <c r="I409" s="59"/>
      <c r="J409" s="5"/>
    </row>
    <row r="410" spans="1:11" s="60" customFormat="1" ht="10.5" customHeight="1" x14ac:dyDescent="0.2">
      <c r="A410" s="24"/>
      <c r="B410" s="37" t="s">
        <v>146</v>
      </c>
      <c r="C410" s="306">
        <v>542975718.32014966</v>
      </c>
      <c r="D410" s="306">
        <v>586065265.25946236</v>
      </c>
      <c r="E410" s="306">
        <v>1129040983.579612</v>
      </c>
      <c r="F410" s="307">
        <v>74507408.752080187</v>
      </c>
      <c r="G410" s="307">
        <v>7538934.4093600409</v>
      </c>
      <c r="H410" s="182">
        <v>-7.2316713243576469E-2</v>
      </c>
      <c r="I410" s="59"/>
      <c r="J410" s="5"/>
    </row>
    <row r="411" spans="1:11" s="60" customFormat="1" ht="10.5" customHeight="1" x14ac:dyDescent="0.2">
      <c r="A411" s="24"/>
      <c r="B411" s="37" t="s">
        <v>442</v>
      </c>
      <c r="C411" s="306">
        <v>1037065.9600000355</v>
      </c>
      <c r="D411" s="306">
        <v>582597.94000000402</v>
      </c>
      <c r="E411" s="306">
        <v>1619663.9000000395</v>
      </c>
      <c r="F411" s="307">
        <v>59707.72</v>
      </c>
      <c r="G411" s="307">
        <v>8253.739999999998</v>
      </c>
      <c r="H411" s="182">
        <v>-0.70163789323655379</v>
      </c>
      <c r="I411" s="59"/>
      <c r="J411" s="5"/>
    </row>
    <row r="412" spans="1:11" s="57" customFormat="1" ht="10.5" customHeight="1" x14ac:dyDescent="0.2">
      <c r="A412" s="6"/>
      <c r="B412" s="37" t="s">
        <v>147</v>
      </c>
      <c r="C412" s="306">
        <v>1715420.5400005982</v>
      </c>
      <c r="D412" s="306">
        <v>1776743.3500005046</v>
      </c>
      <c r="E412" s="306">
        <v>3492163.8900011033</v>
      </c>
      <c r="F412" s="307">
        <v>219697.23999999661</v>
      </c>
      <c r="G412" s="307">
        <v>13615.199999999999</v>
      </c>
      <c r="H412" s="182">
        <v>-7.2264430335193253E-2</v>
      </c>
      <c r="I412" s="56"/>
      <c r="J412" s="5"/>
    </row>
    <row r="413" spans="1:11" s="57" customFormat="1" ht="10.5" customHeight="1" x14ac:dyDescent="0.2">
      <c r="A413" s="6"/>
      <c r="B413" s="37" t="s">
        <v>148</v>
      </c>
      <c r="C413" s="306">
        <v>9865971.3899897859</v>
      </c>
      <c r="D413" s="306">
        <v>10963068.479999578</v>
      </c>
      <c r="E413" s="306">
        <v>20829039.869989365</v>
      </c>
      <c r="F413" s="307">
        <v>1234482.1200001333</v>
      </c>
      <c r="G413" s="307">
        <v>88080.170000000406</v>
      </c>
      <c r="H413" s="182">
        <v>-9.1826117017640763E-2</v>
      </c>
      <c r="I413" s="56"/>
      <c r="J413" s="5"/>
    </row>
    <row r="414" spans="1:11" s="60" customFormat="1" ht="10.5" customHeight="1" x14ac:dyDescent="0.2">
      <c r="A414" s="24"/>
      <c r="B414" s="37" t="s">
        <v>125</v>
      </c>
      <c r="C414" s="306">
        <v>3683931.3400006723</v>
      </c>
      <c r="D414" s="306">
        <v>3862155.4199993759</v>
      </c>
      <c r="E414" s="306">
        <v>7546086.7600000482</v>
      </c>
      <c r="F414" s="307">
        <v>546971.70000000112</v>
      </c>
      <c r="G414" s="307">
        <v>85953.08999999972</v>
      </c>
      <c r="H414" s="182">
        <v>1.8213462389968571E-2</v>
      </c>
      <c r="I414" s="59"/>
      <c r="J414" s="5"/>
    </row>
    <row r="415" spans="1:11" s="60" customFormat="1" ht="10.5" customHeight="1" x14ac:dyDescent="0.2">
      <c r="A415" s="24"/>
      <c r="B415" s="37" t="s">
        <v>149</v>
      </c>
      <c r="C415" s="306">
        <v>113327.34000000278</v>
      </c>
      <c r="D415" s="306">
        <v>528949.65000002959</v>
      </c>
      <c r="E415" s="306">
        <v>642276.99000003247</v>
      </c>
      <c r="F415" s="307">
        <v>1564.5400000000004</v>
      </c>
      <c r="G415" s="307">
        <v>2423.7900000000022</v>
      </c>
      <c r="H415" s="182">
        <v>-0.11220335343709209</v>
      </c>
      <c r="I415" s="59"/>
    </row>
    <row r="416" spans="1:11" s="60" customFormat="1" x14ac:dyDescent="0.2">
      <c r="A416" s="24"/>
      <c r="B416" s="37" t="s">
        <v>435</v>
      </c>
      <c r="C416" s="306"/>
      <c r="D416" s="306"/>
      <c r="E416" s="306"/>
      <c r="F416" s="307"/>
      <c r="G416" s="307"/>
      <c r="H416" s="182"/>
      <c r="I416" s="59"/>
    </row>
    <row r="417" spans="1:11" s="60" customFormat="1" ht="10.5" customHeight="1" x14ac:dyDescent="0.2">
      <c r="A417" s="24"/>
      <c r="B417" s="37" t="s">
        <v>281</v>
      </c>
      <c r="C417" s="306">
        <v>337</v>
      </c>
      <c r="D417" s="306">
        <v>-97774377</v>
      </c>
      <c r="E417" s="306">
        <v>-97774040</v>
      </c>
      <c r="F417" s="307">
        <v>-122897</v>
      </c>
      <c r="G417" s="307">
        <v>-631601</v>
      </c>
      <c r="H417" s="182">
        <v>8.2984317110974537E-3</v>
      </c>
      <c r="I417" s="59"/>
    </row>
    <row r="418" spans="1:11" s="60" customFormat="1" ht="10.5" customHeight="1" x14ac:dyDescent="0.2">
      <c r="A418" s="24"/>
      <c r="B418" s="575" t="s">
        <v>461</v>
      </c>
      <c r="C418" s="306"/>
      <c r="D418" s="306"/>
      <c r="E418" s="306"/>
      <c r="F418" s="307"/>
      <c r="G418" s="307"/>
      <c r="H418" s="182"/>
      <c r="I418" s="59"/>
      <c r="K418" s="209"/>
    </row>
    <row r="419" spans="1:11" s="60" customFormat="1" ht="10.5" customHeight="1" x14ac:dyDescent="0.2">
      <c r="A419" s="24"/>
      <c r="B419" s="575" t="s">
        <v>465</v>
      </c>
      <c r="C419" s="306"/>
      <c r="D419" s="306">
        <v>6522.0709900000002</v>
      </c>
      <c r="E419" s="306">
        <v>6522.0709900000002</v>
      </c>
      <c r="F419" s="307"/>
      <c r="G419" s="307"/>
      <c r="H419" s="182"/>
      <c r="I419" s="59"/>
      <c r="K419" s="209"/>
    </row>
    <row r="420" spans="1:11" s="60" customFormat="1" ht="10.5" customHeight="1" x14ac:dyDescent="0.2">
      <c r="A420" s="24"/>
      <c r="B420" s="575" t="s">
        <v>491</v>
      </c>
      <c r="C420" s="306"/>
      <c r="D420" s="306">
        <v>5341.6899999999805</v>
      </c>
      <c r="E420" s="306">
        <v>5341.6899999999805</v>
      </c>
      <c r="F420" s="307"/>
      <c r="G420" s="307">
        <v>324.48999999999972</v>
      </c>
      <c r="H420" s="182"/>
      <c r="I420" s="59"/>
      <c r="K420" s="209"/>
    </row>
    <row r="421" spans="1:11" s="60" customFormat="1" ht="10.5" customHeight="1" x14ac:dyDescent="0.2">
      <c r="A421" s="24"/>
      <c r="B421" s="41" t="s">
        <v>150</v>
      </c>
      <c r="C421" s="311">
        <v>559391771.89014077</v>
      </c>
      <c r="D421" s="311">
        <v>506016266.860452</v>
      </c>
      <c r="E421" s="311">
        <v>1065408038.7505928</v>
      </c>
      <c r="F421" s="312">
        <v>76446935.072080329</v>
      </c>
      <c r="G421" s="312">
        <v>7105983.8893600404</v>
      </c>
      <c r="H421" s="184">
        <v>-8.288580307661475E-2</v>
      </c>
      <c r="I421" s="59"/>
      <c r="K421" s="209" t="b">
        <f>IF(ABS(E421-SUM(E410:E420))&lt;0.001,TRUE,FALSE)</f>
        <v>1</v>
      </c>
    </row>
    <row r="422" spans="1:11" s="60" customFormat="1" ht="10.5" customHeight="1" x14ac:dyDescent="0.15">
      <c r="A422" s="24"/>
      <c r="B422" s="265" t="s">
        <v>238</v>
      </c>
      <c r="C422" s="265"/>
      <c r="D422" s="265"/>
      <c r="E422" s="265"/>
      <c r="F422" s="265"/>
      <c r="G422" s="265"/>
      <c r="H422" s="265"/>
      <c r="I422" s="59"/>
    </row>
    <row r="423" spans="1:11" ht="13.5" customHeight="1" x14ac:dyDescent="0.2">
      <c r="B423" s="265" t="s">
        <v>249</v>
      </c>
      <c r="C423" s="265"/>
      <c r="D423" s="265"/>
      <c r="E423" s="265"/>
      <c r="F423" s="265"/>
      <c r="G423" s="265"/>
      <c r="H423" s="265"/>
      <c r="I423" s="51"/>
    </row>
    <row r="424" spans="1:11" ht="15" customHeight="1" x14ac:dyDescent="0.2">
      <c r="B424" s="265" t="s">
        <v>251</v>
      </c>
      <c r="C424" s="265"/>
      <c r="D424" s="265"/>
      <c r="E424" s="265"/>
      <c r="F424" s="265"/>
      <c r="G424" s="265"/>
      <c r="H424" s="265"/>
      <c r="I424" s="8"/>
    </row>
    <row r="425" spans="1:11" ht="9.75" customHeight="1" x14ac:dyDescent="0.2">
      <c r="B425" s="265" t="s">
        <v>376</v>
      </c>
      <c r="C425" s="210"/>
      <c r="D425" s="210"/>
      <c r="E425" s="210"/>
      <c r="F425" s="210"/>
      <c r="G425" s="210"/>
      <c r="H425" s="211"/>
    </row>
    <row r="426" spans="1:11" x14ac:dyDescent="0.2">
      <c r="B426" s="265" t="s">
        <v>282</v>
      </c>
      <c r="C426" s="210"/>
      <c r="D426" s="210"/>
      <c r="E426" s="210"/>
      <c r="F426" s="210"/>
      <c r="G426" s="210"/>
      <c r="H426" s="211"/>
      <c r="I426" s="15"/>
    </row>
    <row r="427" spans="1:11" ht="13.5" customHeight="1" x14ac:dyDescent="0.2">
      <c r="F427" s="4"/>
      <c r="G427" s="4"/>
      <c r="H427" s="4"/>
      <c r="I427" s="23"/>
    </row>
    <row r="428" spans="1:11" ht="15.75" x14ac:dyDescent="0.25">
      <c r="B428" s="7" t="s">
        <v>288</v>
      </c>
      <c r="C428" s="8"/>
      <c r="D428" s="8"/>
      <c r="E428" s="8"/>
      <c r="F428" s="8"/>
      <c r="G428" s="8"/>
      <c r="H428" s="8"/>
      <c r="I428" s="23"/>
    </row>
    <row r="429" spans="1:11" s="57" customFormat="1" ht="7.5" customHeight="1" x14ac:dyDescent="0.2">
      <c r="A429" s="6"/>
      <c r="B429" s="9"/>
      <c r="C429" s="10" t="str">
        <f>$C$3</f>
        <v>PERIODE DU 1.1 AU 30.4.2024</v>
      </c>
      <c r="D429" s="11"/>
      <c r="E429" s="3"/>
      <c r="F429" s="3"/>
      <c r="G429" s="3"/>
      <c r="H429" s="3"/>
      <c r="I429" s="56"/>
    </row>
    <row r="430" spans="1:11" s="60" customFormat="1" ht="14.25" customHeight="1" x14ac:dyDescent="0.2">
      <c r="A430" s="24"/>
      <c r="B430" s="12" t="str">
        <f>B306</f>
        <v xml:space="preserve">             I - ASSURANCE MALADIE : DÉPENSES en milliers d'euros</v>
      </c>
      <c r="C430" s="13"/>
      <c r="D430" s="13"/>
      <c r="E430" s="13"/>
      <c r="F430" s="13"/>
      <c r="G430" s="13"/>
      <c r="H430" s="14"/>
      <c r="I430" s="59"/>
    </row>
    <row r="431" spans="1:11" s="57" customFormat="1" ht="10.5" customHeight="1" x14ac:dyDescent="0.2">
      <c r="A431" s="6"/>
      <c r="B431" s="16" t="s">
        <v>7</v>
      </c>
      <c r="C431" s="17" t="s">
        <v>1</v>
      </c>
      <c r="D431" s="17" t="s">
        <v>2</v>
      </c>
      <c r="E431" s="17" t="s">
        <v>6</v>
      </c>
      <c r="F431" s="219" t="s">
        <v>242</v>
      </c>
      <c r="G431" s="219" t="s">
        <v>237</v>
      </c>
      <c r="H431" s="19" t="str">
        <f>$H$5</f>
        <v>PCAP</v>
      </c>
      <c r="I431" s="56"/>
      <c r="J431" s="5"/>
    </row>
    <row r="432" spans="1:11" s="57" customFormat="1" ht="10.5" customHeight="1" x14ac:dyDescent="0.2">
      <c r="A432" s="6"/>
      <c r="B432" s="21"/>
      <c r="C432" s="44" t="s">
        <v>5</v>
      </c>
      <c r="D432" s="44" t="s">
        <v>5</v>
      </c>
      <c r="E432" s="44"/>
      <c r="F432" s="220"/>
      <c r="G432" s="220" t="s">
        <v>239</v>
      </c>
      <c r="H432" s="22" t="str">
        <f>$H$6</f>
        <v>en %</v>
      </c>
      <c r="I432" s="56"/>
      <c r="J432" s="5"/>
    </row>
    <row r="433" spans="1:11" s="57" customFormat="1" ht="10.5" customHeight="1" x14ac:dyDescent="0.2">
      <c r="A433" s="6"/>
      <c r="B433" s="31" t="s">
        <v>152</v>
      </c>
      <c r="C433" s="58"/>
      <c r="D433" s="58"/>
      <c r="E433" s="58"/>
      <c r="F433" s="226"/>
      <c r="G433" s="226"/>
      <c r="H433" s="183"/>
      <c r="I433" s="56"/>
      <c r="J433" s="5"/>
    </row>
    <row r="434" spans="1:11" s="57" customFormat="1" ht="10.5" customHeight="1" x14ac:dyDescent="0.2">
      <c r="A434" s="6"/>
      <c r="B434" s="16" t="s">
        <v>12</v>
      </c>
      <c r="C434" s="306"/>
      <c r="D434" s="306">
        <v>6674913066.8204384</v>
      </c>
      <c r="E434" s="306">
        <v>6674913066.8204384</v>
      </c>
      <c r="F434" s="307">
        <v>10845947.529999994</v>
      </c>
      <c r="G434" s="307">
        <v>33760557.349999957</v>
      </c>
      <c r="H434" s="182">
        <v>0.10633782479305731</v>
      </c>
      <c r="I434" s="56"/>
      <c r="J434" s="5"/>
    </row>
    <row r="435" spans="1:11" s="57" customFormat="1" ht="10.5" customHeight="1" x14ac:dyDescent="0.2">
      <c r="A435" s="6"/>
      <c r="B435" s="16" t="s">
        <v>10</v>
      </c>
      <c r="C435" s="306">
        <v>1602645948.3997524</v>
      </c>
      <c r="D435" s="306"/>
      <c r="E435" s="306">
        <v>1602645948.3997524</v>
      </c>
      <c r="F435" s="307">
        <v>41079.660000000054</v>
      </c>
      <c r="G435" s="307">
        <v>9526356.3099999595</v>
      </c>
      <c r="H435" s="182">
        <v>5.2742630613541897E-2</v>
      </c>
      <c r="I435" s="56"/>
      <c r="J435" s="5"/>
    </row>
    <row r="436" spans="1:11" s="60" customFormat="1" ht="10.5" customHeight="1" x14ac:dyDescent="0.2">
      <c r="A436" s="24"/>
      <c r="B436" s="16" t="s">
        <v>9</v>
      </c>
      <c r="C436" s="306">
        <v>61185.970000000096</v>
      </c>
      <c r="D436" s="306"/>
      <c r="E436" s="306">
        <v>61185.970000000096</v>
      </c>
      <c r="F436" s="307"/>
      <c r="G436" s="307">
        <v>56.439999999999991</v>
      </c>
      <c r="H436" s="182"/>
      <c r="I436" s="59"/>
      <c r="J436" s="5"/>
    </row>
    <row r="437" spans="1:11" s="60" customFormat="1" x14ac:dyDescent="0.2">
      <c r="A437" s="24"/>
      <c r="B437" s="16" t="s">
        <v>299</v>
      </c>
      <c r="C437" s="306">
        <v>155513877.33998585</v>
      </c>
      <c r="D437" s="306"/>
      <c r="E437" s="306">
        <v>155513877.33998585</v>
      </c>
      <c r="F437" s="307"/>
      <c r="G437" s="307">
        <v>543494.74999998941</v>
      </c>
      <c r="H437" s="182">
        <v>5.3487098522316368E-2</v>
      </c>
      <c r="I437" s="59"/>
      <c r="J437" s="5"/>
    </row>
    <row r="438" spans="1:11" s="57" customFormat="1" x14ac:dyDescent="0.2">
      <c r="A438" s="6"/>
      <c r="B438" s="16" t="s">
        <v>11</v>
      </c>
      <c r="C438" s="306">
        <v>869321.0900000023</v>
      </c>
      <c r="D438" s="306"/>
      <c r="E438" s="306">
        <v>869321.0900000023</v>
      </c>
      <c r="F438" s="307"/>
      <c r="G438" s="307">
        <v>853375.03000000236</v>
      </c>
      <c r="H438" s="182">
        <v>8.5345542577270672E-2</v>
      </c>
      <c r="I438" s="56"/>
      <c r="J438" s="5"/>
    </row>
    <row r="439" spans="1:11" s="57" customFormat="1" ht="10.5" customHeight="1" x14ac:dyDescent="0.2">
      <c r="A439" s="6"/>
      <c r="B439" s="16" t="s">
        <v>75</v>
      </c>
      <c r="C439" s="306">
        <v>23499000.750002496</v>
      </c>
      <c r="D439" s="306"/>
      <c r="E439" s="306">
        <v>23499000.750002496</v>
      </c>
      <c r="F439" s="313"/>
      <c r="G439" s="313">
        <v>127444.04000000178</v>
      </c>
      <c r="H439" s="185">
        <v>8.7523962752595885E-2</v>
      </c>
      <c r="I439" s="66"/>
      <c r="J439" s="5"/>
    </row>
    <row r="440" spans="1:11" s="57" customFormat="1" ht="10.5" customHeight="1" x14ac:dyDescent="0.2">
      <c r="A440" s="6"/>
      <c r="B440" s="16" t="s">
        <v>85</v>
      </c>
      <c r="C440" s="306">
        <v>3300443.9099999978</v>
      </c>
      <c r="D440" s="306">
        <v>643316496.77000022</v>
      </c>
      <c r="E440" s="306">
        <v>646616940.68000031</v>
      </c>
      <c r="F440" s="313">
        <v>646616940.68000031</v>
      </c>
      <c r="G440" s="313">
        <v>3592645.96</v>
      </c>
      <c r="H440" s="185">
        <v>-1.86736529656224E-2</v>
      </c>
      <c r="I440" s="66"/>
      <c r="J440" s="5"/>
    </row>
    <row r="441" spans="1:11" s="57" customFormat="1" ht="10.5" customHeight="1" x14ac:dyDescent="0.2">
      <c r="A441" s="6"/>
      <c r="B441" s="37" t="s">
        <v>25</v>
      </c>
      <c r="C441" s="306">
        <v>6430648.8099994278</v>
      </c>
      <c r="D441" s="306">
        <v>918.19</v>
      </c>
      <c r="E441" s="306">
        <v>6431566.9999994272</v>
      </c>
      <c r="F441" s="313">
        <v>4084.5400000000009</v>
      </c>
      <c r="G441" s="313">
        <v>25057.839999999982</v>
      </c>
      <c r="H441" s="185">
        <v>-2.7707644320236757E-2</v>
      </c>
      <c r="I441" s="56"/>
      <c r="J441" s="5"/>
    </row>
    <row r="442" spans="1:11" s="57" customFormat="1" ht="10.5" customHeight="1" x14ac:dyDescent="0.2">
      <c r="A442" s="6"/>
      <c r="B442" s="37" t="s">
        <v>48</v>
      </c>
      <c r="C442" s="306"/>
      <c r="D442" s="306">
        <v>2563308.8685950493</v>
      </c>
      <c r="E442" s="306">
        <v>2563308.8685950493</v>
      </c>
      <c r="F442" s="307">
        <v>475.11304500000006</v>
      </c>
      <c r="G442" s="307">
        <v>7476.2034850000073</v>
      </c>
      <c r="H442" s="182">
        <v>0.14659829386974388</v>
      </c>
      <c r="I442" s="56"/>
      <c r="J442" s="5"/>
    </row>
    <row r="443" spans="1:11" s="60" customFormat="1" ht="10.5" customHeight="1" x14ac:dyDescent="0.2">
      <c r="A443" s="24"/>
      <c r="B443" s="37" t="s">
        <v>355</v>
      </c>
      <c r="C443" s="306">
        <v>79630.420000000115</v>
      </c>
      <c r="D443" s="306">
        <v>10663062.470024008</v>
      </c>
      <c r="E443" s="306">
        <v>10742692.890024008</v>
      </c>
      <c r="F443" s="307"/>
      <c r="G443" s="307">
        <v>8544.8500000000076</v>
      </c>
      <c r="H443" s="182"/>
      <c r="I443" s="59"/>
      <c r="J443" s="5"/>
    </row>
    <row r="444" spans="1:11" s="57" customFormat="1" ht="12.75" customHeight="1" x14ac:dyDescent="0.2">
      <c r="A444" s="6"/>
      <c r="B444" s="37" t="s">
        <v>79</v>
      </c>
      <c r="C444" s="314"/>
      <c r="D444" s="306">
        <v>38965924.300000116</v>
      </c>
      <c r="E444" s="306">
        <v>38965924.300000116</v>
      </c>
      <c r="F444" s="313"/>
      <c r="G444" s="313">
        <v>47770.119999999995</v>
      </c>
      <c r="H444" s="185">
        <v>4.6275920717807617E-2</v>
      </c>
      <c r="I444" s="56"/>
    </row>
    <row r="445" spans="1:11" s="57" customFormat="1" ht="10.5" customHeight="1" x14ac:dyDescent="0.2">
      <c r="A445" s="6"/>
      <c r="B445" s="563" t="s">
        <v>432</v>
      </c>
      <c r="C445" s="314">
        <v>174951840.87976289</v>
      </c>
      <c r="D445" s="306">
        <v>218883846.01751345</v>
      </c>
      <c r="E445" s="306">
        <v>393835686.89727634</v>
      </c>
      <c r="F445" s="313"/>
      <c r="G445" s="313">
        <v>2815361.9000000358</v>
      </c>
      <c r="H445" s="185">
        <v>6.3104974476776876E-2</v>
      </c>
      <c r="I445" s="56"/>
      <c r="J445" s="5"/>
    </row>
    <row r="446" spans="1:11" s="57" customFormat="1" ht="10.5" customHeight="1" x14ac:dyDescent="0.2">
      <c r="A446" s="6"/>
      <c r="B446" s="563" t="s">
        <v>440</v>
      </c>
      <c r="C446" s="314">
        <v>4634176.9900000263</v>
      </c>
      <c r="D446" s="306">
        <v>1943016.2799999951</v>
      </c>
      <c r="E446" s="306">
        <v>6577193.2700000219</v>
      </c>
      <c r="F446" s="313"/>
      <c r="G446" s="313">
        <v>35632.229999999996</v>
      </c>
      <c r="H446" s="185">
        <v>0.91943837325155942</v>
      </c>
      <c r="I446" s="56"/>
      <c r="J446" s="5"/>
    </row>
    <row r="447" spans="1:11" s="60" customFormat="1" ht="15" customHeight="1" x14ac:dyDescent="0.2">
      <c r="A447" s="24"/>
      <c r="B447" s="574" t="s">
        <v>457</v>
      </c>
      <c r="C447" s="314"/>
      <c r="D447" s="306">
        <v>7425</v>
      </c>
      <c r="E447" s="306">
        <v>7425</v>
      </c>
      <c r="F447" s="313"/>
      <c r="G447" s="313"/>
      <c r="H447" s="185">
        <v>-0.59082409955125659</v>
      </c>
      <c r="I447" s="56"/>
      <c r="J447" s="5"/>
      <c r="K447" s="57"/>
    </row>
    <row r="448" spans="1:11" s="60" customFormat="1" ht="16.5" customHeight="1" x14ac:dyDescent="0.2">
      <c r="A448" s="24"/>
      <c r="B448" s="574" t="s">
        <v>476</v>
      </c>
      <c r="C448" s="314">
        <v>21862874.549999185</v>
      </c>
      <c r="D448" s="306">
        <v>33389505.490000308</v>
      </c>
      <c r="E448" s="306">
        <v>55252380.039999492</v>
      </c>
      <c r="F448" s="313">
        <v>600</v>
      </c>
      <c r="G448" s="313">
        <v>181386.56</v>
      </c>
      <c r="H448" s="185">
        <v>-0.42702073747926172</v>
      </c>
      <c r="I448" s="56"/>
      <c r="J448" s="5"/>
      <c r="K448" s="57"/>
    </row>
    <row r="449" spans="1:11" s="60" customFormat="1" ht="14.25" customHeight="1" x14ac:dyDescent="0.2">
      <c r="A449" s="24"/>
      <c r="B449" s="574" t="s">
        <v>493</v>
      </c>
      <c r="C449" s="314"/>
      <c r="D449" s="306">
        <v>5544466.9944650009</v>
      </c>
      <c r="E449" s="306">
        <v>5544466.9944650009</v>
      </c>
      <c r="F449" s="313"/>
      <c r="G449" s="313"/>
      <c r="H449" s="185"/>
      <c r="I449" s="56"/>
      <c r="J449" s="5"/>
      <c r="K449" s="57"/>
    </row>
    <row r="450" spans="1:11" s="60" customFormat="1" ht="14.25" customHeight="1" x14ac:dyDescent="0.2">
      <c r="A450" s="24"/>
      <c r="B450" s="563" t="s">
        <v>445</v>
      </c>
      <c r="C450" s="314"/>
      <c r="D450" s="306">
        <v>124029.9600000238</v>
      </c>
      <c r="E450" s="306">
        <v>124029.9600000238</v>
      </c>
      <c r="F450" s="313"/>
      <c r="G450" s="313">
        <v>391.19000000000153</v>
      </c>
      <c r="H450" s="185">
        <v>3.583300191901162E-2</v>
      </c>
      <c r="I450" s="56"/>
      <c r="J450" s="5"/>
      <c r="K450" s="57"/>
    </row>
    <row r="451" spans="1:11" ht="14.25" customHeight="1" x14ac:dyDescent="0.2">
      <c r="A451" s="2"/>
      <c r="B451" s="16" t="s">
        <v>280</v>
      </c>
      <c r="C451" s="310"/>
      <c r="D451" s="306">
        <v>-317534488.01998383</v>
      </c>
      <c r="E451" s="306">
        <v>-317534488.01998383</v>
      </c>
      <c r="F451" s="313"/>
      <c r="G451" s="313">
        <v>-1841460.6899999841</v>
      </c>
      <c r="H451" s="185">
        <v>0.20068052142955972</v>
      </c>
      <c r="I451" s="59"/>
      <c r="J451" s="60"/>
      <c r="K451" s="60"/>
    </row>
    <row r="452" spans="1:11" ht="10.5" customHeight="1" x14ac:dyDescent="0.2">
      <c r="A452" s="2"/>
      <c r="B452" s="29" t="s">
        <v>156</v>
      </c>
      <c r="C452" s="308">
        <v>1993848949.1095018</v>
      </c>
      <c r="D452" s="308">
        <v>7312780579.1410532</v>
      </c>
      <c r="E452" s="308">
        <v>9306629528.250555</v>
      </c>
      <c r="F452" s="315">
        <v>657509127.52304518</v>
      </c>
      <c r="G452" s="315">
        <v>49684090.083484955</v>
      </c>
      <c r="H452" s="186">
        <v>7.696405891024094E-2</v>
      </c>
      <c r="I452" s="69"/>
      <c r="K452" s="209" t="b">
        <f>IF(ABS(E452-SUM(E434:E451))&lt;0.001,TRUE,FALSE)</f>
        <v>1</v>
      </c>
    </row>
    <row r="453" spans="1:11" ht="21" customHeight="1" x14ac:dyDescent="0.2">
      <c r="A453" s="2"/>
      <c r="B453" s="29" t="s">
        <v>153</v>
      </c>
      <c r="C453" s="308"/>
      <c r="D453" s="308">
        <v>145060.83000000002</v>
      </c>
      <c r="E453" s="308">
        <v>145060.83000000002</v>
      </c>
      <c r="F453" s="315"/>
      <c r="G453" s="315"/>
      <c r="H453" s="186">
        <v>0.19933264043732013</v>
      </c>
      <c r="I453" s="69"/>
    </row>
    <row r="454" spans="1:11" ht="11.25" customHeight="1" x14ac:dyDescent="0.2">
      <c r="A454" s="2"/>
      <c r="B454" s="31" t="s">
        <v>154</v>
      </c>
      <c r="C454" s="308"/>
      <c r="D454" s="308"/>
      <c r="E454" s="308"/>
      <c r="F454" s="315"/>
      <c r="G454" s="315"/>
      <c r="H454" s="186"/>
      <c r="I454" s="69"/>
    </row>
    <row r="455" spans="1:11" s="28" customFormat="1" ht="10.5" customHeight="1" x14ac:dyDescent="0.2">
      <c r="A455" s="54"/>
      <c r="B455" s="272" t="s">
        <v>268</v>
      </c>
      <c r="C455" s="316"/>
      <c r="D455" s="306"/>
      <c r="E455" s="306"/>
      <c r="F455" s="313"/>
      <c r="G455" s="313"/>
      <c r="H455" s="185"/>
      <c r="I455" s="69"/>
      <c r="J455" s="5"/>
      <c r="K455" s="5"/>
    </row>
    <row r="456" spans="1:11" ht="10.5" customHeight="1" x14ac:dyDescent="0.2">
      <c r="A456" s="2"/>
      <c r="B456" s="67" t="s">
        <v>267</v>
      </c>
      <c r="C456" s="317">
        <v>476986506.06998932</v>
      </c>
      <c r="D456" s="317">
        <v>1603801051.1899037</v>
      </c>
      <c r="E456" s="317">
        <v>2080787557.2598932</v>
      </c>
      <c r="F456" s="318"/>
      <c r="G456" s="318">
        <v>11320976.449999986</v>
      </c>
      <c r="H456" s="281">
        <v>8.7359311570163189E-2</v>
      </c>
      <c r="I456" s="70"/>
      <c r="K456" s="28"/>
    </row>
    <row r="457" spans="1:11" ht="10.5" customHeight="1" x14ac:dyDescent="0.2">
      <c r="A457" s="2"/>
      <c r="B457" s="272" t="s">
        <v>266</v>
      </c>
      <c r="C457" s="317"/>
      <c r="D457" s="317"/>
      <c r="E457" s="317"/>
      <c r="F457" s="318"/>
      <c r="G457" s="318"/>
      <c r="H457" s="281"/>
      <c r="I457" s="69"/>
    </row>
    <row r="458" spans="1:11" ht="10.5" customHeight="1" x14ac:dyDescent="0.2">
      <c r="A458" s="2"/>
      <c r="B458" s="67" t="s">
        <v>257</v>
      </c>
      <c r="C458" s="317">
        <v>146961806.21999165</v>
      </c>
      <c r="D458" s="317">
        <v>47735993.32999941</v>
      </c>
      <c r="E458" s="317">
        <v>194697799.54999104</v>
      </c>
      <c r="F458" s="318"/>
      <c r="G458" s="318">
        <v>1100496.9700000018</v>
      </c>
      <c r="H458" s="281">
        <v>4.4029457498361957E-2</v>
      </c>
      <c r="I458" s="69"/>
    </row>
    <row r="459" spans="1:11" ht="10.5" customHeight="1" x14ac:dyDescent="0.2">
      <c r="A459" s="2"/>
      <c r="B459" s="16" t="s">
        <v>258</v>
      </c>
      <c r="C459" s="317">
        <v>25427044.449999776</v>
      </c>
      <c r="D459" s="317">
        <v>6946466.1899999976</v>
      </c>
      <c r="E459" s="317">
        <v>32373510.639999777</v>
      </c>
      <c r="F459" s="318"/>
      <c r="G459" s="318">
        <v>108478.70999999999</v>
      </c>
      <c r="H459" s="281">
        <v>0.20181164778110539</v>
      </c>
      <c r="I459" s="69"/>
    </row>
    <row r="460" spans="1:11" ht="10.5" customHeight="1" x14ac:dyDescent="0.2">
      <c r="A460" s="2"/>
      <c r="B460" s="67" t="s">
        <v>259</v>
      </c>
      <c r="C460" s="317">
        <v>99552187.520000011</v>
      </c>
      <c r="D460" s="317">
        <v>27988512.199999966</v>
      </c>
      <c r="E460" s="317">
        <v>127540699.71999997</v>
      </c>
      <c r="F460" s="318"/>
      <c r="G460" s="318">
        <v>572902.41</v>
      </c>
      <c r="H460" s="281">
        <v>-1.4387286959710699E-2</v>
      </c>
      <c r="I460" s="69"/>
    </row>
    <row r="461" spans="1:11" ht="10.5" customHeight="1" x14ac:dyDescent="0.2">
      <c r="A461" s="2"/>
      <c r="B461" s="67" t="s">
        <v>260</v>
      </c>
      <c r="C461" s="317">
        <v>3237117.4999999162</v>
      </c>
      <c r="D461" s="317">
        <v>7342201.0900003118</v>
      </c>
      <c r="E461" s="317">
        <v>10579318.590000229</v>
      </c>
      <c r="F461" s="318"/>
      <c r="G461" s="318">
        <v>54701.390000000014</v>
      </c>
      <c r="H461" s="281">
        <v>0.14565213072349614</v>
      </c>
      <c r="I461" s="71"/>
    </row>
    <row r="462" spans="1:11" ht="18.75" customHeight="1" x14ac:dyDescent="0.2">
      <c r="A462" s="2"/>
      <c r="B462" s="67" t="s">
        <v>261</v>
      </c>
      <c r="C462" s="317"/>
      <c r="D462" s="317">
        <v>5200358.1799999597</v>
      </c>
      <c r="E462" s="317">
        <v>5200358.1799999597</v>
      </c>
      <c r="F462" s="318"/>
      <c r="G462" s="318">
        <v>33264.820000000007</v>
      </c>
      <c r="H462" s="281">
        <v>0.10528957216046231</v>
      </c>
      <c r="I462" s="69"/>
    </row>
    <row r="463" spans="1:11" ht="10.5" customHeight="1" x14ac:dyDescent="0.2">
      <c r="A463" s="2"/>
      <c r="B463" s="67" t="s">
        <v>262</v>
      </c>
      <c r="C463" s="317">
        <v>3322617.2000000104</v>
      </c>
      <c r="D463" s="317">
        <v>28097610.43000086</v>
      </c>
      <c r="E463" s="317">
        <v>31420227.630000871</v>
      </c>
      <c r="F463" s="318"/>
      <c r="G463" s="318">
        <v>109598.48000000003</v>
      </c>
      <c r="H463" s="281">
        <v>5.5692433816322717E-2</v>
      </c>
      <c r="I463" s="69"/>
    </row>
    <row r="464" spans="1:11" ht="10.5" customHeight="1" x14ac:dyDescent="0.2">
      <c r="A464" s="2"/>
      <c r="B464" s="67" t="s">
        <v>264</v>
      </c>
      <c r="C464" s="317"/>
      <c r="D464" s="317">
        <v>112428912.29999988</v>
      </c>
      <c r="E464" s="317">
        <v>112428912.29999988</v>
      </c>
      <c r="F464" s="318"/>
      <c r="G464" s="318">
        <v>500687.96999999991</v>
      </c>
      <c r="H464" s="281">
        <v>7.9791399605487756E-2</v>
      </c>
      <c r="I464" s="69"/>
    </row>
    <row r="465" spans="1:11" ht="10.5" customHeight="1" x14ac:dyDescent="0.2">
      <c r="A465" s="2"/>
      <c r="B465" s="67" t="s">
        <v>263</v>
      </c>
      <c r="C465" s="317"/>
      <c r="D465" s="317"/>
      <c r="E465" s="317"/>
      <c r="F465" s="318"/>
      <c r="G465" s="318"/>
      <c r="H465" s="281"/>
      <c r="I465" s="69"/>
    </row>
    <row r="466" spans="1:11" ht="10.5" customHeight="1" x14ac:dyDescent="0.2">
      <c r="A466" s="2"/>
      <c r="B466" s="29" t="s">
        <v>265</v>
      </c>
      <c r="C466" s="317"/>
      <c r="D466" s="317"/>
      <c r="E466" s="317"/>
      <c r="F466" s="318"/>
      <c r="G466" s="318"/>
      <c r="H466" s="281"/>
      <c r="I466" s="69"/>
    </row>
    <row r="467" spans="1:11" ht="10.5" customHeight="1" x14ac:dyDescent="0.2">
      <c r="A467" s="2"/>
      <c r="B467" s="16" t="s">
        <v>269</v>
      </c>
      <c r="C467" s="317">
        <v>218955.95000000062</v>
      </c>
      <c r="D467" s="317">
        <v>797158.5000000064</v>
      </c>
      <c r="E467" s="317">
        <v>1016114.4500000071</v>
      </c>
      <c r="F467" s="318"/>
      <c r="G467" s="318">
        <v>3583.5099999999998</v>
      </c>
      <c r="H467" s="281">
        <v>-8.2688874482386709E-2</v>
      </c>
      <c r="I467" s="69"/>
    </row>
    <row r="468" spans="1:11" ht="10.5" customHeight="1" x14ac:dyDescent="0.2">
      <c r="A468" s="2"/>
      <c r="B468" s="16" t="s">
        <v>270</v>
      </c>
      <c r="C468" s="317"/>
      <c r="D468" s="317"/>
      <c r="E468" s="317"/>
      <c r="F468" s="318"/>
      <c r="G468" s="318"/>
      <c r="H468" s="281"/>
      <c r="I468" s="69"/>
    </row>
    <row r="469" spans="1:11" ht="10.5" customHeight="1" x14ac:dyDescent="0.2">
      <c r="A469" s="2"/>
      <c r="B469" s="29" t="s">
        <v>271</v>
      </c>
      <c r="C469" s="317"/>
      <c r="D469" s="317"/>
      <c r="E469" s="317"/>
      <c r="F469" s="318"/>
      <c r="G469" s="318"/>
      <c r="H469" s="281"/>
      <c r="I469" s="71"/>
    </row>
    <row r="470" spans="1:11" s="28" customFormat="1" x14ac:dyDescent="0.2">
      <c r="A470" s="54"/>
      <c r="B470" s="16" t="s">
        <v>272</v>
      </c>
      <c r="C470" s="317"/>
      <c r="D470" s="317">
        <v>48273559.979999855</v>
      </c>
      <c r="E470" s="317">
        <v>48273559.979999855</v>
      </c>
      <c r="F470" s="318"/>
      <c r="G470" s="318">
        <v>185152.65000000002</v>
      </c>
      <c r="H470" s="281">
        <v>7.2319911994946917E-3</v>
      </c>
      <c r="I470" s="70"/>
      <c r="J470" s="5"/>
    </row>
    <row r="471" spans="1:11" s="28" customFormat="1" x14ac:dyDescent="0.2">
      <c r="A471" s="54"/>
      <c r="B471" s="574" t="s">
        <v>458</v>
      </c>
      <c r="C471" s="317"/>
      <c r="D471" s="317"/>
      <c r="E471" s="317"/>
      <c r="F471" s="318"/>
      <c r="G471" s="318"/>
      <c r="H471" s="281"/>
      <c r="I471" s="70"/>
      <c r="J471" s="5"/>
    </row>
    <row r="472" spans="1:11" ht="10.5" customHeight="1" x14ac:dyDescent="0.2">
      <c r="A472" s="2"/>
      <c r="B472" s="16" t="s">
        <v>86</v>
      </c>
      <c r="C472" s="317"/>
      <c r="D472" s="317">
        <v>281372.52999999997</v>
      </c>
      <c r="E472" s="317">
        <v>281372.52999999997</v>
      </c>
      <c r="F472" s="318"/>
      <c r="G472" s="318">
        <v>15.010000000000002</v>
      </c>
      <c r="H472" s="281">
        <v>0.76696088537527696</v>
      </c>
      <c r="I472" s="69"/>
    </row>
    <row r="473" spans="1:11" s="28" customFormat="1" x14ac:dyDescent="0.2">
      <c r="A473" s="54"/>
      <c r="B473" s="29" t="s">
        <v>155</v>
      </c>
      <c r="C473" s="308">
        <v>755706234.90998065</v>
      </c>
      <c r="D473" s="308">
        <v>1888893195.9199038</v>
      </c>
      <c r="E473" s="308">
        <v>2644599430.8298845</v>
      </c>
      <c r="F473" s="315"/>
      <c r="G473" s="315">
        <v>13989858.369999988</v>
      </c>
      <c r="H473" s="186">
        <v>7.7906578526680148E-2</v>
      </c>
      <c r="I473" s="70"/>
      <c r="K473" s="209" t="b">
        <f>IF(ABS(E473-SUM(E456,E458:E465,E467:E468,E470:E472))&lt;0.001,TRUE,FALSE)</f>
        <v>1</v>
      </c>
    </row>
    <row r="474" spans="1:11" ht="18" customHeight="1" x14ac:dyDescent="0.2">
      <c r="A474" s="2"/>
      <c r="B474" s="29" t="s">
        <v>354</v>
      </c>
      <c r="C474" s="306"/>
      <c r="D474" s="306"/>
      <c r="E474" s="306"/>
      <c r="F474" s="313"/>
      <c r="G474" s="313"/>
      <c r="H474" s="185"/>
      <c r="I474" s="69"/>
    </row>
    <row r="475" spans="1:11" ht="14.25" customHeight="1" x14ac:dyDescent="0.2">
      <c r="A475" s="2"/>
      <c r="B475" s="273" t="s">
        <v>43</v>
      </c>
      <c r="C475" s="308">
        <v>13107800.729999997</v>
      </c>
      <c r="D475" s="308">
        <v>6462620.4600000018</v>
      </c>
      <c r="E475" s="308">
        <v>19570421.189999998</v>
      </c>
      <c r="F475" s="315"/>
      <c r="G475" s="315">
        <v>141850.82999999996</v>
      </c>
      <c r="H475" s="186">
        <v>8.3338663093538656E-2</v>
      </c>
      <c r="I475" s="69"/>
    </row>
    <row r="476" spans="1:11" ht="19.5" customHeight="1" x14ac:dyDescent="0.2">
      <c r="A476" s="2"/>
      <c r="B476" s="74" t="s">
        <v>162</v>
      </c>
      <c r="C476" s="308"/>
      <c r="D476" s="308"/>
      <c r="E476" s="308"/>
      <c r="F476" s="315"/>
      <c r="G476" s="315"/>
      <c r="H476" s="186"/>
      <c r="I476" s="69"/>
    </row>
    <row r="477" spans="1:11" ht="15" customHeight="1" x14ac:dyDescent="0.2">
      <c r="A477" s="2"/>
      <c r="B477" s="37" t="s">
        <v>20</v>
      </c>
      <c r="C477" s="306">
        <v>1263.9099999999999</v>
      </c>
      <c r="D477" s="306">
        <v>5520.1599999999989</v>
      </c>
      <c r="E477" s="306">
        <v>6784.0699999999988</v>
      </c>
      <c r="F477" s="313"/>
      <c r="G477" s="313"/>
      <c r="H477" s="185"/>
      <c r="I477" s="69"/>
    </row>
    <row r="478" spans="1:11" s="28" customFormat="1" ht="10.5" customHeight="1" x14ac:dyDescent="0.2">
      <c r="A478" s="54"/>
      <c r="B478" s="75" t="s">
        <v>159</v>
      </c>
      <c r="C478" s="306">
        <v>51706719.029999733</v>
      </c>
      <c r="D478" s="306">
        <v>467021033.0635134</v>
      </c>
      <c r="E478" s="306">
        <v>518727752.09351313</v>
      </c>
      <c r="F478" s="313"/>
      <c r="G478" s="313">
        <v>1866908.1100000003</v>
      </c>
      <c r="H478" s="185">
        <v>4.9362299577948132E-2</v>
      </c>
      <c r="I478" s="70"/>
    </row>
    <row r="479" spans="1:11" ht="10.5" customHeight="1" x14ac:dyDescent="0.2">
      <c r="A479" s="2"/>
      <c r="B479" s="75" t="s">
        <v>26</v>
      </c>
      <c r="C479" s="306">
        <v>16256103.699999912</v>
      </c>
      <c r="D479" s="306">
        <v>257523409.95000106</v>
      </c>
      <c r="E479" s="306">
        <v>273779513.65000099</v>
      </c>
      <c r="F479" s="313"/>
      <c r="G479" s="313">
        <v>1477888.3500000017</v>
      </c>
      <c r="H479" s="185">
        <v>8.0195055773679691E-2</v>
      </c>
      <c r="I479" s="69"/>
    </row>
    <row r="480" spans="1:11" ht="10.5" customHeight="1" x14ac:dyDescent="0.2">
      <c r="A480" s="2"/>
      <c r="B480" s="75" t="s">
        <v>27</v>
      </c>
      <c r="C480" s="306">
        <v>49691623.860000402</v>
      </c>
      <c r="D480" s="306">
        <v>810216101.65999281</v>
      </c>
      <c r="E480" s="306">
        <v>859907725.51999319</v>
      </c>
      <c r="F480" s="313"/>
      <c r="G480" s="313">
        <v>4350373.4799999949</v>
      </c>
      <c r="H480" s="185">
        <v>9.468585294173959E-2</v>
      </c>
      <c r="I480" s="69"/>
    </row>
    <row r="481" spans="1:11" ht="10.5" customHeight="1" x14ac:dyDescent="0.2">
      <c r="A481" s="2"/>
      <c r="B481" s="75" t="s">
        <v>274</v>
      </c>
      <c r="C481" s="306">
        <v>1390376.4200000018</v>
      </c>
      <c r="D481" s="306">
        <v>20142850.65000008</v>
      </c>
      <c r="E481" s="306">
        <v>21533227.070000082</v>
      </c>
      <c r="F481" s="313"/>
      <c r="G481" s="313">
        <v>160113.38999999993</v>
      </c>
      <c r="H481" s="185">
        <v>2.9085388406649315E-2</v>
      </c>
      <c r="I481" s="69"/>
    </row>
    <row r="482" spans="1:11" ht="10.5" customHeight="1" x14ac:dyDescent="0.2">
      <c r="A482" s="2"/>
      <c r="B482" s="75" t="s">
        <v>273</v>
      </c>
      <c r="C482" s="306">
        <v>4387.5</v>
      </c>
      <c r="D482" s="306">
        <v>62340</v>
      </c>
      <c r="E482" s="306">
        <v>66727.5</v>
      </c>
      <c r="F482" s="313"/>
      <c r="G482" s="313">
        <v>54660</v>
      </c>
      <c r="H482" s="185">
        <v>0.10588870925373328</v>
      </c>
      <c r="I482" s="69"/>
    </row>
    <row r="483" spans="1:11" ht="10.5" customHeight="1" x14ac:dyDescent="0.2">
      <c r="A483" s="2"/>
      <c r="B483" s="75" t="s">
        <v>49</v>
      </c>
      <c r="C483" s="306">
        <v>32985.14</v>
      </c>
      <c r="D483" s="306">
        <v>164292568.63503018</v>
      </c>
      <c r="E483" s="306">
        <v>164325553.7750302</v>
      </c>
      <c r="F483" s="313"/>
      <c r="G483" s="313">
        <v>530147.3600000001</v>
      </c>
      <c r="H483" s="185">
        <v>-4.8905542839878358E-2</v>
      </c>
      <c r="I483" s="69"/>
    </row>
    <row r="484" spans="1:11" ht="10.5" customHeight="1" x14ac:dyDescent="0.2">
      <c r="A484" s="2"/>
      <c r="B484" s="37" t="s">
        <v>349</v>
      </c>
      <c r="C484" s="305"/>
      <c r="D484" s="306">
        <v>11256290.296134001</v>
      </c>
      <c r="E484" s="306">
        <v>11256290.296134001</v>
      </c>
      <c r="F484" s="313"/>
      <c r="G484" s="313"/>
      <c r="H484" s="185"/>
      <c r="I484" s="69"/>
    </row>
    <row r="485" spans="1:11" x14ac:dyDescent="0.2">
      <c r="A485" s="2"/>
      <c r="B485" s="574" t="s">
        <v>459</v>
      </c>
      <c r="C485" s="306"/>
      <c r="D485" s="306">
        <v>149772.73000000001</v>
      </c>
      <c r="E485" s="306">
        <v>149772.73000000001</v>
      </c>
      <c r="F485" s="313"/>
      <c r="G485" s="313"/>
      <c r="H485" s="185">
        <v>-0.29907922581606494</v>
      </c>
      <c r="I485" s="69"/>
    </row>
    <row r="486" spans="1:11" x14ac:dyDescent="0.2">
      <c r="A486" s="2"/>
      <c r="B486" s="75" t="s">
        <v>28</v>
      </c>
      <c r="C486" s="306">
        <v>773553.14999999863</v>
      </c>
      <c r="D486" s="306">
        <v>7498837.8999999948</v>
      </c>
      <c r="E486" s="306">
        <v>8272391.0499999942</v>
      </c>
      <c r="F486" s="313"/>
      <c r="G486" s="313">
        <v>14529.9</v>
      </c>
      <c r="H486" s="185">
        <v>4.0836045600946669E-2</v>
      </c>
      <c r="I486" s="69"/>
    </row>
    <row r="487" spans="1:11" ht="10.5" customHeight="1" x14ac:dyDescent="0.2">
      <c r="A487" s="2"/>
      <c r="B487" s="37" t="s">
        <v>280</v>
      </c>
      <c r="C487" s="306"/>
      <c r="D487" s="306">
        <v>-19974017.639999941</v>
      </c>
      <c r="E487" s="306">
        <v>-19974017.639999941</v>
      </c>
      <c r="F487" s="313"/>
      <c r="G487" s="313">
        <v>-96959.31</v>
      </c>
      <c r="H487" s="185">
        <v>0.11940739837439818</v>
      </c>
      <c r="I487" s="69"/>
    </row>
    <row r="488" spans="1:11" ht="10.5" customHeight="1" x14ac:dyDescent="0.2">
      <c r="A488" s="2"/>
      <c r="B488" s="35" t="s">
        <v>160</v>
      </c>
      <c r="C488" s="308">
        <v>119857012.71000002</v>
      </c>
      <c r="D488" s="308">
        <v>1718194707.4046714</v>
      </c>
      <c r="E488" s="308">
        <v>1838051720.1146715</v>
      </c>
      <c r="F488" s="315"/>
      <c r="G488" s="315">
        <v>8357661.2799999956</v>
      </c>
      <c r="H488" s="186">
        <v>6.9841359366978883E-2</v>
      </c>
      <c r="I488" s="69"/>
      <c r="K488" s="209" t="b">
        <f>IF(ABS(E488-SUM(E477:E487))&lt;0.001,TRUE,FALSE)</f>
        <v>1</v>
      </c>
    </row>
    <row r="489" spans="1:11" ht="10.5" customHeight="1" x14ac:dyDescent="0.2">
      <c r="A489" s="2"/>
      <c r="B489" s="76" t="s">
        <v>33</v>
      </c>
      <c r="C489" s="306">
        <v>18871.43</v>
      </c>
      <c r="D489" s="306">
        <v>1164588.1499999999</v>
      </c>
      <c r="E489" s="306">
        <v>1183459.5799999998</v>
      </c>
      <c r="F489" s="313"/>
      <c r="G489" s="313"/>
      <c r="H489" s="185">
        <v>-0.15052432133009175</v>
      </c>
      <c r="I489" s="69"/>
    </row>
    <row r="490" spans="1:11" x14ac:dyDescent="0.2">
      <c r="A490" s="2"/>
      <c r="B490" s="76" t="s">
        <v>383</v>
      </c>
      <c r="C490" s="306"/>
      <c r="D490" s="306">
        <v>98158475.604886025</v>
      </c>
      <c r="E490" s="306">
        <v>98158475.604886025</v>
      </c>
      <c r="F490" s="313"/>
      <c r="G490" s="313"/>
      <c r="H490" s="185"/>
      <c r="I490" s="69"/>
    </row>
    <row r="491" spans="1:11" ht="10.5" customHeight="1" x14ac:dyDescent="0.2">
      <c r="A491" s="2"/>
      <c r="B491" s="76" t="s">
        <v>446</v>
      </c>
      <c r="C491" s="306"/>
      <c r="D491" s="306">
        <v>2779207.5245050001</v>
      </c>
      <c r="E491" s="306">
        <v>2779207.5245050001</v>
      </c>
      <c r="F491" s="313"/>
      <c r="G491" s="313"/>
      <c r="H491" s="185"/>
      <c r="I491" s="69"/>
    </row>
    <row r="492" spans="1:11" ht="10.5" customHeight="1" x14ac:dyDescent="0.2">
      <c r="A492" s="2"/>
      <c r="B492" s="76" t="s">
        <v>477</v>
      </c>
      <c r="C492" s="306"/>
      <c r="D492" s="306">
        <v>11959974.499404935</v>
      </c>
      <c r="E492" s="306">
        <v>11959974.499404935</v>
      </c>
      <c r="F492" s="313"/>
      <c r="G492" s="313">
        <v>28298.428645000084</v>
      </c>
      <c r="H492" s="185">
        <v>-0.6770122127953101</v>
      </c>
      <c r="I492" s="69"/>
    </row>
    <row r="493" spans="1:11" ht="10.5" customHeight="1" x14ac:dyDescent="0.2">
      <c r="A493" s="2"/>
      <c r="B493" s="76" t="s">
        <v>492</v>
      </c>
      <c r="C493" s="306"/>
      <c r="D493" s="306">
        <v>1203445.477255001</v>
      </c>
      <c r="E493" s="306">
        <v>1203445.477255001</v>
      </c>
      <c r="F493" s="313"/>
      <c r="G493" s="313">
        <v>6.9724250000000003</v>
      </c>
      <c r="H493" s="185"/>
      <c r="I493" s="69"/>
    </row>
    <row r="494" spans="1:11" x14ac:dyDescent="0.2">
      <c r="A494" s="2"/>
      <c r="B494" s="76" t="s">
        <v>439</v>
      </c>
      <c r="C494" s="306"/>
      <c r="D494" s="306">
        <v>61541157.438755006</v>
      </c>
      <c r="E494" s="306">
        <v>61541157.438755006</v>
      </c>
      <c r="F494" s="313"/>
      <c r="G494" s="313"/>
      <c r="H494" s="185">
        <v>0.55669322215741768</v>
      </c>
      <c r="I494" s="69"/>
    </row>
    <row r="495" spans="1:11" x14ac:dyDescent="0.2">
      <c r="A495" s="2"/>
      <c r="B495" s="76" t="s">
        <v>480</v>
      </c>
      <c r="C495" s="306"/>
      <c r="D495" s="306">
        <v>455505</v>
      </c>
      <c r="E495" s="306">
        <v>455505</v>
      </c>
      <c r="F495" s="313"/>
      <c r="G495" s="313">
        <v>110</v>
      </c>
      <c r="H495" s="185">
        <v>0.57393601624684942</v>
      </c>
      <c r="I495" s="69"/>
    </row>
    <row r="496" spans="1:11" s="80" customFormat="1" ht="12.75" x14ac:dyDescent="0.2">
      <c r="A496" s="2"/>
      <c r="B496" s="76" t="s">
        <v>490</v>
      </c>
      <c r="C496" s="306">
        <v>141208.00000000003</v>
      </c>
      <c r="D496" s="306">
        <v>6168381.1300000111</v>
      </c>
      <c r="E496" s="306">
        <v>6309589.1300000101</v>
      </c>
      <c r="F496" s="313"/>
      <c r="G496" s="313">
        <v>25961.050000000003</v>
      </c>
      <c r="H496" s="185"/>
      <c r="I496" s="79"/>
      <c r="J496" s="5"/>
    </row>
    <row r="497" spans="1:12" s="80" customFormat="1" ht="12.75" x14ac:dyDescent="0.2">
      <c r="A497" s="2"/>
      <c r="B497" s="76" t="s">
        <v>494</v>
      </c>
      <c r="C497" s="306"/>
      <c r="D497" s="306">
        <v>83880695.728828073</v>
      </c>
      <c r="E497" s="306">
        <v>83880695.728828073</v>
      </c>
      <c r="F497" s="313"/>
      <c r="G497" s="313"/>
      <c r="H497" s="185"/>
      <c r="I497" s="79"/>
      <c r="J497" s="5"/>
    </row>
    <row r="498" spans="1:12" s="80" customFormat="1" ht="12.75" x14ac:dyDescent="0.2">
      <c r="A498" s="2"/>
      <c r="B498" s="73" t="s">
        <v>158</v>
      </c>
      <c r="C498" s="306"/>
      <c r="D498" s="306">
        <v>254696.59999999989</v>
      </c>
      <c r="E498" s="306">
        <v>254696.59999999989</v>
      </c>
      <c r="F498" s="313"/>
      <c r="G498" s="313"/>
      <c r="H498" s="185">
        <v>0.27503293002974316</v>
      </c>
      <c r="I498" s="79"/>
      <c r="J498" s="5"/>
    </row>
    <row r="499" spans="1:12" ht="16.5" customHeight="1" x14ac:dyDescent="0.2">
      <c r="A499" s="77"/>
      <c r="B499" s="78" t="s">
        <v>297</v>
      </c>
      <c r="C499" s="308">
        <v>133124892.87000003</v>
      </c>
      <c r="D499" s="308">
        <v>1992223455.0183053</v>
      </c>
      <c r="E499" s="308">
        <v>2125348347.8883054</v>
      </c>
      <c r="F499" s="315"/>
      <c r="G499" s="315">
        <v>8553888.5610699952</v>
      </c>
      <c r="H499" s="186">
        <v>0.13559419462493172</v>
      </c>
      <c r="I499" s="69"/>
      <c r="K499" s="209" t="b">
        <f>IF(ABS(E499-SUM(E475,E488,E489:E498))&lt;0.001,TRUE,FALSE)</f>
        <v>1</v>
      </c>
      <c r="L499" s="164"/>
    </row>
    <row r="500" spans="1:12" ht="12" customHeight="1" x14ac:dyDescent="0.2">
      <c r="A500" s="2"/>
      <c r="B500" s="76" t="s">
        <v>80</v>
      </c>
      <c r="C500" s="306"/>
      <c r="D500" s="306">
        <v>2191318465.7399917</v>
      </c>
      <c r="E500" s="306">
        <v>2191318465.7399917</v>
      </c>
      <c r="F500" s="313"/>
      <c r="G500" s="313"/>
      <c r="H500" s="185">
        <v>3.8739152053556269E-2</v>
      </c>
      <c r="I500" s="69"/>
    </row>
    <row r="501" spans="1:12" ht="12" customHeight="1" x14ac:dyDescent="0.2">
      <c r="A501" s="2"/>
      <c r="B501" s="76" t="s">
        <v>81</v>
      </c>
      <c r="C501" s="306"/>
      <c r="D501" s="306">
        <v>1443595910.6499932</v>
      </c>
      <c r="E501" s="306">
        <v>1443595910.6499932</v>
      </c>
      <c r="F501" s="313"/>
      <c r="G501" s="313"/>
      <c r="H501" s="185">
        <v>0.11436033939701051</v>
      </c>
      <c r="I501" s="69"/>
    </row>
    <row r="502" spans="1:12" ht="12" customHeight="1" x14ac:dyDescent="0.2">
      <c r="A502" s="2"/>
      <c r="B502" s="76" t="s">
        <v>438</v>
      </c>
      <c r="C502" s="306"/>
      <c r="D502" s="306">
        <v>151421958.27000034</v>
      </c>
      <c r="E502" s="306">
        <v>151421958.27000034</v>
      </c>
      <c r="F502" s="313"/>
      <c r="G502" s="313"/>
      <c r="H502" s="185">
        <v>0.15593755403451448</v>
      </c>
      <c r="I502" s="69"/>
    </row>
    <row r="503" spans="1:12" ht="12" customHeight="1" x14ac:dyDescent="0.2">
      <c r="A503" s="2"/>
      <c r="B503" s="76" t="s">
        <v>78</v>
      </c>
      <c r="C503" s="306"/>
      <c r="D503" s="306"/>
      <c r="E503" s="306"/>
      <c r="F503" s="313"/>
      <c r="G503" s="313"/>
      <c r="H503" s="185"/>
      <c r="I503" s="69"/>
    </row>
    <row r="504" spans="1:12" ht="12" customHeight="1" x14ac:dyDescent="0.2">
      <c r="A504" s="2"/>
      <c r="B504" s="76" t="s">
        <v>76</v>
      </c>
      <c r="C504" s="306"/>
      <c r="D504" s="306"/>
      <c r="E504" s="306"/>
      <c r="F504" s="313"/>
      <c r="G504" s="313"/>
      <c r="H504" s="185"/>
      <c r="I504" s="69"/>
    </row>
    <row r="505" spans="1:12" ht="12" customHeight="1" x14ac:dyDescent="0.2">
      <c r="A505" s="2"/>
      <c r="B505" s="76" t="s">
        <v>77</v>
      </c>
      <c r="C505" s="306"/>
      <c r="D505" s="306"/>
      <c r="E505" s="306"/>
      <c r="F505" s="313"/>
      <c r="G505" s="313"/>
      <c r="H505" s="185"/>
      <c r="I505" s="69"/>
      <c r="K505" s="209"/>
    </row>
    <row r="506" spans="1:12" s="28" customFormat="1" ht="18.75" customHeight="1" x14ac:dyDescent="0.2">
      <c r="A506" s="2"/>
      <c r="B506" s="83" t="s">
        <v>277</v>
      </c>
      <c r="C506" s="308"/>
      <c r="D506" s="308">
        <v>3786336334.6599851</v>
      </c>
      <c r="E506" s="308">
        <v>3786336334.6599851</v>
      </c>
      <c r="F506" s="315"/>
      <c r="G506" s="315"/>
      <c r="H506" s="186">
        <v>7.0785111426894254E-2</v>
      </c>
      <c r="I506" s="70"/>
      <c r="J506" s="5"/>
      <c r="K506" s="209" t="b">
        <f>IF(ABS(E506-SUM(E500:E505))&lt;0.001,TRUE,FALSE)</f>
        <v>1</v>
      </c>
    </row>
    <row r="507" spans="1:12" ht="10.5" customHeight="1" x14ac:dyDescent="0.2">
      <c r="A507" s="54"/>
      <c r="B507" s="52" t="s">
        <v>157</v>
      </c>
      <c r="C507" s="308">
        <v>4640740009.0996828</v>
      </c>
      <c r="D507" s="308">
        <v>18806440981.118179</v>
      </c>
      <c r="E507" s="308">
        <v>23447180990.217861</v>
      </c>
      <c r="F507" s="315">
        <v>657509127.52304518</v>
      </c>
      <c r="G507" s="315">
        <v>97715833.32391496</v>
      </c>
      <c r="H507" s="186">
        <v>7.1072685014146098E-2</v>
      </c>
      <c r="I507" s="69"/>
      <c r="K507" s="209" t="b">
        <f>IF(ABS(E507-SUM(E421,E407,E452:E453,E473,E474,E475,E488:E498,E506))&lt;0.001,TRUE,FALSE)</f>
        <v>1</v>
      </c>
    </row>
    <row r="508" spans="1:12" ht="10.5" customHeight="1" x14ac:dyDescent="0.2">
      <c r="A508" s="2"/>
      <c r="B508" s="167" t="s">
        <v>181</v>
      </c>
      <c r="C508" s="319">
        <v>4.17</v>
      </c>
      <c r="D508" s="319">
        <v>-105.77000000000002</v>
      </c>
      <c r="E508" s="319">
        <v>-101.60000000000002</v>
      </c>
      <c r="F508" s="320"/>
      <c r="G508" s="320"/>
      <c r="H508" s="240"/>
      <c r="I508" s="69"/>
    </row>
    <row r="509" spans="1:12" s="28" customFormat="1" x14ac:dyDescent="0.2">
      <c r="A509" s="2"/>
      <c r="B509" s="168" t="s">
        <v>182</v>
      </c>
      <c r="C509" s="321"/>
      <c r="D509" s="321">
        <v>154.02000000000001</v>
      </c>
      <c r="E509" s="321">
        <v>154.02000000000001</v>
      </c>
      <c r="F509" s="322"/>
      <c r="G509" s="322"/>
      <c r="H509" s="194"/>
      <c r="I509" s="70"/>
      <c r="J509" s="5"/>
    </row>
    <row r="510" spans="1:12" s="28" customFormat="1" ht="12.75" x14ac:dyDescent="0.2">
      <c r="A510" s="54"/>
      <c r="B510" s="212" t="s">
        <v>31</v>
      </c>
      <c r="C510" s="431">
        <v>8603371773.5096893</v>
      </c>
      <c r="D510" s="431">
        <v>23677952439.716667</v>
      </c>
      <c r="E510" s="431">
        <v>32281324213.226376</v>
      </c>
      <c r="F510" s="432"/>
      <c r="G510" s="432">
        <v>143946032.39857396</v>
      </c>
      <c r="H510" s="433">
        <v>5.7418567670213028E-2</v>
      </c>
      <c r="I510" s="70"/>
      <c r="J510" s="5"/>
      <c r="K510" s="209" t="b">
        <f>IF(ABS(E510-SUM(E298,E507:E509))&lt;0.001,TRUE,FALSE)</f>
        <v>1</v>
      </c>
    </row>
    <row r="511" spans="1:12" s="28" customFormat="1" x14ac:dyDescent="0.2">
      <c r="A511" s="54"/>
      <c r="B511" s="76" t="s">
        <v>13</v>
      </c>
      <c r="C511" s="274"/>
      <c r="D511" s="276"/>
      <c r="E511" s="276"/>
      <c r="F511" s="434"/>
      <c r="G511" s="429"/>
      <c r="H511" s="430"/>
      <c r="I511" s="70"/>
      <c r="J511" s="5"/>
    </row>
    <row r="512" spans="1:12" s="28" customFormat="1" x14ac:dyDescent="0.2">
      <c r="A512" s="54"/>
      <c r="B512" s="76" t="s">
        <v>14</v>
      </c>
      <c r="C512" s="275"/>
      <c r="D512" s="65"/>
      <c r="E512" s="65"/>
      <c r="F512" s="427"/>
      <c r="G512" s="427"/>
      <c r="H512" s="428"/>
      <c r="I512" s="70"/>
      <c r="J512" s="5"/>
    </row>
    <row r="513" spans="1:11" s="28" customFormat="1" ht="12" x14ac:dyDescent="0.2">
      <c r="A513" s="54"/>
      <c r="B513" s="229" t="s">
        <v>248</v>
      </c>
      <c r="C513" s="241"/>
      <c r="D513" s="241"/>
      <c r="E513" s="241"/>
      <c r="F513" s="241"/>
      <c r="G513" s="241"/>
      <c r="H513" s="433"/>
      <c r="I513" s="70"/>
      <c r="K513" s="209" t="b">
        <f>IF(ABS(E513-SUM(E511:E512))&lt;0.001,TRUE,FALSE)</f>
        <v>1</v>
      </c>
    </row>
    <row r="514" spans="1:11" s="28" customFormat="1" ht="12" x14ac:dyDescent="0.2">
      <c r="A514" s="54"/>
      <c r="B514" s="229" t="s">
        <v>298</v>
      </c>
      <c r="C514" s="323"/>
      <c r="D514" s="323">
        <v>122840.69000000003</v>
      </c>
      <c r="E514" s="323">
        <v>122840.69000000003</v>
      </c>
      <c r="F514" s="324"/>
      <c r="G514" s="324"/>
      <c r="H514" s="433">
        <v>-0.15760911828832425</v>
      </c>
      <c r="I514" s="70"/>
    </row>
    <row r="515" spans="1:11" s="28" customFormat="1" ht="12" x14ac:dyDescent="0.2">
      <c r="A515" s="54"/>
      <c r="B515" s="229" t="s">
        <v>421</v>
      </c>
      <c r="C515" s="229"/>
      <c r="D515" s="323">
        <v>150564.40762000001</v>
      </c>
      <c r="E515" s="323">
        <v>150564.40762000001</v>
      </c>
      <c r="F515" s="323"/>
      <c r="G515" s="324"/>
      <c r="H515" s="433">
        <v>-0.8274219248043595</v>
      </c>
      <c r="I515" s="70"/>
    </row>
    <row r="516" spans="1:11" s="28" customFormat="1" ht="12" hidden="1" x14ac:dyDescent="0.2">
      <c r="A516" s="54"/>
      <c r="B516" s="229" t="s">
        <v>495</v>
      </c>
      <c r="C516" s="323"/>
      <c r="D516" s="323">
        <v>73161868.335518017</v>
      </c>
      <c r="E516" s="323">
        <v>73161868.335518017</v>
      </c>
      <c r="F516" s="323"/>
      <c r="G516" s="324"/>
      <c r="H516" s="433">
        <v>-0.51713817526361572</v>
      </c>
      <c r="I516" s="70"/>
    </row>
    <row r="517" spans="1:11" s="28" customFormat="1" ht="12" x14ac:dyDescent="0.2">
      <c r="A517" s="54"/>
      <c r="B517" s="229" t="s">
        <v>389</v>
      </c>
      <c r="C517" s="323"/>
      <c r="D517" s="323">
        <v>32125.939999999995</v>
      </c>
      <c r="E517" s="323">
        <v>32125.939999999995</v>
      </c>
      <c r="F517" s="323"/>
      <c r="G517" s="324"/>
      <c r="H517" s="433">
        <v>0.42554122389283644</v>
      </c>
      <c r="I517" s="70"/>
    </row>
    <row r="518" spans="1:11" s="28" customFormat="1" x14ac:dyDescent="0.2">
      <c r="A518" s="54"/>
      <c r="B518" s="265" t="s">
        <v>238</v>
      </c>
      <c r="C518" s="213"/>
      <c r="D518" s="213"/>
      <c r="E518" s="213"/>
      <c r="F518" s="213"/>
      <c r="G518" s="213"/>
      <c r="H518" s="214"/>
      <c r="I518" s="70"/>
    </row>
    <row r="519" spans="1:11" ht="9" customHeight="1" x14ac:dyDescent="0.2">
      <c r="A519" s="54"/>
      <c r="B519" s="265" t="s">
        <v>251</v>
      </c>
      <c r="C519" s="213"/>
      <c r="D519" s="213"/>
      <c r="E519" s="213"/>
      <c r="F519" s="213"/>
      <c r="G519" s="213"/>
      <c r="H519" s="214"/>
      <c r="I519" s="69"/>
    </row>
    <row r="520" spans="1:11" ht="16.5" customHeight="1" x14ac:dyDescent="0.2">
      <c r="A520" s="2"/>
      <c r="B520" s="265" t="s">
        <v>376</v>
      </c>
      <c r="C520" s="213"/>
      <c r="D520" s="213"/>
      <c r="E520" s="213"/>
      <c r="F520" s="165"/>
      <c r="G520" s="165"/>
      <c r="H520" s="215"/>
      <c r="I520" s="85"/>
    </row>
    <row r="521" spans="1:11" x14ac:dyDescent="0.2">
      <c r="B521" s="265" t="s">
        <v>282</v>
      </c>
      <c r="C521" s="85"/>
      <c r="D521" s="85"/>
      <c r="E521" s="86"/>
      <c r="F521" s="5"/>
      <c r="G521" s="5"/>
      <c r="H521" s="5"/>
      <c r="I521" s="8"/>
    </row>
    <row r="522" spans="1:11" ht="15.75" x14ac:dyDescent="0.25">
      <c r="B522" s="7" t="s">
        <v>288</v>
      </c>
      <c r="C522" s="8"/>
      <c r="D522" s="8"/>
      <c r="E522" s="8"/>
      <c r="F522" s="8"/>
      <c r="G522" s="8"/>
      <c r="H522" s="8"/>
    </row>
    <row r="523" spans="1:11" ht="19.5" customHeight="1" x14ac:dyDescent="0.2">
      <c r="B523" s="9"/>
      <c r="C523" s="10" t="str">
        <f>$C$3</f>
        <v>PERIODE DU 1.1 AU 30.4.2024</v>
      </c>
      <c r="D523" s="11"/>
      <c r="I523" s="15"/>
    </row>
    <row r="524" spans="1:11" ht="12.75" x14ac:dyDescent="0.2">
      <c r="B524" s="12" t="str">
        <f>B430</f>
        <v xml:space="preserve">             I - ASSURANCE MALADIE : DÉPENSES en milliers d'euros</v>
      </c>
      <c r="C524" s="13"/>
      <c r="D524" s="13"/>
      <c r="E524" s="13"/>
      <c r="F524" s="14"/>
      <c r="G524" s="15"/>
      <c r="H524" s="15"/>
      <c r="I524" s="20"/>
    </row>
    <row r="525" spans="1:11" ht="12.75" customHeight="1" x14ac:dyDescent="0.2">
      <c r="B525" s="754"/>
      <c r="C525" s="755"/>
      <c r="D525" s="87"/>
      <c r="E525" s="88" t="s">
        <v>6</v>
      </c>
      <c r="F525" s="339" t="str">
        <f>$H$5</f>
        <v>PCAP</v>
      </c>
      <c r="G525" s="197"/>
      <c r="H525" s="89"/>
      <c r="I525" s="20"/>
    </row>
    <row r="526" spans="1:11" ht="12.75" customHeight="1" x14ac:dyDescent="0.2">
      <c r="B526" s="773" t="s">
        <v>296</v>
      </c>
      <c r="C526" s="849"/>
      <c r="D526" s="90"/>
      <c r="E526" s="301"/>
      <c r="F526" s="239"/>
      <c r="G526" s="199"/>
      <c r="H526" s="90"/>
      <c r="I526" s="20"/>
    </row>
    <row r="527" spans="1:11" ht="18.75" customHeight="1" x14ac:dyDescent="0.2">
      <c r="A527" s="91"/>
      <c r="B527" s="779" t="s">
        <v>295</v>
      </c>
      <c r="C527" s="780"/>
      <c r="D527" s="93"/>
      <c r="E527" s="303"/>
      <c r="F527" s="237"/>
      <c r="G527" s="200"/>
      <c r="H527" s="93"/>
      <c r="I527" s="20"/>
    </row>
    <row r="528" spans="1:11" s="95" customFormat="1" ht="9" customHeight="1" x14ac:dyDescent="0.2">
      <c r="A528" s="6"/>
      <c r="B528" s="777"/>
      <c r="C528" s="778"/>
      <c r="D528" s="90"/>
      <c r="E528" s="301"/>
      <c r="F528" s="239"/>
      <c r="G528" s="199"/>
      <c r="H528" s="90"/>
      <c r="I528" s="94"/>
      <c r="J528" s="104"/>
    </row>
    <row r="529" spans="1:11" ht="18" customHeight="1" x14ac:dyDescent="0.2">
      <c r="A529" s="91"/>
      <c r="B529" s="92" t="s">
        <v>294</v>
      </c>
      <c r="C529" s="172"/>
      <c r="D529" s="93"/>
      <c r="E529" s="303">
        <v>25729433471.202862</v>
      </c>
      <c r="F529" s="237">
        <v>3.2010188648899929E-2</v>
      </c>
      <c r="G529" s="200"/>
      <c r="H529" s="93"/>
      <c r="I529" s="20"/>
      <c r="J529" s="104"/>
      <c r="K529" s="209" t="b">
        <f>IF(ABS(E529-SUM(E530,E535,E547:E548,E551:E556))&lt;0.001,TRUE,FALSE)</f>
        <v>1</v>
      </c>
    </row>
    <row r="530" spans="1:11" ht="15" customHeight="1" x14ac:dyDescent="0.2">
      <c r="B530" s="775" t="s">
        <v>410</v>
      </c>
      <c r="C530" s="776"/>
      <c r="D530" s="90"/>
      <c r="E530" s="303">
        <v>5825534206.0150766</v>
      </c>
      <c r="F530" s="237">
        <v>-7.5530028909168045E-2</v>
      </c>
      <c r="G530" s="201"/>
      <c r="H530" s="90"/>
      <c r="I530" s="20"/>
      <c r="J530" s="104"/>
      <c r="K530" s="209" t="b">
        <f>IF(ABS(E530-SUM(E531:E534))&lt;0.001,TRUE,FALSE)</f>
        <v>1</v>
      </c>
    </row>
    <row r="531" spans="1:11" ht="15" customHeight="1" x14ac:dyDescent="0.2">
      <c r="B531" s="766" t="s">
        <v>72</v>
      </c>
      <c r="C531" s="767"/>
      <c r="D531" s="90"/>
      <c r="E531" s="301">
        <v>441745633.09818894</v>
      </c>
      <c r="F531" s="239">
        <v>0.18234021824814328</v>
      </c>
      <c r="G531" s="199"/>
      <c r="H531" s="90"/>
      <c r="I531" s="20"/>
      <c r="J531" s="104"/>
    </row>
    <row r="532" spans="1:11" ht="15" customHeight="1" x14ac:dyDescent="0.2">
      <c r="B532" s="421" t="s">
        <v>404</v>
      </c>
      <c r="C532" s="404"/>
      <c r="D532" s="90"/>
      <c r="E532" s="301">
        <v>5359098416.596921</v>
      </c>
      <c r="F532" s="239">
        <v>-6.6097912295618233E-2</v>
      </c>
      <c r="G532" s="199"/>
      <c r="H532" s="90"/>
      <c r="I532" s="20"/>
      <c r="J532" s="104"/>
    </row>
    <row r="533" spans="1:11" ht="15" customHeight="1" x14ac:dyDescent="0.2">
      <c r="B533" s="421" t="s">
        <v>407</v>
      </c>
      <c r="C533" s="404"/>
      <c r="D533" s="90"/>
      <c r="E533" s="301">
        <v>19992907.746091202</v>
      </c>
      <c r="F533" s="239">
        <v>-0.32840266480997671</v>
      </c>
      <c r="G533" s="199"/>
      <c r="H533" s="90"/>
      <c r="I533" s="20"/>
      <c r="J533" s="104"/>
    </row>
    <row r="534" spans="1:11" ht="15" customHeight="1" x14ac:dyDescent="0.2">
      <c r="B534" s="421" t="s">
        <v>405</v>
      </c>
      <c r="C534" s="404"/>
      <c r="D534" s="90"/>
      <c r="E534" s="301">
        <v>4697248.5738749988</v>
      </c>
      <c r="F534" s="239">
        <v>-0.97058748487853586</v>
      </c>
      <c r="G534" s="199"/>
      <c r="H534" s="90"/>
      <c r="I534" s="20"/>
      <c r="J534" s="104"/>
    </row>
    <row r="535" spans="1:11" ht="15" customHeight="1" x14ac:dyDescent="0.2">
      <c r="B535" s="758" t="s">
        <v>71</v>
      </c>
      <c r="C535" s="759"/>
      <c r="D535" s="90"/>
      <c r="E535" s="303">
        <v>15992700747.6789</v>
      </c>
      <c r="F535" s="237">
        <v>0.11753218648470631</v>
      </c>
      <c r="G535" s="201"/>
      <c r="H535" s="90"/>
      <c r="I535" s="20"/>
      <c r="J535" s="104"/>
      <c r="K535" s="209" t="b">
        <f>IF(ABS(E535-SUM(E536:E541))&lt;0.001,TRUE,FALSE)</f>
        <v>1</v>
      </c>
    </row>
    <row r="536" spans="1:11" ht="15" customHeight="1" x14ac:dyDescent="0.2">
      <c r="B536" s="766" t="s">
        <v>70</v>
      </c>
      <c r="C536" s="767"/>
      <c r="D536" s="90"/>
      <c r="E536" s="301"/>
      <c r="F536" s="239"/>
      <c r="G536" s="199"/>
      <c r="H536" s="90"/>
      <c r="I536" s="20"/>
      <c r="J536" s="104"/>
    </row>
    <row r="537" spans="1:11" ht="15" customHeight="1" x14ac:dyDescent="0.2">
      <c r="B537" s="766" t="s">
        <v>361</v>
      </c>
      <c r="C537" s="767"/>
      <c r="D537" s="90"/>
      <c r="E537" s="301">
        <v>0</v>
      </c>
      <c r="F537" s="239"/>
      <c r="G537" s="199"/>
      <c r="H537" s="90"/>
      <c r="I537" s="20"/>
      <c r="J537" s="104"/>
    </row>
    <row r="538" spans="1:11" ht="15" customHeight="1" x14ac:dyDescent="0.2">
      <c r="B538" s="781" t="s">
        <v>413</v>
      </c>
      <c r="C538" s="782"/>
      <c r="D538" s="90"/>
      <c r="E538" s="301">
        <v>12261058938.711348</v>
      </c>
      <c r="F538" s="239">
        <v>0.11553811470283026</v>
      </c>
      <c r="G538" s="199"/>
      <c r="H538" s="90"/>
      <c r="I538" s="20"/>
      <c r="J538" s="104"/>
    </row>
    <row r="539" spans="1:11" ht="15" customHeight="1" x14ac:dyDescent="0.2">
      <c r="B539" s="766" t="s">
        <v>357</v>
      </c>
      <c r="C539" s="767"/>
      <c r="D539" s="90"/>
      <c r="E539" s="301">
        <v>2229238149.7546363</v>
      </c>
      <c r="F539" s="239">
        <v>0.20184498651815952</v>
      </c>
      <c r="G539" s="199"/>
      <c r="H539" s="90"/>
      <c r="I539" s="20"/>
      <c r="J539" s="104"/>
    </row>
    <row r="540" spans="1:11" ht="15" customHeight="1" x14ac:dyDescent="0.2">
      <c r="B540" s="766" t="s">
        <v>358</v>
      </c>
      <c r="C540" s="767"/>
      <c r="D540" s="90"/>
      <c r="E540" s="301">
        <v>406502735.5247556</v>
      </c>
      <c r="F540" s="239">
        <v>3.7246222938558393E-2</v>
      </c>
      <c r="G540" s="199"/>
      <c r="H540" s="90"/>
      <c r="I540" s="20"/>
      <c r="J540" s="104"/>
    </row>
    <row r="541" spans="1:11" ht="12.75" customHeight="1" x14ac:dyDescent="0.2">
      <c r="B541" s="766" t="s">
        <v>359</v>
      </c>
      <c r="C541" s="767"/>
      <c r="D541" s="90"/>
      <c r="E541" s="301">
        <v>1095900923.6881623</v>
      </c>
      <c r="F541" s="239">
        <v>2.1517948784141261E-2</v>
      </c>
      <c r="G541" s="199"/>
      <c r="H541" s="90"/>
      <c r="I541" s="20"/>
      <c r="J541" s="104"/>
      <c r="K541" s="209" t="b">
        <f>IF(ABS(E541-SUM(E542:E546))&lt;0.001,TRUE,FALSE)</f>
        <v>1</v>
      </c>
    </row>
    <row r="542" spans="1:11" ht="15" customHeight="1" x14ac:dyDescent="0.2">
      <c r="B542" s="771" t="s">
        <v>394</v>
      </c>
      <c r="C542" s="772"/>
      <c r="D542" s="90"/>
      <c r="E542" s="301">
        <v>870386847.35569024</v>
      </c>
      <c r="F542" s="239">
        <v>2.4215635818775505E-2</v>
      </c>
      <c r="G542" s="199"/>
      <c r="H542" s="90"/>
      <c r="I542" s="20"/>
      <c r="J542" s="104"/>
    </row>
    <row r="543" spans="1:11" ht="15" customHeight="1" x14ac:dyDescent="0.2">
      <c r="B543" s="771" t="s">
        <v>395</v>
      </c>
      <c r="C543" s="772"/>
      <c r="D543" s="90"/>
      <c r="E543" s="301">
        <v>17125408.031250853</v>
      </c>
      <c r="F543" s="239">
        <v>0.12947161932216544</v>
      </c>
      <c r="G543" s="199"/>
      <c r="H543" s="90"/>
      <c r="I543" s="20"/>
      <c r="J543" s="104"/>
    </row>
    <row r="544" spans="1:11" ht="15" customHeight="1" x14ac:dyDescent="0.2">
      <c r="B544" s="771" t="s">
        <v>396</v>
      </c>
      <c r="C544" s="772"/>
      <c r="D544" s="90"/>
      <c r="E544" s="301">
        <v>27706207.096751004</v>
      </c>
      <c r="F544" s="239">
        <v>1.8574425071048228E-2</v>
      </c>
      <c r="G544" s="199"/>
      <c r="H544" s="90"/>
      <c r="I544" s="20"/>
      <c r="J544" s="104"/>
    </row>
    <row r="545" spans="1:11" ht="15" customHeight="1" x14ac:dyDescent="0.2">
      <c r="B545" s="771" t="s">
        <v>397</v>
      </c>
      <c r="C545" s="772"/>
      <c r="D545" s="90"/>
      <c r="E545" s="301">
        <v>7304017.6608672794</v>
      </c>
      <c r="F545" s="239">
        <v>8.9499161100818903E-2</v>
      </c>
      <c r="G545" s="199"/>
      <c r="H545" s="90"/>
      <c r="I545" s="20"/>
      <c r="J545" s="104"/>
    </row>
    <row r="546" spans="1:11" ht="12.75" x14ac:dyDescent="0.2">
      <c r="B546" s="787" t="s">
        <v>406</v>
      </c>
      <c r="C546" s="788"/>
      <c r="D546" s="90"/>
      <c r="E546" s="301">
        <v>173378443.54360288</v>
      </c>
      <c r="F546" s="239">
        <v>-3.232018814063653E-3</v>
      </c>
      <c r="G546" s="199"/>
      <c r="H546" s="90"/>
      <c r="I546" s="20"/>
      <c r="J546" s="104"/>
    </row>
    <row r="547" spans="1:11" ht="18.75" customHeight="1" x14ac:dyDescent="0.2">
      <c r="B547" s="758" t="s">
        <v>362</v>
      </c>
      <c r="C547" s="759"/>
      <c r="D547" s="90"/>
      <c r="E547" s="303">
        <v>4551507.3100000117</v>
      </c>
      <c r="F547" s="237">
        <v>-0.19171019484819607</v>
      </c>
      <c r="G547" s="199"/>
      <c r="H547" s="90"/>
      <c r="I547" s="20"/>
      <c r="J547" s="104"/>
      <c r="K547" s="209"/>
    </row>
    <row r="548" spans="1:11" ht="27.75" customHeight="1" x14ac:dyDescent="0.2">
      <c r="B548" s="768" t="s">
        <v>363</v>
      </c>
      <c r="C548" s="770"/>
      <c r="D548" s="90"/>
      <c r="E548" s="303">
        <v>3906647010.198885</v>
      </c>
      <c r="F548" s="237">
        <v>-9.4327020127680905E-2</v>
      </c>
      <c r="G548" s="201"/>
      <c r="H548" s="90"/>
      <c r="I548" s="20"/>
      <c r="J548" s="104"/>
      <c r="K548" s="209" t="b">
        <f>IF(ABS(E548-SUM(E549:E550))&lt;0.001,TRUE,FALSE)</f>
        <v>1</v>
      </c>
    </row>
    <row r="549" spans="1:11" ht="17.25" customHeight="1" x14ac:dyDescent="0.2">
      <c r="B549" s="423" t="s">
        <v>408</v>
      </c>
      <c r="C549" s="405"/>
      <c r="D549" s="90"/>
      <c r="E549" s="301">
        <v>3796708138.8033843</v>
      </c>
      <c r="F549" s="239">
        <v>-0.10268481119242279</v>
      </c>
      <c r="G549" s="201"/>
      <c r="H549" s="90"/>
      <c r="I549" s="20"/>
      <c r="J549" s="104"/>
    </row>
    <row r="550" spans="1:11" ht="24" customHeight="1" x14ac:dyDescent="0.2">
      <c r="B550" s="423" t="s">
        <v>409</v>
      </c>
      <c r="C550" s="405"/>
      <c r="D550" s="90"/>
      <c r="E550" s="301">
        <v>109938871.39550067</v>
      </c>
      <c r="F550" s="239">
        <v>0.33513915212577516</v>
      </c>
      <c r="G550" s="201"/>
      <c r="H550" s="90"/>
      <c r="I550" s="20"/>
      <c r="J550" s="104"/>
    </row>
    <row r="551" spans="1:11" s="363" customFormat="1" ht="21.75" customHeight="1" x14ac:dyDescent="0.2">
      <c r="A551" s="6"/>
      <c r="B551" s="768" t="s">
        <v>364</v>
      </c>
      <c r="C551" s="770"/>
      <c r="D551" s="90"/>
      <c r="E551" s="301"/>
      <c r="F551" s="239"/>
      <c r="G551" s="199"/>
      <c r="H551" s="90"/>
      <c r="I551" s="362"/>
      <c r="J551" s="359"/>
    </row>
    <row r="552" spans="1:11" s="363" customFormat="1" ht="27" customHeight="1" x14ac:dyDescent="0.2">
      <c r="A552" s="356"/>
      <c r="B552" s="768" t="s">
        <v>365</v>
      </c>
      <c r="C552" s="786"/>
      <c r="D552" s="360"/>
      <c r="E552" s="301"/>
      <c r="F552" s="239"/>
      <c r="G552" s="361"/>
      <c r="H552" s="360"/>
      <c r="I552" s="362"/>
      <c r="J552" s="359"/>
    </row>
    <row r="553" spans="1:11" s="363" customFormat="1" ht="19.5" customHeight="1" x14ac:dyDescent="0.2">
      <c r="A553" s="356"/>
      <c r="B553" s="768" t="s">
        <v>366</v>
      </c>
      <c r="C553" s="786"/>
      <c r="D553" s="360"/>
      <c r="E553" s="301"/>
      <c r="F553" s="239"/>
      <c r="G553" s="361"/>
      <c r="H553" s="360"/>
      <c r="I553" s="362"/>
      <c r="J553" s="359"/>
    </row>
    <row r="554" spans="1:11" s="363" customFormat="1" ht="18.75" customHeight="1" x14ac:dyDescent="0.2">
      <c r="A554" s="356"/>
      <c r="B554" s="768" t="s">
        <v>367</v>
      </c>
      <c r="C554" s="786"/>
      <c r="D554" s="360"/>
      <c r="E554" s="301"/>
      <c r="F554" s="239"/>
      <c r="G554" s="361"/>
      <c r="H554" s="360"/>
      <c r="I554" s="362"/>
      <c r="J554" s="359"/>
    </row>
    <row r="555" spans="1:11" ht="12.75" customHeight="1" x14ac:dyDescent="0.2">
      <c r="A555" s="356"/>
      <c r="B555" s="768" t="s">
        <v>368</v>
      </c>
      <c r="C555" s="848"/>
      <c r="D555" s="360"/>
      <c r="E555" s="301"/>
      <c r="F555" s="239"/>
      <c r="G555" s="361"/>
      <c r="H555" s="360"/>
      <c r="I555" s="20"/>
      <c r="J555" s="104"/>
    </row>
    <row r="556" spans="1:11" s="95" customFormat="1" ht="16.5" customHeight="1" x14ac:dyDescent="0.2">
      <c r="A556" s="6"/>
      <c r="B556" s="768" t="s">
        <v>369</v>
      </c>
      <c r="C556" s="848"/>
      <c r="D556" s="90"/>
      <c r="E556" s="301"/>
      <c r="F556" s="239"/>
      <c r="G556" s="201"/>
      <c r="H556" s="90"/>
      <c r="I556" s="94"/>
      <c r="J556" s="104"/>
    </row>
    <row r="557" spans="1:11" s="95" customFormat="1" ht="16.5" customHeight="1" x14ac:dyDescent="0.2">
      <c r="A557" s="91"/>
      <c r="B557" s="756" t="s">
        <v>66</v>
      </c>
      <c r="C557" s="757"/>
      <c r="D557" s="93"/>
      <c r="E557" s="303">
        <v>971754673.62139344</v>
      </c>
      <c r="F557" s="237">
        <v>6.1028838734440427E-2</v>
      </c>
      <c r="G557" s="200"/>
      <c r="H557" s="93"/>
      <c r="I557" s="94"/>
      <c r="J557" s="104"/>
    </row>
    <row r="558" spans="1:11" ht="16.5" customHeight="1" x14ac:dyDescent="0.2">
      <c r="A558" s="91"/>
      <c r="B558" s="758" t="s">
        <v>375</v>
      </c>
      <c r="C558" s="759"/>
      <c r="D558" s="93"/>
      <c r="E558" s="301">
        <v>959307540.94138873</v>
      </c>
      <c r="F558" s="239">
        <v>6.14456686425362E-2</v>
      </c>
      <c r="G558" s="200"/>
      <c r="H558" s="93"/>
      <c r="I558" s="20"/>
      <c r="J558" s="104"/>
    </row>
    <row r="559" spans="1:11" ht="13.5" customHeight="1" x14ac:dyDescent="0.2">
      <c r="B559" s="758" t="s">
        <v>236</v>
      </c>
      <c r="C559" s="759"/>
      <c r="D559" s="90"/>
      <c r="E559" s="301">
        <v>-175060</v>
      </c>
      <c r="F559" s="239">
        <v>-0.59188526348182058</v>
      </c>
      <c r="G559" s="199"/>
      <c r="H559" s="90"/>
      <c r="I559" s="20"/>
      <c r="J559" s="104"/>
    </row>
    <row r="560" spans="1:11" s="95" customFormat="1" ht="16.5" customHeight="1" x14ac:dyDescent="0.2">
      <c r="A560" s="6"/>
      <c r="B560" s="758" t="s">
        <v>316</v>
      </c>
      <c r="C560" s="759"/>
      <c r="D560" s="90"/>
      <c r="E560" s="301">
        <v>-16920</v>
      </c>
      <c r="F560" s="239">
        <v>-0.14855072463768115</v>
      </c>
      <c r="G560" s="199"/>
      <c r="H560" s="90"/>
      <c r="I560" s="94"/>
      <c r="J560" s="104"/>
    </row>
    <row r="561" spans="1:11" ht="18" customHeight="1" x14ac:dyDescent="0.2">
      <c r="A561" s="91"/>
      <c r="B561" s="756" t="s">
        <v>67</v>
      </c>
      <c r="C561" s="757"/>
      <c r="D561" s="93"/>
      <c r="E561" s="303">
        <v>162496623.25272441</v>
      </c>
      <c r="F561" s="237">
        <v>6.9897047391742184E-2</v>
      </c>
      <c r="G561" s="200"/>
      <c r="H561" s="93"/>
      <c r="I561" s="20"/>
      <c r="J561" s="104"/>
      <c r="K561" s="209" t="b">
        <f>IF(ABS(E561-SUM(E562:E563))&lt;0.001,TRUE,FALSE)</f>
        <v>1</v>
      </c>
    </row>
    <row r="562" spans="1:11" ht="12.75" x14ac:dyDescent="0.2">
      <c r="B562" s="758" t="s">
        <v>68</v>
      </c>
      <c r="C562" s="759"/>
      <c r="D562" s="90"/>
      <c r="E562" s="301">
        <v>146614506.54345834</v>
      </c>
      <c r="F562" s="239">
        <v>8.4913595869996916E-2</v>
      </c>
      <c r="G562" s="199"/>
      <c r="H562" s="90"/>
      <c r="I562" s="20"/>
      <c r="J562" s="104"/>
    </row>
    <row r="563" spans="1:11" s="95" customFormat="1" ht="12.75" x14ac:dyDescent="0.2">
      <c r="A563" s="6"/>
      <c r="B563" s="758" t="s">
        <v>69</v>
      </c>
      <c r="C563" s="759"/>
      <c r="D563" s="90"/>
      <c r="E563" s="301">
        <v>15882116.709266068</v>
      </c>
      <c r="F563" s="239">
        <v>-5.1319894659125342E-2</v>
      </c>
      <c r="G563" s="199"/>
      <c r="H563" s="90"/>
      <c r="I563" s="94"/>
      <c r="J563" s="104"/>
    </row>
    <row r="564" spans="1:11" ht="31.5" customHeight="1" x14ac:dyDescent="0.2">
      <c r="A564" s="91"/>
      <c r="B564" s="789" t="s">
        <v>293</v>
      </c>
      <c r="C564" s="790"/>
      <c r="D564" s="98"/>
      <c r="E564" s="326">
        <v>26863684768.076981</v>
      </c>
      <c r="F564" s="243">
        <v>3.3253743285207582E-2</v>
      </c>
      <c r="G564" s="202"/>
      <c r="H564" s="99"/>
      <c r="I564" s="8"/>
      <c r="K564" s="209" t="b">
        <f>IF(ABS(E564-SUM(E529,E557,E561))&lt;0.001,TRUE,FALSE)</f>
        <v>1</v>
      </c>
    </row>
    <row r="565" spans="1:11" ht="18.75" customHeight="1" x14ac:dyDescent="0.25">
      <c r="B565" s="7" t="s">
        <v>288</v>
      </c>
      <c r="C565" s="8"/>
      <c r="D565" s="8"/>
      <c r="E565" s="8"/>
      <c r="F565" s="8"/>
      <c r="G565" s="8"/>
      <c r="H565" s="8"/>
    </row>
    <row r="566" spans="1:11" ht="19.5" customHeight="1" x14ac:dyDescent="0.2">
      <c r="B566" s="9"/>
      <c r="C566" s="10" t="str">
        <f>$C$3</f>
        <v>PERIODE DU 1.1 AU 30.4.2024</v>
      </c>
      <c r="D566" s="11"/>
      <c r="I566" s="5"/>
    </row>
    <row r="567" spans="1:11" ht="12.75" x14ac:dyDescent="0.2">
      <c r="B567" s="12" t="str">
        <f>B524</f>
        <v xml:space="preserve">             I - ASSURANCE MALADIE : DÉPENSES en milliers d'euros</v>
      </c>
      <c r="C567" s="13"/>
      <c r="D567" s="13"/>
      <c r="E567" s="13"/>
      <c r="F567" s="14"/>
      <c r="G567" s="15"/>
      <c r="H567" s="15"/>
      <c r="I567" s="5"/>
    </row>
    <row r="568" spans="1:11" s="104" customFormat="1" ht="13.5" customHeight="1" x14ac:dyDescent="0.2">
      <c r="A568" s="6"/>
      <c r="B568" s="754"/>
      <c r="C568" s="755"/>
      <c r="D568" s="87"/>
      <c r="E568" s="88" t="s">
        <v>6</v>
      </c>
      <c r="F568" s="339" t="str">
        <f>$H$5</f>
        <v>PCAP</v>
      </c>
      <c r="G568" s="89"/>
      <c r="H568" s="20"/>
    </row>
    <row r="569" spans="1:11" s="104" customFormat="1" ht="27" customHeight="1" x14ac:dyDescent="0.2">
      <c r="A569" s="6"/>
      <c r="B569" s="791" t="s">
        <v>292</v>
      </c>
      <c r="C569" s="792"/>
      <c r="D569" s="793"/>
      <c r="E569" s="101"/>
      <c r="F569" s="176"/>
      <c r="G569" s="102"/>
      <c r="H569" s="103"/>
    </row>
    <row r="570" spans="1:11" s="104" customFormat="1" ht="32.25" customHeight="1" x14ac:dyDescent="0.2">
      <c r="A570" s="6"/>
      <c r="B570" s="783" t="s">
        <v>291</v>
      </c>
      <c r="C570" s="784"/>
      <c r="D570" s="785"/>
      <c r="E570" s="327">
        <v>2951180769.3624125</v>
      </c>
      <c r="F570" s="177">
        <v>-0.17230185460773462</v>
      </c>
      <c r="G570" s="105"/>
      <c r="H570" s="106"/>
      <c r="K570" s="209" t="b">
        <f>IF(ABS(E570-SUM(E571,E585,E593:E594,E598))&lt;0.001,TRUE,FALSE)</f>
        <v>1</v>
      </c>
    </row>
    <row r="571" spans="1:11" s="104" customFormat="1" ht="28.5" customHeight="1" x14ac:dyDescent="0.2">
      <c r="A571" s="6"/>
      <c r="B571" s="752" t="s">
        <v>183</v>
      </c>
      <c r="C571" s="753"/>
      <c r="D571" s="794"/>
      <c r="E571" s="327">
        <v>2382869266.7444434</v>
      </c>
      <c r="F571" s="177">
        <v>-0.16938834230131483</v>
      </c>
      <c r="G571" s="109"/>
      <c r="H571" s="106"/>
      <c r="K571" s="209" t="b">
        <f>IF(ABS(E571-SUM(E572:E584))&lt;0.001,TRUE,FALSE)</f>
        <v>1</v>
      </c>
    </row>
    <row r="572" spans="1:11" s="104" customFormat="1" ht="12.75" x14ac:dyDescent="0.2">
      <c r="A572" s="6"/>
      <c r="B572" s="760" t="s">
        <v>53</v>
      </c>
      <c r="C572" s="761"/>
      <c r="D572" s="762"/>
      <c r="E572" s="328">
        <v>1722291643.590003</v>
      </c>
      <c r="F572" s="174">
        <v>-0.20746502359417718</v>
      </c>
      <c r="G572" s="109"/>
      <c r="H572" s="106"/>
    </row>
    <row r="573" spans="1:11" s="104" customFormat="1" ht="12.75" x14ac:dyDescent="0.2">
      <c r="A573" s="6"/>
      <c r="B573" s="169" t="s">
        <v>360</v>
      </c>
      <c r="C573" s="383"/>
      <c r="D573" s="384"/>
      <c r="E573" s="328">
        <v>57375578.199514046</v>
      </c>
      <c r="F573" s="174"/>
      <c r="G573" s="109"/>
      <c r="H573" s="106"/>
    </row>
    <row r="574" spans="1:11" s="104" customFormat="1" ht="42.75" customHeight="1" x14ac:dyDescent="0.2">
      <c r="A574" s="6"/>
      <c r="B574" s="760" t="s">
        <v>429</v>
      </c>
      <c r="C574" s="761"/>
      <c r="D574" s="762"/>
      <c r="E574" s="328">
        <v>104557287.2800009</v>
      </c>
      <c r="F574" s="174">
        <v>-0.12098735589463905</v>
      </c>
      <c r="G574" s="109"/>
      <c r="H574" s="106"/>
    </row>
    <row r="575" spans="1:11" s="104" customFormat="1" ht="15" customHeight="1" x14ac:dyDescent="0.2">
      <c r="A575" s="6"/>
      <c r="B575" s="760" t="s">
        <v>54</v>
      </c>
      <c r="C575" s="761"/>
      <c r="D575" s="762"/>
      <c r="E575" s="328">
        <v>6888370.6699999869</v>
      </c>
      <c r="F575" s="174">
        <v>-0.16778647467274166</v>
      </c>
      <c r="G575" s="109"/>
      <c r="H575" s="106"/>
    </row>
    <row r="576" spans="1:11" s="104" customFormat="1" ht="15" customHeight="1" x14ac:dyDescent="0.2">
      <c r="A576" s="6"/>
      <c r="B576" s="760" t="s">
        <v>496</v>
      </c>
      <c r="C576" s="761"/>
      <c r="D576" s="762"/>
      <c r="E576" s="328">
        <v>16061722.440000458</v>
      </c>
      <c r="F576" s="174">
        <v>-0.16618079202908986</v>
      </c>
      <c r="G576" s="109"/>
      <c r="H576" s="106"/>
    </row>
    <row r="577" spans="1:11" s="104" customFormat="1" ht="12.75" x14ac:dyDescent="0.2">
      <c r="A577" s="6"/>
      <c r="B577" s="760" t="s">
        <v>302</v>
      </c>
      <c r="C577" s="761"/>
      <c r="D577" s="762"/>
      <c r="E577" s="328">
        <v>1376.4599999999996</v>
      </c>
      <c r="F577" s="174">
        <v>0.30735330433295838</v>
      </c>
      <c r="G577" s="109"/>
      <c r="H577" s="106"/>
    </row>
    <row r="578" spans="1:11" s="104" customFormat="1" ht="12.75" x14ac:dyDescent="0.2">
      <c r="A578" s="6"/>
      <c r="B578" s="169" t="s">
        <v>184</v>
      </c>
      <c r="C578" s="170"/>
      <c r="D578" s="171"/>
      <c r="E578" s="328">
        <v>203659478.62999982</v>
      </c>
      <c r="F578" s="174">
        <v>1.1077366818749379E-2</v>
      </c>
      <c r="G578" s="109"/>
      <c r="H578" s="110"/>
    </row>
    <row r="579" spans="1:11" s="104" customFormat="1" ht="12.75" x14ac:dyDescent="0.2">
      <c r="A579" s="6"/>
      <c r="B579" s="395" t="s">
        <v>373</v>
      </c>
      <c r="C579" s="170"/>
      <c r="D579" s="171"/>
      <c r="E579" s="328">
        <v>213405252.17000061</v>
      </c>
      <c r="F579" s="174">
        <v>-0.19514600430744222</v>
      </c>
      <c r="G579" s="109"/>
      <c r="H579" s="110"/>
    </row>
    <row r="580" spans="1:11" s="104" customFormat="1" ht="14.25" customHeight="1" x14ac:dyDescent="0.2">
      <c r="A580" s="6"/>
      <c r="B580" s="169" t="s">
        <v>185</v>
      </c>
      <c r="C580" s="170"/>
      <c r="D580" s="171"/>
      <c r="E580" s="328">
        <v>242973.63353999998</v>
      </c>
      <c r="F580" s="174">
        <v>-0.20087276976892277</v>
      </c>
      <c r="G580" s="109"/>
      <c r="H580" s="110"/>
    </row>
    <row r="581" spans="1:11" s="104" customFormat="1" ht="12.75" x14ac:dyDescent="0.2">
      <c r="A581" s="6"/>
      <c r="B581" s="760" t="s">
        <v>186</v>
      </c>
      <c r="C581" s="761"/>
      <c r="D581" s="762"/>
      <c r="E581" s="328">
        <v>57338519.560697958</v>
      </c>
      <c r="F581" s="174">
        <v>3.8445320008660078E-2</v>
      </c>
      <c r="G581" s="109"/>
      <c r="H581" s="110"/>
    </row>
    <row r="582" spans="1:11" s="104" customFormat="1" ht="12.75" x14ac:dyDescent="0.2">
      <c r="A582" s="6"/>
      <c r="B582" s="760" t="s">
        <v>187</v>
      </c>
      <c r="C582" s="761"/>
      <c r="D582" s="762"/>
      <c r="E582" s="328"/>
      <c r="F582" s="174"/>
      <c r="G582" s="109"/>
      <c r="H582" s="106"/>
    </row>
    <row r="583" spans="1:11" s="104" customFormat="1" ht="12.75" x14ac:dyDescent="0.2">
      <c r="A583" s="6"/>
      <c r="B583" s="760" t="s">
        <v>188</v>
      </c>
      <c r="C583" s="761"/>
      <c r="D583" s="762"/>
      <c r="E583" s="328">
        <v>238036.11068578169</v>
      </c>
      <c r="F583" s="174">
        <v>-0.28660686569002347</v>
      </c>
      <c r="G583" s="109"/>
      <c r="H583" s="106"/>
    </row>
    <row r="584" spans="1:11" s="104" customFormat="1" ht="21" customHeight="1" x14ac:dyDescent="0.2">
      <c r="A584" s="6"/>
      <c r="B584" s="760" t="s">
        <v>378</v>
      </c>
      <c r="C584" s="761"/>
      <c r="D584" s="762"/>
      <c r="E584" s="328">
        <v>809028</v>
      </c>
      <c r="F584" s="174">
        <v>-0.26847952084806426</v>
      </c>
      <c r="G584" s="109"/>
      <c r="H584" s="106"/>
    </row>
    <row r="585" spans="1:11" s="104" customFormat="1" ht="18" customHeight="1" x14ac:dyDescent="0.2">
      <c r="A585" s="6"/>
      <c r="B585" s="752" t="s">
        <v>55</v>
      </c>
      <c r="C585" s="753"/>
      <c r="D585" s="794"/>
      <c r="E585" s="327">
        <v>94110784.197969213</v>
      </c>
      <c r="F585" s="177">
        <v>0.14440744455468502</v>
      </c>
      <c r="G585" s="108"/>
      <c r="H585" s="106"/>
      <c r="K585" s="209" t="b">
        <f>IF(ABS(E585-SUM(E586,E589,E592))&lt;0.001,TRUE,FALSE)</f>
        <v>1</v>
      </c>
    </row>
    <row r="586" spans="1:11" s="104" customFormat="1" ht="15" customHeight="1" x14ac:dyDescent="0.2">
      <c r="A586" s="6"/>
      <c r="B586" s="763" t="s">
        <v>56</v>
      </c>
      <c r="C586" s="764"/>
      <c r="D586" s="765"/>
      <c r="E586" s="328">
        <v>56330421.025716096</v>
      </c>
      <c r="F586" s="174">
        <v>0.10559874356254362</v>
      </c>
      <c r="G586" s="109"/>
      <c r="H586" s="106"/>
      <c r="K586" s="209" t="b">
        <f>IF(ABS(E586-SUM(E587:E588))&lt;0.001,TRUE,FALSE)</f>
        <v>1</v>
      </c>
    </row>
    <row r="587" spans="1:11" s="104" customFormat="1" ht="15" customHeight="1" x14ac:dyDescent="0.2">
      <c r="A587" s="6"/>
      <c r="B587" s="760" t="s">
        <v>57</v>
      </c>
      <c r="C587" s="761"/>
      <c r="D587" s="762"/>
      <c r="E587" s="328">
        <v>1347649.4700000291</v>
      </c>
      <c r="F587" s="174">
        <v>-0.1478686936623157</v>
      </c>
      <c r="G587" s="109"/>
      <c r="H587" s="111"/>
    </row>
    <row r="588" spans="1:11" s="104" customFormat="1" ht="18" customHeight="1" x14ac:dyDescent="0.2">
      <c r="A588" s="24"/>
      <c r="B588" s="760" t="s">
        <v>58</v>
      </c>
      <c r="C588" s="761"/>
      <c r="D588" s="762"/>
      <c r="E588" s="328">
        <v>54982771.555716068</v>
      </c>
      <c r="F588" s="174">
        <v>0.11371846988949152</v>
      </c>
      <c r="G588" s="109"/>
      <c r="H588" s="112"/>
    </row>
    <row r="589" spans="1:11" s="104" customFormat="1" ht="15" customHeight="1" x14ac:dyDescent="0.2">
      <c r="A589" s="24"/>
      <c r="B589" s="763" t="s">
        <v>379</v>
      </c>
      <c r="C589" s="764"/>
      <c r="D589" s="765"/>
      <c r="E589" s="328">
        <v>37780363.172253102</v>
      </c>
      <c r="F589" s="174">
        <v>0.20761007694221112</v>
      </c>
      <c r="G589" s="109"/>
      <c r="H589" s="107"/>
      <c r="K589" s="209" t="b">
        <f>IF(ABS(E589-SUM(E590:E591))&lt;0.001,TRUE,FALSE)</f>
        <v>1</v>
      </c>
    </row>
    <row r="590" spans="1:11" s="104" customFormat="1" ht="15" customHeight="1" x14ac:dyDescent="0.2">
      <c r="A590" s="6"/>
      <c r="B590" s="760" t="s">
        <v>372</v>
      </c>
      <c r="C590" s="761"/>
      <c r="D590" s="762"/>
      <c r="E590" s="328"/>
      <c r="F590" s="174"/>
      <c r="G590" s="109"/>
      <c r="H590" s="106"/>
    </row>
    <row r="591" spans="1:11" s="104" customFormat="1" ht="15" customHeight="1" x14ac:dyDescent="0.2">
      <c r="A591" s="6"/>
      <c r="B591" s="760" t="s">
        <v>434</v>
      </c>
      <c r="C591" s="761"/>
      <c r="D591" s="762"/>
      <c r="E591" s="328">
        <v>37780363.172253102</v>
      </c>
      <c r="F591" s="174">
        <v>0.20761007694221112</v>
      </c>
      <c r="G591" s="109"/>
      <c r="H591" s="111"/>
    </row>
    <row r="592" spans="1:11" s="104" customFormat="1" ht="18" customHeight="1" x14ac:dyDescent="0.2">
      <c r="A592" s="6"/>
      <c r="B592" s="763" t="s">
        <v>180</v>
      </c>
      <c r="C592" s="764"/>
      <c r="D592" s="765"/>
      <c r="E592" s="328"/>
      <c r="F592" s="174"/>
      <c r="G592" s="109"/>
      <c r="H592" s="111"/>
    </row>
    <row r="593" spans="1:11" s="104" customFormat="1" ht="26.25" customHeight="1" x14ac:dyDescent="0.2">
      <c r="A593" s="24"/>
      <c r="B593" s="752" t="s">
        <v>189</v>
      </c>
      <c r="C593" s="753"/>
      <c r="D593" s="794"/>
      <c r="E593" s="327">
        <v>228406824.0400005</v>
      </c>
      <c r="F593" s="177">
        <v>-0.23165257344961721</v>
      </c>
      <c r="G593" s="109"/>
      <c r="H593" s="107"/>
    </row>
    <row r="594" spans="1:11" s="104" customFormat="1" ht="17.25" customHeight="1" x14ac:dyDescent="0.2">
      <c r="A594" s="6"/>
      <c r="B594" s="752" t="s">
        <v>190</v>
      </c>
      <c r="C594" s="753"/>
      <c r="D594" s="794"/>
      <c r="E594" s="327">
        <v>268601609.13999981</v>
      </c>
      <c r="F594" s="177">
        <v>-0.22822244753399168</v>
      </c>
      <c r="G594" s="109"/>
      <c r="H594" s="106"/>
      <c r="K594" s="209" t="b">
        <f>IF(ABS(E594-SUM(E595:E597))&lt;0.001,TRUE,FALSE)</f>
        <v>1</v>
      </c>
    </row>
    <row r="595" spans="1:11" s="104" customFormat="1" ht="17.25" customHeight="1" x14ac:dyDescent="0.2">
      <c r="A595" s="6"/>
      <c r="B595" s="760" t="s">
        <v>191</v>
      </c>
      <c r="C595" s="761"/>
      <c r="D595" s="762"/>
      <c r="E595" s="328">
        <v>225935725.50999972</v>
      </c>
      <c r="F595" s="174">
        <v>-0.24897991222090055</v>
      </c>
      <c r="G595" s="109"/>
      <c r="H595" s="106"/>
    </row>
    <row r="596" spans="1:11" s="104" customFormat="1" ht="17.25" customHeight="1" x14ac:dyDescent="0.2">
      <c r="A596" s="6"/>
      <c r="B596" s="760" t="s">
        <v>392</v>
      </c>
      <c r="C596" s="761"/>
      <c r="D596" s="762"/>
      <c r="E596" s="328">
        <v>177657.89000000089</v>
      </c>
      <c r="F596" s="174">
        <v>0.1543322768613653</v>
      </c>
      <c r="G596" s="109"/>
      <c r="H596" s="106"/>
    </row>
    <row r="597" spans="1:11" s="104" customFormat="1" ht="33" customHeight="1" x14ac:dyDescent="0.2">
      <c r="A597" s="6"/>
      <c r="B597" s="419" t="s">
        <v>393</v>
      </c>
      <c r="C597" s="383"/>
      <c r="D597" s="384"/>
      <c r="E597" s="328">
        <v>42488225.740000077</v>
      </c>
      <c r="F597" s="174">
        <v>-9.6715221846130017E-2</v>
      </c>
      <c r="G597" s="109"/>
      <c r="H597" s="106"/>
    </row>
    <row r="598" spans="1:11" s="104" customFormat="1" ht="32.25" customHeight="1" x14ac:dyDescent="0.2">
      <c r="A598" s="6"/>
      <c r="B598" s="752" t="s">
        <v>82</v>
      </c>
      <c r="C598" s="806"/>
      <c r="D598" s="807"/>
      <c r="E598" s="327">
        <v>-22807714.760000005</v>
      </c>
      <c r="F598" s="177">
        <v>-0.25997795480241292</v>
      </c>
      <c r="G598" s="102"/>
      <c r="H598" s="106"/>
    </row>
    <row r="599" spans="1:11" s="104" customFormat="1" ht="12.75" customHeight="1" x14ac:dyDescent="0.2">
      <c r="A599" s="24"/>
      <c r="B599" s="783" t="s">
        <v>60</v>
      </c>
      <c r="C599" s="784"/>
      <c r="D599" s="785"/>
      <c r="E599" s="327">
        <v>239679128.29511854</v>
      </c>
      <c r="F599" s="177">
        <v>-0.37671729126639042</v>
      </c>
      <c r="G599" s="105"/>
      <c r="H599" s="107"/>
      <c r="K599" s="209" t="b">
        <f>IF(ABS(E599-SUM(E600:E602))&lt;0.001,TRUE,FALSE)</f>
        <v>1</v>
      </c>
    </row>
    <row r="600" spans="1:11" s="104" customFormat="1" ht="12.75" customHeight="1" x14ac:dyDescent="0.2">
      <c r="A600" s="24"/>
      <c r="B600" s="797" t="s">
        <v>390</v>
      </c>
      <c r="C600" s="798"/>
      <c r="D600" s="799"/>
      <c r="E600" s="328">
        <v>148022870.48521051</v>
      </c>
      <c r="F600" s="174">
        <v>-0.50944146536677093</v>
      </c>
      <c r="G600" s="105"/>
      <c r="H600" s="107"/>
    </row>
    <row r="601" spans="1:11" s="104" customFormat="1" ht="12.75" x14ac:dyDescent="0.2">
      <c r="A601" s="24"/>
      <c r="B601" s="797" t="s">
        <v>391</v>
      </c>
      <c r="C601" s="798"/>
      <c r="D601" s="799"/>
      <c r="E601" s="328">
        <v>91656257.809908032</v>
      </c>
      <c r="F601" s="174">
        <v>0.10696420544954965</v>
      </c>
      <c r="G601" s="105"/>
      <c r="H601" s="107"/>
    </row>
    <row r="602" spans="1:11" s="104" customFormat="1" ht="12.75" x14ac:dyDescent="0.2">
      <c r="A602" s="24"/>
      <c r="B602" s="797" t="s">
        <v>462</v>
      </c>
      <c r="C602" s="798"/>
      <c r="D602" s="799"/>
      <c r="E602" s="328"/>
      <c r="F602" s="174"/>
      <c r="G602" s="105"/>
      <c r="H602" s="107"/>
    </row>
    <row r="603" spans="1:11" s="359" customFormat="1" ht="12.75" hidden="1" x14ac:dyDescent="0.2">
      <c r="A603" s="6"/>
      <c r="B603" s="783"/>
      <c r="C603" s="784"/>
      <c r="D603" s="785"/>
      <c r="E603" s="327"/>
      <c r="F603" s="177"/>
      <c r="G603" s="109"/>
      <c r="H603" s="106"/>
    </row>
    <row r="604" spans="1:11" s="359" customFormat="1" ht="32.25" customHeight="1" x14ac:dyDescent="0.2">
      <c r="A604" s="356"/>
      <c r="B604" s="783" t="s">
        <v>481</v>
      </c>
      <c r="C604" s="784"/>
      <c r="D604" s="785"/>
      <c r="E604" s="327"/>
      <c r="F604" s="327"/>
      <c r="G604" s="357"/>
      <c r="H604" s="358"/>
    </row>
    <row r="605" spans="1:11" s="359" customFormat="1" ht="24.75" customHeight="1" x14ac:dyDescent="0.2">
      <c r="A605" s="356"/>
      <c r="B605" s="783" t="s">
        <v>482</v>
      </c>
      <c r="C605" s="795"/>
      <c r="D605" s="796"/>
      <c r="E605" s="328"/>
      <c r="F605" s="174"/>
      <c r="G605" s="357"/>
      <c r="H605" s="358"/>
    </row>
    <row r="606" spans="1:11" s="359" customFormat="1" ht="21" customHeight="1" x14ac:dyDescent="0.2">
      <c r="A606" s="356"/>
      <c r="B606" s="783" t="s">
        <v>342</v>
      </c>
      <c r="C606" s="795"/>
      <c r="D606" s="796"/>
      <c r="E606" s="327">
        <v>897501391.21057117</v>
      </c>
      <c r="F606" s="177">
        <v>-7.3567515089962621E-2</v>
      </c>
      <c r="G606" s="357"/>
      <c r="H606" s="358"/>
      <c r="K606" s="209" t="b">
        <f>IF(ABS(E606-SUM(E607,E616))&lt;0.001,TRUE,FALSE)</f>
        <v>1</v>
      </c>
    </row>
    <row r="607" spans="1:11" s="104" customFormat="1" ht="18" customHeight="1" x14ac:dyDescent="0.2">
      <c r="A607" s="356"/>
      <c r="B607" s="752" t="s">
        <v>61</v>
      </c>
      <c r="C607" s="753"/>
      <c r="D607" s="794"/>
      <c r="E607" s="327">
        <v>305738598.82653892</v>
      </c>
      <c r="F607" s="177">
        <v>1.4433599669579023E-2</v>
      </c>
      <c r="G607" s="357"/>
      <c r="H607" s="358"/>
      <c r="K607" s="209" t="b">
        <f>IF(ABS(E607-SUM(E608:E615))&lt;0.001,TRUE,FALSE)</f>
        <v>0</v>
      </c>
    </row>
    <row r="608" spans="1:11" s="104" customFormat="1" ht="15" customHeight="1" x14ac:dyDescent="0.2">
      <c r="A608" s="6"/>
      <c r="B608" s="760" t="s">
        <v>471</v>
      </c>
      <c r="C608" s="761"/>
      <c r="D608" s="762"/>
      <c r="E608" s="328">
        <v>25342.568680528013</v>
      </c>
      <c r="F608" s="174">
        <v>-0.98715645260832952</v>
      </c>
      <c r="G608" s="108"/>
      <c r="H608" s="106"/>
    </row>
    <row r="609" spans="1:11" s="104" customFormat="1" ht="15" customHeight="1" x14ac:dyDescent="0.2">
      <c r="A609" s="6"/>
      <c r="B609" s="760" t="s">
        <v>473</v>
      </c>
      <c r="C609" s="761"/>
      <c r="D609" s="762"/>
      <c r="E609" s="328">
        <v>302855683.01971871</v>
      </c>
      <c r="F609" s="174">
        <v>1.0136444764967667E-2</v>
      </c>
      <c r="G609" s="108"/>
      <c r="H609" s="106"/>
    </row>
    <row r="610" spans="1:11" s="104" customFormat="1" ht="15" customHeight="1" x14ac:dyDescent="0.2">
      <c r="A610" s="6"/>
      <c r="B610" s="760" t="s">
        <v>430</v>
      </c>
      <c r="C610" s="761"/>
      <c r="D610" s="762"/>
      <c r="E610" s="328"/>
      <c r="F610" s="174"/>
      <c r="G610" s="108"/>
      <c r="H610" s="106"/>
    </row>
    <row r="611" spans="1:11" s="104" customFormat="1" ht="12.75" customHeight="1" x14ac:dyDescent="0.2">
      <c r="A611" s="6"/>
      <c r="B611" s="760" t="s">
        <v>469</v>
      </c>
      <c r="C611" s="761"/>
      <c r="D611" s="762"/>
      <c r="E611" s="328">
        <v>-3.7899999999999991</v>
      </c>
      <c r="F611" s="174"/>
      <c r="G611" s="109"/>
      <c r="H611" s="106"/>
    </row>
    <row r="612" spans="1:11" s="104" customFormat="1" ht="12.75" customHeight="1" x14ac:dyDescent="0.2">
      <c r="A612" s="6"/>
      <c r="B612" s="760" t="s">
        <v>399</v>
      </c>
      <c r="C612" s="761"/>
      <c r="D612" s="762"/>
      <c r="E612" s="328">
        <v>0</v>
      </c>
      <c r="F612" s="174">
        <v>-1</v>
      </c>
      <c r="G612" s="109"/>
      <c r="H612" s="106"/>
    </row>
    <row r="613" spans="1:11" s="104" customFormat="1" ht="12.75" customHeight="1" x14ac:dyDescent="0.2">
      <c r="A613" s="6"/>
      <c r="B613" s="760" t="s">
        <v>400</v>
      </c>
      <c r="C613" s="761"/>
      <c r="D613" s="762"/>
      <c r="E613" s="328"/>
      <c r="F613" s="174"/>
      <c r="G613" s="102"/>
      <c r="H613" s="106"/>
    </row>
    <row r="614" spans="1:11" s="104" customFormat="1" ht="12.75" customHeight="1" x14ac:dyDescent="0.2">
      <c r="A614" s="6"/>
      <c r="B614" s="797" t="s">
        <v>443</v>
      </c>
      <c r="C614" s="798"/>
      <c r="D614" s="799"/>
      <c r="E614" s="328">
        <v>2725490.7681410005</v>
      </c>
      <c r="F614" s="174"/>
      <c r="G614" s="102"/>
      <c r="H614" s="106"/>
    </row>
    <row r="615" spans="1:11" s="104" customFormat="1" ht="11.25" customHeight="1" x14ac:dyDescent="0.2">
      <c r="A615" s="6"/>
      <c r="B615" s="797" t="s">
        <v>401</v>
      </c>
      <c r="C615" s="798"/>
      <c r="D615" s="799"/>
      <c r="E615" s="328">
        <v>132066.64999999997</v>
      </c>
      <c r="F615" s="174">
        <v>0.22839316759076689</v>
      </c>
      <c r="G615" s="102"/>
      <c r="H615" s="106"/>
    </row>
    <row r="616" spans="1:11" s="104" customFormat="1" ht="18.75" customHeight="1" x14ac:dyDescent="0.2">
      <c r="A616" s="6"/>
      <c r="B616" s="752" t="s">
        <v>62</v>
      </c>
      <c r="C616" s="753"/>
      <c r="D616" s="794"/>
      <c r="E616" s="327">
        <v>591762792.38403225</v>
      </c>
      <c r="F616" s="177">
        <v>-0.11330859488065015</v>
      </c>
      <c r="G616" s="109"/>
      <c r="H616" s="113"/>
      <c r="K616" s="209" t="b">
        <f>IF(ABS(E616-SUM(E617:E625))&lt;0.001,TRUE,FALSE)</f>
        <v>1</v>
      </c>
    </row>
    <row r="617" spans="1:11" s="104" customFormat="1" ht="12.75" customHeight="1" x14ac:dyDescent="0.2">
      <c r="A617" s="6"/>
      <c r="B617" s="760" t="s">
        <v>470</v>
      </c>
      <c r="C617" s="761"/>
      <c r="D617" s="762"/>
      <c r="E617" s="328">
        <v>190136239.90601778</v>
      </c>
      <c r="F617" s="174">
        <v>-0.671577695627812</v>
      </c>
      <c r="G617" s="109"/>
      <c r="H617" s="113"/>
    </row>
    <row r="618" spans="1:11" s="104" customFormat="1" ht="12.75" customHeight="1" x14ac:dyDescent="0.2">
      <c r="A618" s="6"/>
      <c r="B618" s="760" t="s">
        <v>474</v>
      </c>
      <c r="C618" s="761"/>
      <c r="D618" s="762"/>
      <c r="E618" s="328">
        <v>360989775.153157</v>
      </c>
      <c r="F618" s="174"/>
      <c r="G618" s="109"/>
      <c r="H618" s="113"/>
    </row>
    <row r="619" spans="1:11" s="104" customFormat="1" ht="12.75" customHeight="1" x14ac:dyDescent="0.2">
      <c r="A619" s="6"/>
      <c r="B619" s="760" t="s">
        <v>402</v>
      </c>
      <c r="C619" s="761"/>
      <c r="D619" s="762"/>
      <c r="E619" s="328">
        <v>13174657.219999995</v>
      </c>
      <c r="F619" s="174">
        <v>-0.79039365958494323</v>
      </c>
      <c r="G619" s="109"/>
      <c r="H619" s="113"/>
    </row>
    <row r="620" spans="1:11" s="104" customFormat="1" ht="12.75" customHeight="1" x14ac:dyDescent="0.2">
      <c r="A620" s="6"/>
      <c r="B620" s="760" t="s">
        <v>469</v>
      </c>
      <c r="C620" s="761"/>
      <c r="D620" s="762"/>
      <c r="E620" s="328">
        <v>1659689.7230428555</v>
      </c>
      <c r="F620" s="174">
        <v>-0.68950483706120491</v>
      </c>
      <c r="G620" s="109"/>
      <c r="H620" s="113"/>
    </row>
    <row r="621" spans="1:11" s="104" customFormat="1" ht="12.75" customHeight="1" x14ac:dyDescent="0.2">
      <c r="A621" s="6"/>
      <c r="B621" s="760" t="s">
        <v>472</v>
      </c>
      <c r="C621" s="761"/>
      <c r="D621" s="762"/>
      <c r="E621" s="328">
        <v>1572923.1999999988</v>
      </c>
      <c r="F621" s="174"/>
      <c r="G621" s="109"/>
      <c r="H621" s="113"/>
    </row>
    <row r="622" spans="1:11" s="104" customFormat="1" ht="12.75" customHeight="1" x14ac:dyDescent="0.2">
      <c r="A622" s="6"/>
      <c r="B622" s="760" t="s">
        <v>399</v>
      </c>
      <c r="C622" s="761"/>
      <c r="D622" s="762"/>
      <c r="E622" s="328">
        <v>10137667.795762988</v>
      </c>
      <c r="F622" s="174"/>
      <c r="G622" s="109"/>
      <c r="H622" s="113"/>
    </row>
    <row r="623" spans="1:11" s="104" customFormat="1" ht="12.75" customHeight="1" x14ac:dyDescent="0.2">
      <c r="A623" s="6"/>
      <c r="B623" s="760" t="s">
        <v>400</v>
      </c>
      <c r="C623" s="761"/>
      <c r="D623" s="762"/>
      <c r="E623" s="328">
        <v>-17184</v>
      </c>
      <c r="F623" s="174">
        <v>-0.80886278697277092</v>
      </c>
      <c r="G623" s="109"/>
      <c r="H623" s="113"/>
    </row>
    <row r="624" spans="1:11" s="457" customFormat="1" ht="12.75" customHeight="1" x14ac:dyDescent="0.2">
      <c r="A624" s="6"/>
      <c r="B624" s="169" t="s">
        <v>425</v>
      </c>
      <c r="C624" s="383"/>
      <c r="D624" s="384"/>
      <c r="E624" s="328">
        <v>9032673.4070539866</v>
      </c>
      <c r="F624" s="174">
        <v>0.17069391700325931</v>
      </c>
      <c r="G624" s="109"/>
      <c r="H624" s="113"/>
    </row>
    <row r="625" spans="1:11" s="457" customFormat="1" ht="21" customHeight="1" x14ac:dyDescent="0.2">
      <c r="A625" s="452"/>
      <c r="B625" s="803" t="s">
        <v>403</v>
      </c>
      <c r="C625" s="804"/>
      <c r="D625" s="805"/>
      <c r="E625" s="453">
        <v>5076349.9790000264</v>
      </c>
      <c r="F625" s="454">
        <v>-0.42932497003406411</v>
      </c>
      <c r="G625" s="455"/>
      <c r="H625" s="456"/>
    </row>
    <row r="626" spans="1:11" s="457" customFormat="1" ht="18.75" customHeight="1" x14ac:dyDescent="0.2">
      <c r="A626" s="452"/>
      <c r="B626" s="783" t="s">
        <v>343</v>
      </c>
      <c r="C626" s="784"/>
      <c r="D626" s="784"/>
      <c r="E626" s="458"/>
      <c r="F626" s="459"/>
      <c r="G626" s="460"/>
      <c r="H626" s="461"/>
    </row>
    <row r="627" spans="1:11" s="457" customFormat="1" ht="15" customHeight="1" x14ac:dyDescent="0.2">
      <c r="A627" s="452"/>
      <c r="B627" s="783" t="s">
        <v>344</v>
      </c>
      <c r="C627" s="784"/>
      <c r="D627" s="784"/>
      <c r="E627" s="458">
        <v>65531702.311299987</v>
      </c>
      <c r="F627" s="459">
        <v>-0.13403670938506407</v>
      </c>
      <c r="G627" s="460"/>
      <c r="H627" s="461"/>
      <c r="K627" s="209" t="b">
        <f>IF(ABS(E627-SUM(E628:E630))&lt;0.001,TRUE,FALSE)</f>
        <v>1</v>
      </c>
    </row>
    <row r="628" spans="1:11" s="457" customFormat="1" ht="12.75" customHeight="1" x14ac:dyDescent="0.2">
      <c r="A628" s="452"/>
      <c r="B628" s="752" t="s">
        <v>63</v>
      </c>
      <c r="C628" s="753"/>
      <c r="D628" s="753"/>
      <c r="E628" s="453">
        <v>17780865.731299996</v>
      </c>
      <c r="F628" s="454">
        <v>-0.16953917847268218</v>
      </c>
      <c r="G628" s="462"/>
      <c r="H628" s="461"/>
    </row>
    <row r="629" spans="1:11" s="466" customFormat="1" ht="22.5" customHeight="1" x14ac:dyDescent="0.2">
      <c r="A629" s="452"/>
      <c r="B629" s="752" t="s">
        <v>64</v>
      </c>
      <c r="C629" s="753"/>
      <c r="D629" s="753"/>
      <c r="E629" s="453">
        <v>47750836.579999991</v>
      </c>
      <c r="F629" s="454">
        <v>-6.1747917581126632E-2</v>
      </c>
      <c r="G629" s="462"/>
      <c r="H629" s="461"/>
      <c r="J629" s="457"/>
    </row>
    <row r="630" spans="1:11" s="466" customFormat="1" ht="22.5" customHeight="1" x14ac:dyDescent="0.2">
      <c r="A630" s="452"/>
      <c r="B630" s="752" t="s">
        <v>478</v>
      </c>
      <c r="C630" s="753"/>
      <c r="D630" s="753"/>
      <c r="E630" s="453"/>
      <c r="F630" s="454"/>
      <c r="G630" s="462"/>
      <c r="H630" s="461"/>
      <c r="J630" s="457"/>
    </row>
    <row r="631" spans="1:11" s="466" customFormat="1" ht="22.5" customHeight="1" x14ac:dyDescent="0.2">
      <c r="A631" s="452"/>
      <c r="B631" s="752" t="s">
        <v>479</v>
      </c>
      <c r="C631" s="753"/>
      <c r="D631" s="753"/>
      <c r="E631" s="453"/>
      <c r="F631" s="454"/>
      <c r="G631" s="462"/>
      <c r="H631" s="461"/>
      <c r="J631" s="457"/>
    </row>
    <row r="632" spans="1:11" ht="18.75" customHeight="1" x14ac:dyDescent="0.2">
      <c r="A632" s="463"/>
      <c r="B632" s="800" t="s">
        <v>290</v>
      </c>
      <c r="C632" s="801"/>
      <c r="D632" s="802"/>
      <c r="E632" s="326">
        <v>4153892991.1794019</v>
      </c>
      <c r="F632" s="243">
        <v>-0.16830948747068852</v>
      </c>
      <c r="G632" s="464"/>
      <c r="H632" s="465"/>
      <c r="I632" s="8"/>
      <c r="K632" s="209" t="b">
        <f>IF(ABS(E632-SUM(E570,E599,E603:E606,E626:E627))&lt;0.001,TRUE,FALSE)</f>
        <v>1</v>
      </c>
    </row>
    <row r="633" spans="1:11" ht="22.5" customHeight="1" x14ac:dyDescent="0.25">
      <c r="B633" s="7" t="s">
        <v>288</v>
      </c>
      <c r="C633" s="8"/>
      <c r="D633" s="8"/>
      <c r="E633" s="8"/>
      <c r="F633" s="115"/>
      <c r="G633" s="115"/>
      <c r="H633" s="115"/>
    </row>
    <row r="634" spans="1:11" ht="19.5" customHeight="1" x14ac:dyDescent="0.2">
      <c r="B634" s="9"/>
      <c r="C634" s="10" t="str">
        <f>$C$3</f>
        <v>PERIODE DU 1.1 AU 30.4.2024</v>
      </c>
      <c r="D634" s="11"/>
      <c r="F634" s="116"/>
      <c r="G634" s="116"/>
      <c r="H634" s="116"/>
      <c r="I634" s="15"/>
    </row>
    <row r="635" spans="1:11" ht="12.75" x14ac:dyDescent="0.2">
      <c r="B635" s="12" t="str">
        <f>B567</f>
        <v xml:space="preserve">             I - ASSURANCE MALADIE : DÉPENSES en milliers d'euros</v>
      </c>
      <c r="C635" s="13"/>
      <c r="D635" s="13"/>
      <c r="E635" s="13"/>
      <c r="F635" s="14"/>
      <c r="G635" s="15"/>
      <c r="H635" s="15"/>
      <c r="I635" s="20"/>
    </row>
    <row r="636" spans="1:11" ht="12.75" x14ac:dyDescent="0.2">
      <c r="B636" s="754"/>
      <c r="C636" s="755"/>
      <c r="D636" s="87"/>
      <c r="E636" s="88" t="s">
        <v>6</v>
      </c>
      <c r="F636" s="339" t="str">
        <f>$H$5</f>
        <v>PCAP</v>
      </c>
      <c r="G636" s="197"/>
      <c r="H636" s="89"/>
      <c r="I636" s="20"/>
    </row>
    <row r="637" spans="1:11" ht="15.75" customHeight="1" x14ac:dyDescent="0.2">
      <c r="A637" s="114"/>
      <c r="B637" s="126" t="s">
        <v>475</v>
      </c>
      <c r="C637" s="126"/>
      <c r="D637" s="126"/>
      <c r="E637" s="326">
        <v>369761437.36618602</v>
      </c>
      <c r="F637" s="243">
        <v>0.11397018220889676</v>
      </c>
      <c r="G637" s="204"/>
      <c r="H637" s="119"/>
      <c r="I637" s="111"/>
      <c r="K637" s="209"/>
    </row>
    <row r="638" spans="1:11" s="121" customFormat="1" ht="17.25" customHeight="1" x14ac:dyDescent="0.2">
      <c r="A638" s="6"/>
      <c r="B638" s="123"/>
      <c r="C638" s="124"/>
      <c r="D638" s="124"/>
      <c r="E638" s="329"/>
      <c r="F638" s="244"/>
      <c r="G638" s="205"/>
      <c r="H638" s="125"/>
      <c r="I638" s="120"/>
      <c r="J638" s="104"/>
    </row>
    <row r="639" spans="1:11" ht="12.75" x14ac:dyDescent="0.2">
      <c r="A639" s="114"/>
      <c r="B639" s="126" t="s">
        <v>30</v>
      </c>
      <c r="C639" s="127"/>
      <c r="D639" s="128"/>
      <c r="E639" s="334">
        <v>31387339196.622585</v>
      </c>
      <c r="F639" s="249">
        <v>1.9719834734506225E-3</v>
      </c>
      <c r="G639" s="206"/>
      <c r="H639" s="129"/>
      <c r="I639" s="111"/>
      <c r="K639" s="209" t="b">
        <f>IF(ABS(E639-SUM(E564,E632,E637))&lt;0.001,TRUE,FALSE)</f>
        <v>1</v>
      </c>
    </row>
    <row r="640" spans="1:11" ht="12.75" x14ac:dyDescent="0.2">
      <c r="B640" s="218"/>
      <c r="C640" s="127"/>
      <c r="D640" s="127"/>
      <c r="E640" s="331"/>
      <c r="F640" s="246"/>
      <c r="G640" s="206"/>
      <c r="H640" s="130"/>
      <c r="I640" s="111"/>
    </row>
    <row r="641" spans="1:10" ht="12.75" x14ac:dyDescent="0.2">
      <c r="B641" s="126" t="s">
        <v>240</v>
      </c>
      <c r="C641" s="127"/>
      <c r="D641" s="128"/>
      <c r="E641" s="334">
        <v>22747612.079999983</v>
      </c>
      <c r="F641" s="249">
        <v>-0.16818330855322827</v>
      </c>
      <c r="G641" s="206"/>
      <c r="H641" s="129"/>
      <c r="I641" s="111"/>
    </row>
    <row r="642" spans="1:10" s="121" customFormat="1" ht="17.25" customHeight="1" x14ac:dyDescent="0.2">
      <c r="A642" s="6"/>
      <c r="B642" s="216"/>
      <c r="C642" s="573"/>
      <c r="D642" s="573"/>
      <c r="E642" s="333"/>
      <c r="F642" s="248"/>
      <c r="G642" s="206"/>
      <c r="H642" s="129"/>
      <c r="I642" s="120"/>
      <c r="J642" s="104"/>
    </row>
    <row r="643" spans="1:10" ht="12.75" x14ac:dyDescent="0.2">
      <c r="A643" s="114"/>
      <c r="B643" s="126" t="s">
        <v>437</v>
      </c>
      <c r="C643" s="127"/>
      <c r="D643" s="128"/>
      <c r="E643" s="407">
        <v>34085082.149999999</v>
      </c>
      <c r="F643" s="408">
        <v>3.2358057874670942E-2</v>
      </c>
      <c r="G643" s="206"/>
      <c r="H643" s="129"/>
      <c r="I643" s="111"/>
      <c r="J643" s="104"/>
    </row>
    <row r="644" spans="1:10" ht="12.75" customHeight="1" x14ac:dyDescent="0.2">
      <c r="B644" s="216"/>
      <c r="C644" s="217"/>
      <c r="D644" s="196"/>
      <c r="E644" s="333"/>
      <c r="F644" s="248"/>
      <c r="G644" s="173"/>
      <c r="H644" s="130"/>
      <c r="I644" s="111"/>
      <c r="J644" s="104"/>
    </row>
    <row r="645" spans="1:10" ht="12.75" customHeight="1" x14ac:dyDescent="0.2">
      <c r="B645" s="126" t="s">
        <v>19</v>
      </c>
      <c r="C645" s="131"/>
      <c r="D645" s="132"/>
      <c r="E645" s="334"/>
      <c r="F645" s="249"/>
      <c r="G645" s="173"/>
      <c r="H645" s="130"/>
      <c r="I645" s="111"/>
    </row>
    <row r="646" spans="1:10" ht="12.75" customHeight="1" x14ac:dyDescent="0.2">
      <c r="B646" s="216"/>
      <c r="C646" s="217"/>
      <c r="D646" s="196"/>
      <c r="E646" s="247"/>
      <c r="F646" s="248"/>
      <c r="G646" s="173"/>
      <c r="H646" s="130"/>
      <c r="I646" s="111"/>
      <c r="J646" s="104"/>
    </row>
    <row r="647" spans="1:10" ht="12.75" customHeight="1" x14ac:dyDescent="0.2">
      <c r="B647" s="126" t="s">
        <v>44</v>
      </c>
      <c r="C647" s="131"/>
      <c r="D647" s="132"/>
      <c r="E647" s="334"/>
      <c r="F647" s="249"/>
      <c r="G647" s="173"/>
      <c r="H647" s="130"/>
      <c r="I647" s="111"/>
    </row>
    <row r="648" spans="1:10" ht="12.75" customHeight="1" x14ac:dyDescent="0.2">
      <c r="B648" s="216"/>
      <c r="C648" s="217"/>
      <c r="D648" s="196"/>
      <c r="E648" s="247"/>
      <c r="F648" s="248"/>
      <c r="G648" s="173"/>
      <c r="H648" s="130"/>
      <c r="I648" s="111"/>
      <c r="J648" s="104"/>
    </row>
    <row r="649" spans="1:10" ht="12.75" customHeight="1" x14ac:dyDescent="0.2">
      <c r="B649" s="233" t="s">
        <v>42</v>
      </c>
      <c r="C649" s="131"/>
      <c r="D649" s="132"/>
      <c r="E649" s="334"/>
      <c r="F649" s="249"/>
      <c r="G649" s="173"/>
      <c r="H649" s="130"/>
      <c r="I649" s="111"/>
      <c r="J649" s="104"/>
    </row>
    <row r="650" spans="1:10" ht="12.75" customHeight="1" x14ac:dyDescent="0.2">
      <c r="B650" s="149" t="s">
        <v>83</v>
      </c>
      <c r="C650" s="217"/>
      <c r="D650" s="230"/>
      <c r="E650" s="250">
        <v>10592.82</v>
      </c>
      <c r="F650" s="251">
        <v>0.66200988467874788</v>
      </c>
      <c r="G650" s="173"/>
      <c r="H650" s="130"/>
      <c r="I650" s="111"/>
      <c r="J650" s="104"/>
    </row>
    <row r="651" spans="1:10" ht="16.5" customHeight="1" x14ac:dyDescent="0.2">
      <c r="B651" s="162" t="s">
        <v>84</v>
      </c>
      <c r="C651" s="231"/>
      <c r="D651" s="232"/>
      <c r="E651" s="252"/>
      <c r="F651" s="253"/>
      <c r="G651" s="173"/>
      <c r="H651" s="130"/>
      <c r="I651" s="111"/>
    </row>
    <row r="652" spans="1:10" ht="16.5" hidden="1" customHeight="1" x14ac:dyDescent="0.2">
      <c r="B652" s="71"/>
      <c r="C652" s="217"/>
      <c r="D652" s="196"/>
      <c r="E652" s="254"/>
      <c r="F652" s="255"/>
      <c r="G652" s="173"/>
      <c r="H652" s="130"/>
      <c r="I652" s="111"/>
    </row>
    <row r="653" spans="1:10" ht="16.5" hidden="1" customHeight="1" x14ac:dyDescent="0.2">
      <c r="B653" s="71"/>
      <c r="C653" s="217"/>
      <c r="D653" s="196"/>
      <c r="E653" s="254"/>
      <c r="F653" s="255"/>
      <c r="G653" s="173"/>
      <c r="H653" s="130"/>
      <c r="I653" s="111"/>
    </row>
    <row r="654" spans="1:10" ht="16.5" hidden="1" customHeight="1" x14ac:dyDescent="0.2">
      <c r="B654" s="71"/>
      <c r="C654" s="217"/>
      <c r="D654" s="196"/>
      <c r="E654" s="254"/>
      <c r="F654" s="255"/>
      <c r="G654" s="173"/>
      <c r="H654" s="130"/>
      <c r="I654" s="111"/>
    </row>
    <row r="655" spans="1:10" ht="16.5" hidden="1" customHeight="1" x14ac:dyDescent="0.2">
      <c r="B655" s="71"/>
      <c r="C655" s="217"/>
      <c r="D655" s="196"/>
      <c r="E655" s="254"/>
      <c r="F655" s="255"/>
      <c r="G655" s="173"/>
      <c r="H655" s="130"/>
      <c r="I655" s="111"/>
    </row>
    <row r="656" spans="1:10" ht="16.5" customHeight="1" x14ac:dyDescent="0.2">
      <c r="B656" s="71"/>
      <c r="C656" s="217"/>
      <c r="D656" s="196"/>
      <c r="E656" s="254"/>
      <c r="F656" s="255"/>
      <c r="G656" s="173"/>
      <c r="H656" s="130"/>
      <c r="I656" s="111"/>
    </row>
    <row r="657" spans="1:11" ht="16.5" customHeight="1" x14ac:dyDescent="0.2">
      <c r="B657" s="233" t="s">
        <v>384</v>
      </c>
      <c r="C657" s="131"/>
      <c r="D657" s="403"/>
      <c r="E657" s="334">
        <v>1509368700</v>
      </c>
      <c r="F657" s="249">
        <v>0</v>
      </c>
      <c r="G657" s="173"/>
      <c r="H657" s="130"/>
      <c r="I657" s="111"/>
    </row>
    <row r="658" spans="1:11" ht="16.5" customHeight="1" thickBot="1" x14ac:dyDescent="0.25">
      <c r="B658" s="71"/>
      <c r="C658" s="217"/>
      <c r="D658" s="196"/>
      <c r="E658" s="254"/>
      <c r="F658" s="255"/>
      <c r="G658" s="173"/>
      <c r="H658" s="130"/>
      <c r="I658" s="111"/>
    </row>
    <row r="659" spans="1:11" ht="16.5" customHeight="1" thickBot="1" x14ac:dyDescent="0.25">
      <c r="B659" s="133" t="s">
        <v>289</v>
      </c>
      <c r="C659" s="134"/>
      <c r="D659" s="134"/>
      <c r="E659" s="332">
        <v>65308342796.27211</v>
      </c>
      <c r="F659" s="256">
        <v>2.7243721130659537E-2</v>
      </c>
      <c r="G659" s="207"/>
      <c r="H659" s="135"/>
      <c r="I659" s="111"/>
      <c r="K659" s="209" t="b">
        <f>IF(ABS(E659-SUM(E510,E513:E517,m_maladie,E641,E643,E645,E647,E649:E651,E657))&lt;0.001,TRUE,FALSE)</f>
        <v>1</v>
      </c>
    </row>
    <row r="660" spans="1:11" ht="16.5" customHeight="1" x14ac:dyDescent="0.2">
      <c r="I660" s="111"/>
    </row>
    <row r="661" spans="1:11" s="136" customFormat="1" ht="39" customHeight="1" x14ac:dyDescent="0.2">
      <c r="A661" s="6"/>
      <c r="B661" s="5"/>
      <c r="C661" s="3"/>
      <c r="D661" s="3"/>
      <c r="E661" s="3"/>
      <c r="F661" s="3"/>
      <c r="G661" s="3"/>
      <c r="H661" s="3"/>
      <c r="I661" s="85"/>
      <c r="J661" s="104"/>
    </row>
  </sheetData>
  <dataConsolidate/>
  <mergeCells count="94">
    <mergeCell ref="B631:D631"/>
    <mergeCell ref="B636:C636"/>
    <mergeCell ref="B561:C561"/>
    <mergeCell ref="B558:C558"/>
    <mergeCell ref="B560:C560"/>
    <mergeCell ref="B572:D572"/>
    <mergeCell ref="B574:D574"/>
    <mergeCell ref="B559:C559"/>
    <mergeCell ref="B586:D586"/>
    <mergeCell ref="B581:D581"/>
    <mergeCell ref="B525:C525"/>
    <mergeCell ref="B541:C541"/>
    <mergeCell ref="B556:C556"/>
    <mergeCell ref="B548:C548"/>
    <mergeCell ref="B544:C544"/>
    <mergeCell ref="B526:C526"/>
    <mergeCell ref="B530:C530"/>
    <mergeCell ref="B547:C547"/>
    <mergeCell ref="B528:C528"/>
    <mergeCell ref="B527:C527"/>
    <mergeCell ref="B539:C539"/>
    <mergeCell ref="B538:C538"/>
    <mergeCell ref="B531:C531"/>
    <mergeCell ref="B535:C535"/>
    <mergeCell ref="B536:C536"/>
    <mergeCell ref="B542:C542"/>
    <mergeCell ref="B540:C540"/>
    <mergeCell ref="B537:C537"/>
    <mergeCell ref="B543:C543"/>
    <mergeCell ref="B562:C562"/>
    <mergeCell ref="B570:D570"/>
    <mergeCell ref="B553:C553"/>
    <mergeCell ref="B546:C546"/>
    <mergeCell ref="B564:C564"/>
    <mergeCell ref="B569:D569"/>
    <mergeCell ref="B551:C551"/>
    <mergeCell ref="B552:C552"/>
    <mergeCell ref="B554:C554"/>
    <mergeCell ref="B555:C555"/>
    <mergeCell ref="B563:C563"/>
    <mergeCell ref="B568:C568"/>
    <mergeCell ref="B583:D583"/>
    <mergeCell ref="B584:D584"/>
    <mergeCell ref="B557:C557"/>
    <mergeCell ref="B575:D575"/>
    <mergeCell ref="B576:D576"/>
    <mergeCell ref="B571:D571"/>
    <mergeCell ref="B577:D577"/>
    <mergeCell ref="B591:D591"/>
    <mergeCell ref="B592:D592"/>
    <mergeCell ref="B593:D593"/>
    <mergeCell ref="B594:D594"/>
    <mergeCell ref="B585:D585"/>
    <mergeCell ref="B587:D587"/>
    <mergeCell ref="B588:D588"/>
    <mergeCell ref="B589:D589"/>
    <mergeCell ref="B590:D590"/>
    <mergeCell ref="B605:D605"/>
    <mergeCell ref="B600:D600"/>
    <mergeCell ref="B601:D601"/>
    <mergeCell ref="B609:D609"/>
    <mergeCell ref="B618:D618"/>
    <mergeCell ref="B619:D619"/>
    <mergeCell ref="B610:D610"/>
    <mergeCell ref="B599:D599"/>
    <mergeCell ref="B606:D606"/>
    <mergeCell ref="B632:D632"/>
    <mergeCell ref="B620:D620"/>
    <mergeCell ref="B622:D622"/>
    <mergeCell ref="B623:D623"/>
    <mergeCell ref="B626:D626"/>
    <mergeCell ref="B625:D625"/>
    <mergeCell ref="B627:D627"/>
    <mergeCell ref="B628:D628"/>
    <mergeCell ref="B545:C545"/>
    <mergeCell ref="B613:D613"/>
    <mergeCell ref="B604:D604"/>
    <mergeCell ref="B582:D582"/>
    <mergeCell ref="B598:D598"/>
    <mergeCell ref="B611:D611"/>
    <mergeCell ref="B612:D612"/>
    <mergeCell ref="B595:D595"/>
    <mergeCell ref="B596:D596"/>
    <mergeCell ref="B608:D608"/>
    <mergeCell ref="B630:D630"/>
    <mergeCell ref="B602:D602"/>
    <mergeCell ref="B615:D615"/>
    <mergeCell ref="B614:D614"/>
    <mergeCell ref="B616:D616"/>
    <mergeCell ref="B617:D617"/>
    <mergeCell ref="B603:D603"/>
    <mergeCell ref="B629:D629"/>
    <mergeCell ref="B621:D621"/>
    <mergeCell ref="B607:D607"/>
  </mergeCells>
  <phoneticPr fontId="22" type="noConversion"/>
  <printOptions headings="1"/>
  <pageMargins left="0.19685039370078741" right="0.19685039370078741" top="0.27559055118110237" bottom="0.19685039370078741" header="0.31496062992125984" footer="0.51181102362204722"/>
  <pageSetup paperSize="9" scale="43" fitToHeight="7" orientation="portrait" r:id="rId1"/>
  <headerFooter alignWithMargins="0">
    <oddFooter xml:space="preserve">&amp;R&amp;8
</oddFooter>
  </headerFooter>
  <rowBreaks count="5" manualBreakCount="5">
    <brk id="156" max="8" man="1"/>
    <brk id="303" max="8" man="1"/>
    <brk id="426" max="8" man="1"/>
    <brk id="521" max="8" man="1"/>
    <brk id="632" max="8" man="1"/>
  </rowBreak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2">
    <tabColor indexed="45"/>
  </sheetPr>
  <dimension ref="A1:K609"/>
  <sheetViews>
    <sheetView showZeros="0" view="pageBreakPreview" topLeftCell="A322" zoomScale="115" zoomScaleNormal="100" zoomScaleSheetLayoutView="115" workbookViewId="0">
      <selection activeCell="E606" sqref="E606:F606"/>
    </sheetView>
  </sheetViews>
  <sheetFormatPr baseColWidth="10" defaultRowHeight="11.25" x14ac:dyDescent="0.2"/>
  <cols>
    <col min="1" max="1" width="4" style="6" customWidth="1"/>
    <col min="2" max="2" width="64.28515625" style="5" customWidth="1"/>
    <col min="3" max="3" width="15" style="3" bestFit="1" customWidth="1"/>
    <col min="4" max="4" width="15.42578125" style="3" customWidth="1"/>
    <col min="5" max="5" width="15" style="3" customWidth="1"/>
    <col min="6" max="6" width="14.85546875" style="3" bestFit="1" customWidth="1"/>
    <col min="7" max="7" width="13.140625" style="3" bestFit="1" customWidth="1"/>
    <col min="8" max="8" width="6.5703125" style="3" bestFit="1" customWidth="1"/>
    <col min="9" max="9" width="2.5703125" style="3" hidden="1" customWidth="1"/>
    <col min="10" max="10" width="4" style="5" bestFit="1" customWidth="1"/>
    <col min="11" max="16384" width="11.42578125" style="5"/>
  </cols>
  <sheetData>
    <row r="1" spans="1:9" ht="9" customHeight="1" x14ac:dyDescent="0.2">
      <c r="A1" s="1"/>
      <c r="B1" s="43"/>
      <c r="F1" s="5"/>
      <c r="G1" s="5"/>
      <c r="H1" s="5"/>
      <c r="I1" s="4"/>
    </row>
    <row r="2" spans="1:9" ht="18" customHeight="1" x14ac:dyDescent="0.25">
      <c r="B2" s="7" t="s">
        <v>288</v>
      </c>
      <c r="C2" s="8"/>
      <c r="D2" s="8"/>
      <c r="E2" s="8"/>
      <c r="F2" s="8"/>
      <c r="G2" s="8"/>
      <c r="H2" s="8"/>
      <c r="I2" s="8"/>
    </row>
    <row r="3" spans="1:9" ht="12" customHeight="1" x14ac:dyDescent="0.2">
      <c r="B3" s="9"/>
      <c r="C3" s="10" t="str">
        <f>CUMUL_AT_mnt!C3</f>
        <v>PERIODE DU 1.1 AU 30.4.2024</v>
      </c>
      <c r="D3" s="11"/>
    </row>
    <row r="4" spans="1:9" ht="14.25" customHeight="1" x14ac:dyDescent="0.2">
      <c r="B4" s="12" t="s">
        <v>275</v>
      </c>
      <c r="C4" s="13"/>
      <c r="D4" s="13"/>
      <c r="E4" s="13"/>
      <c r="F4" s="14"/>
      <c r="G4" s="15"/>
      <c r="H4" s="5"/>
      <c r="I4" s="5"/>
    </row>
    <row r="5" spans="1:9" ht="12" customHeight="1" x14ac:dyDescent="0.2">
      <c r="B5" s="16" t="s">
        <v>4</v>
      </c>
      <c r="C5" s="18" t="s">
        <v>6</v>
      </c>
      <c r="D5" s="219" t="s">
        <v>3</v>
      </c>
      <c r="E5" s="219" t="s">
        <v>237</v>
      </c>
      <c r="F5" s="19" t="str">
        <f>CUMUL_Maladie_mnt!$H$5</f>
        <v>PCAP</v>
      </c>
      <c r="G5" s="20"/>
      <c r="H5" s="5"/>
      <c r="I5" s="5"/>
    </row>
    <row r="6" spans="1:9" ht="9.75" customHeight="1" x14ac:dyDescent="0.2">
      <c r="B6" s="21"/>
      <c r="C6" s="17"/>
      <c r="D6" s="220" t="s">
        <v>241</v>
      </c>
      <c r="E6" s="220" t="s">
        <v>239</v>
      </c>
      <c r="F6" s="22" t="str">
        <f>CUMUL_Maladie_mnt!$H$6</f>
        <v>en %</v>
      </c>
      <c r="G6" s="23"/>
      <c r="H6" s="5"/>
      <c r="I6" s="5"/>
    </row>
    <row r="7" spans="1:9" s="28" customFormat="1" ht="16.5" customHeight="1" x14ac:dyDescent="0.2">
      <c r="A7" s="24"/>
      <c r="B7" s="25" t="s">
        <v>170</v>
      </c>
      <c r="C7" s="26"/>
      <c r="D7" s="221"/>
      <c r="E7" s="221"/>
      <c r="F7" s="181"/>
      <c r="G7" s="27"/>
    </row>
    <row r="8" spans="1:9" ht="12" customHeight="1" x14ac:dyDescent="0.2">
      <c r="B8" s="31" t="s">
        <v>88</v>
      </c>
      <c r="C8" s="30"/>
      <c r="D8" s="222"/>
      <c r="E8" s="222"/>
      <c r="F8" s="179"/>
      <c r="G8" s="20"/>
      <c r="H8" s="5"/>
      <c r="I8" s="5"/>
    </row>
    <row r="9" spans="1:9" ht="10.5" customHeight="1" x14ac:dyDescent="0.2">
      <c r="B9" s="16" t="s">
        <v>22</v>
      </c>
      <c r="C9" s="289">
        <v>9475239.7099999972</v>
      </c>
      <c r="D9" s="290">
        <v>73169.490000000034</v>
      </c>
      <c r="E9" s="290">
        <v>44917.99</v>
      </c>
      <c r="F9" s="179">
        <v>-6.1351017084298021E-2</v>
      </c>
      <c r="G9" s="20"/>
      <c r="H9" s="5"/>
      <c r="I9" s="5"/>
    </row>
    <row r="10" spans="1:9" ht="10.5" customHeight="1" x14ac:dyDescent="0.2">
      <c r="B10" s="16" t="s">
        <v>100</v>
      </c>
      <c r="C10" s="289">
        <v>166516.69</v>
      </c>
      <c r="D10" s="290"/>
      <c r="E10" s="290">
        <v>668.28</v>
      </c>
      <c r="F10" s="179">
        <v>-0.17240508524740017</v>
      </c>
      <c r="G10" s="20"/>
      <c r="H10" s="5"/>
      <c r="I10" s="5"/>
    </row>
    <row r="11" spans="1:9" ht="10.5" customHeight="1" x14ac:dyDescent="0.2">
      <c r="B11" s="16" t="s">
        <v>340</v>
      </c>
      <c r="C11" s="289">
        <v>1459379.3299999952</v>
      </c>
      <c r="D11" s="290">
        <v>11149.110000000002</v>
      </c>
      <c r="E11" s="290">
        <v>3399.5200000000004</v>
      </c>
      <c r="F11" s="179">
        <v>-8.7815149203528953E-2</v>
      </c>
      <c r="G11" s="20"/>
      <c r="H11" s="5"/>
      <c r="I11" s="5"/>
    </row>
    <row r="12" spans="1:9" ht="10.5" customHeight="1" x14ac:dyDescent="0.2">
      <c r="B12" s="340" t="s">
        <v>90</v>
      </c>
      <c r="C12" s="289">
        <v>1457849.9499999953</v>
      </c>
      <c r="D12" s="290">
        <v>11083.110000000002</v>
      </c>
      <c r="E12" s="290">
        <v>3389.92</v>
      </c>
      <c r="F12" s="179">
        <v>-8.7662052715332006E-2</v>
      </c>
      <c r="G12" s="20"/>
      <c r="H12" s="5"/>
      <c r="I12" s="5"/>
    </row>
    <row r="13" spans="1:9" ht="10.5" customHeight="1" x14ac:dyDescent="0.2">
      <c r="B13" s="33" t="s">
        <v>304</v>
      </c>
      <c r="C13" s="289">
        <v>19847.970000000016</v>
      </c>
      <c r="D13" s="290">
        <v>462</v>
      </c>
      <c r="E13" s="290">
        <v>205.79</v>
      </c>
      <c r="F13" s="179">
        <v>0.13352328215109366</v>
      </c>
      <c r="G13" s="20"/>
      <c r="H13" s="5"/>
      <c r="I13" s="5"/>
    </row>
    <row r="14" spans="1:9" ht="10.5" customHeight="1" x14ac:dyDescent="0.2">
      <c r="B14" s="33" t="s">
        <v>305</v>
      </c>
      <c r="C14" s="289">
        <v>949.16</v>
      </c>
      <c r="D14" s="290">
        <v>543.05999999999995</v>
      </c>
      <c r="E14" s="290"/>
      <c r="F14" s="179">
        <v>-0.39670372277202548</v>
      </c>
      <c r="G14" s="20"/>
      <c r="H14" s="5"/>
      <c r="I14" s="5"/>
    </row>
    <row r="15" spans="1:9" ht="10.5" customHeight="1" x14ac:dyDescent="0.2">
      <c r="B15" s="33" t="s">
        <v>306</v>
      </c>
      <c r="C15" s="289"/>
      <c r="D15" s="290"/>
      <c r="E15" s="290"/>
      <c r="F15" s="179"/>
      <c r="G15" s="20"/>
      <c r="H15" s="5"/>
      <c r="I15" s="5"/>
    </row>
    <row r="16" spans="1:9" ht="10.5" customHeight="1" x14ac:dyDescent="0.2">
      <c r="B16" s="33" t="s">
        <v>307</v>
      </c>
      <c r="C16" s="289">
        <v>1149153.2499999951</v>
      </c>
      <c r="D16" s="290">
        <v>6410.7500000000018</v>
      </c>
      <c r="E16" s="290">
        <v>2156.5300000000002</v>
      </c>
      <c r="F16" s="179">
        <v>-0.11265282758015793</v>
      </c>
      <c r="G16" s="20"/>
      <c r="H16" s="5"/>
      <c r="I16" s="5"/>
    </row>
    <row r="17" spans="1:9" ht="10.5" customHeight="1" x14ac:dyDescent="0.2">
      <c r="B17" s="33" t="s">
        <v>308</v>
      </c>
      <c r="C17" s="289">
        <v>514.2600000000001</v>
      </c>
      <c r="D17" s="290">
        <v>100.60000000000001</v>
      </c>
      <c r="E17" s="290"/>
      <c r="F17" s="179">
        <v>-7.2803980960622905E-2</v>
      </c>
      <c r="G17" s="20"/>
      <c r="H17" s="5"/>
      <c r="I17" s="5"/>
    </row>
    <row r="18" spans="1:9" ht="10.5" customHeight="1" x14ac:dyDescent="0.2">
      <c r="B18" s="33" t="s">
        <v>309</v>
      </c>
      <c r="C18" s="289">
        <v>287385.31000000023</v>
      </c>
      <c r="D18" s="290">
        <v>3566.7000000000021</v>
      </c>
      <c r="E18" s="290">
        <v>1027.6000000000001</v>
      </c>
      <c r="F18" s="179">
        <v>1.4613547343709454E-2</v>
      </c>
      <c r="G18" s="20"/>
      <c r="H18" s="5"/>
      <c r="I18" s="5"/>
    </row>
    <row r="19" spans="1:9" ht="10.5" customHeight="1" x14ac:dyDescent="0.2">
      <c r="B19" s="33" t="s">
        <v>89</v>
      </c>
      <c r="C19" s="289">
        <v>1529.38</v>
      </c>
      <c r="D19" s="290">
        <v>66</v>
      </c>
      <c r="E19" s="290">
        <v>9.6</v>
      </c>
      <c r="F19" s="179">
        <v>-0.21360551213492407</v>
      </c>
      <c r="G19" s="20"/>
      <c r="H19" s="5"/>
      <c r="I19" s="5"/>
    </row>
    <row r="20" spans="1:9" x14ac:dyDescent="0.2">
      <c r="B20" s="16" t="s">
        <v>489</v>
      </c>
      <c r="C20" s="289"/>
      <c r="D20" s="290"/>
      <c r="E20" s="290"/>
      <c r="F20" s="179"/>
      <c r="G20" s="20"/>
      <c r="H20" s="5"/>
      <c r="I20" s="5"/>
    </row>
    <row r="21" spans="1:9" ht="10.5" customHeight="1" x14ac:dyDescent="0.2">
      <c r="B21" s="16" t="s">
        <v>97</v>
      </c>
      <c r="C21" s="289"/>
      <c r="D21" s="290"/>
      <c r="E21" s="290"/>
      <c r="F21" s="179"/>
      <c r="G21" s="20"/>
      <c r="H21" s="5"/>
      <c r="I21" s="5"/>
    </row>
    <row r="22" spans="1:9" ht="10.5" customHeight="1" x14ac:dyDescent="0.2">
      <c r="B22" s="16" t="s">
        <v>96</v>
      </c>
      <c r="C22" s="289"/>
      <c r="D22" s="290"/>
      <c r="E22" s="290"/>
      <c r="F22" s="179"/>
      <c r="G22" s="20"/>
      <c r="H22" s="5"/>
      <c r="I22" s="5"/>
    </row>
    <row r="23" spans="1:9" ht="10.5" customHeight="1" x14ac:dyDescent="0.2">
      <c r="B23" s="16" t="s">
        <v>91</v>
      </c>
      <c r="C23" s="289">
        <v>144.80000000000001</v>
      </c>
      <c r="D23" s="290"/>
      <c r="E23" s="290"/>
      <c r="F23" s="179">
        <v>0.81</v>
      </c>
      <c r="G23" s="34"/>
      <c r="H23" s="5"/>
      <c r="I23" s="5"/>
    </row>
    <row r="24" spans="1:9" ht="10.5" customHeight="1" x14ac:dyDescent="0.2">
      <c r="B24" s="16" t="s">
        <v>252</v>
      </c>
      <c r="C24" s="289"/>
      <c r="D24" s="290"/>
      <c r="E24" s="290"/>
      <c r="F24" s="179"/>
      <c r="G24" s="34"/>
      <c r="H24" s="5"/>
      <c r="I24" s="5"/>
    </row>
    <row r="25" spans="1:9" ht="10.5" customHeight="1" x14ac:dyDescent="0.2">
      <c r="B25" s="16" t="s">
        <v>95</v>
      </c>
      <c r="C25" s="289">
        <v>220.8</v>
      </c>
      <c r="D25" s="290">
        <v>220.8</v>
      </c>
      <c r="E25" s="290"/>
      <c r="F25" s="179">
        <v>-0.29411764705882337</v>
      </c>
      <c r="G25" s="34"/>
      <c r="H25" s="5"/>
      <c r="I25" s="5"/>
    </row>
    <row r="26" spans="1:9" s="486" customFormat="1" ht="10.5" customHeight="1" x14ac:dyDescent="0.2">
      <c r="A26" s="452"/>
      <c r="B26" s="563" t="s">
        <v>310</v>
      </c>
      <c r="C26" s="568"/>
      <c r="D26" s="569"/>
      <c r="E26" s="569"/>
      <c r="F26" s="570"/>
      <c r="G26" s="571"/>
    </row>
    <row r="27" spans="1:9" s="486" customFormat="1" ht="10.5" customHeight="1" x14ac:dyDescent="0.2">
      <c r="A27" s="452"/>
      <c r="B27" s="563" t="s">
        <v>311</v>
      </c>
      <c r="C27" s="568"/>
      <c r="D27" s="569"/>
      <c r="E27" s="569"/>
      <c r="F27" s="570"/>
      <c r="G27" s="571"/>
    </row>
    <row r="28" spans="1:9" s="486" customFormat="1" ht="10.5" customHeight="1" x14ac:dyDescent="0.2">
      <c r="A28" s="452"/>
      <c r="B28" s="563" t="s">
        <v>312</v>
      </c>
      <c r="C28" s="568"/>
      <c r="D28" s="569"/>
      <c r="E28" s="569"/>
      <c r="F28" s="570"/>
      <c r="G28" s="571"/>
    </row>
    <row r="29" spans="1:9" s="486" customFormat="1" ht="10.5" customHeight="1" x14ac:dyDescent="0.2">
      <c r="A29" s="452"/>
      <c r="B29" s="563" t="s">
        <v>313</v>
      </c>
      <c r="C29" s="568"/>
      <c r="D29" s="569"/>
      <c r="E29" s="569"/>
      <c r="F29" s="570"/>
      <c r="G29" s="571"/>
    </row>
    <row r="30" spans="1:9" ht="10.5" customHeight="1" x14ac:dyDescent="0.2">
      <c r="B30" s="16" t="s">
        <v>417</v>
      </c>
      <c r="C30" s="289">
        <v>2481065.6710649994</v>
      </c>
      <c r="D30" s="290"/>
      <c r="E30" s="290"/>
      <c r="F30" s="179">
        <v>-9.9752686283735903E-2</v>
      </c>
      <c r="G30" s="34"/>
      <c r="H30" s="5"/>
      <c r="I30" s="5"/>
    </row>
    <row r="31" spans="1:9" ht="10.5" customHeight="1" x14ac:dyDescent="0.2">
      <c r="B31" s="16" t="s">
        <v>381</v>
      </c>
      <c r="C31" s="289">
        <v>305007.23000000004</v>
      </c>
      <c r="D31" s="290"/>
      <c r="E31" s="290">
        <v>2083.5500000000002</v>
      </c>
      <c r="F31" s="179">
        <v>-4.5008616322926631E-2</v>
      </c>
      <c r="G31" s="34"/>
      <c r="H31" s="5"/>
      <c r="I31" s="5"/>
    </row>
    <row r="32" spans="1:9" ht="10.5" customHeight="1" x14ac:dyDescent="0.2">
      <c r="B32" s="574" t="s">
        <v>448</v>
      </c>
      <c r="C32" s="289"/>
      <c r="D32" s="290"/>
      <c r="E32" s="290"/>
      <c r="F32" s="179"/>
      <c r="G32" s="34"/>
      <c r="H32" s="5"/>
      <c r="I32" s="5"/>
    </row>
    <row r="33" spans="1:9" ht="10.5" customHeight="1" x14ac:dyDescent="0.2">
      <c r="B33" s="574" t="s">
        <v>487</v>
      </c>
      <c r="C33" s="289"/>
      <c r="D33" s="290"/>
      <c r="E33" s="290"/>
      <c r="F33" s="179"/>
      <c r="G33" s="34"/>
      <c r="H33" s="5"/>
      <c r="I33" s="5"/>
    </row>
    <row r="34" spans="1:9" ht="10.5" customHeight="1" x14ac:dyDescent="0.2">
      <c r="B34" s="16" t="s">
        <v>99</v>
      </c>
      <c r="C34" s="289">
        <v>2474.5</v>
      </c>
      <c r="D34" s="290">
        <v>1680</v>
      </c>
      <c r="E34" s="290"/>
      <c r="F34" s="179">
        <v>-2.3865877712031525E-2</v>
      </c>
      <c r="G34" s="34"/>
      <c r="H34" s="5"/>
      <c r="I34" s="5"/>
    </row>
    <row r="35" spans="1:9" s="28" customFormat="1" ht="10.5" customHeight="1" x14ac:dyDescent="0.2">
      <c r="A35" s="24"/>
      <c r="B35" s="16" t="s">
        <v>98</v>
      </c>
      <c r="C35" s="289"/>
      <c r="D35" s="290"/>
      <c r="E35" s="290"/>
      <c r="F35" s="179"/>
      <c r="G35" s="36"/>
      <c r="H35" s="5"/>
    </row>
    <row r="36" spans="1:9" s="28" customFormat="1" ht="10.5" customHeight="1" x14ac:dyDescent="0.2">
      <c r="A36" s="24"/>
      <c r="B36" s="16" t="s">
        <v>250</v>
      </c>
      <c r="C36" s="291"/>
      <c r="D36" s="292"/>
      <c r="E36" s="292"/>
      <c r="F36" s="178"/>
      <c r="G36" s="36"/>
    </row>
    <row r="37" spans="1:9" s="28" customFormat="1" ht="24.75" customHeight="1" x14ac:dyDescent="0.2">
      <c r="A37" s="24"/>
      <c r="B37" s="35" t="s">
        <v>101</v>
      </c>
      <c r="C37" s="291">
        <v>13890048.73106499</v>
      </c>
      <c r="D37" s="292">
        <v>86219.400000000052</v>
      </c>
      <c r="E37" s="292">
        <v>51069.340000000004</v>
      </c>
      <c r="F37" s="178">
        <v>-7.2383989397417192E-2</v>
      </c>
      <c r="G37" s="36"/>
    </row>
    <row r="38" spans="1:9" ht="10.5" customHeight="1" x14ac:dyDescent="0.2">
      <c r="B38" s="31" t="s">
        <v>102</v>
      </c>
      <c r="C38" s="291"/>
      <c r="D38" s="292"/>
      <c r="E38" s="292"/>
      <c r="F38" s="178"/>
      <c r="G38" s="20"/>
      <c r="H38" s="5"/>
      <c r="I38" s="5"/>
    </row>
    <row r="39" spans="1:9" ht="10.5" customHeight="1" x14ac:dyDescent="0.2">
      <c r="B39" s="16" t="s">
        <v>104</v>
      </c>
      <c r="C39" s="289">
        <v>35910537.480000041</v>
      </c>
      <c r="D39" s="290">
        <v>16476903.69000007</v>
      </c>
      <c r="E39" s="290">
        <v>149490.95000000001</v>
      </c>
      <c r="F39" s="179">
        <v>-0.17116861517969517</v>
      </c>
      <c r="G39" s="34"/>
      <c r="H39" s="5"/>
      <c r="I39" s="5"/>
    </row>
    <row r="40" spans="1:9" ht="10.5" customHeight="1" x14ac:dyDescent="0.2">
      <c r="B40" s="33" t="s">
        <v>106</v>
      </c>
      <c r="C40" s="289">
        <v>35884102.120000035</v>
      </c>
      <c r="D40" s="290">
        <v>16471284.19000007</v>
      </c>
      <c r="E40" s="290">
        <v>149417.79999999999</v>
      </c>
      <c r="F40" s="179">
        <v>-0.17115489276521212</v>
      </c>
      <c r="G40" s="34"/>
      <c r="H40" s="5"/>
      <c r="I40" s="5"/>
    </row>
    <row r="41" spans="1:9" ht="10.5" customHeight="1" x14ac:dyDescent="0.2">
      <c r="B41" s="33" t="s">
        <v>304</v>
      </c>
      <c r="C41" s="289">
        <v>214862.20000000004</v>
      </c>
      <c r="D41" s="290">
        <v>168010.18000000002</v>
      </c>
      <c r="E41" s="290">
        <v>1724.42</v>
      </c>
      <c r="F41" s="179">
        <v>-0.2517976121772364</v>
      </c>
      <c r="G41" s="34"/>
      <c r="H41" s="5"/>
      <c r="I41" s="5"/>
    </row>
    <row r="42" spans="1:9" ht="10.5" customHeight="1" x14ac:dyDescent="0.2">
      <c r="B42" s="33" t="s">
        <v>305</v>
      </c>
      <c r="C42" s="289">
        <v>9469755.2100000381</v>
      </c>
      <c r="D42" s="290">
        <v>9265503.4000000376</v>
      </c>
      <c r="E42" s="290">
        <v>43806.950000000012</v>
      </c>
      <c r="F42" s="179">
        <v>-0.29570102239217355</v>
      </c>
      <c r="G42" s="34"/>
      <c r="H42" s="5"/>
      <c r="I42" s="5"/>
    </row>
    <row r="43" spans="1:9" ht="10.5" customHeight="1" x14ac:dyDescent="0.2">
      <c r="B43" s="33" t="s">
        <v>306</v>
      </c>
      <c r="C43" s="289">
        <v>6288310.8500000313</v>
      </c>
      <c r="D43" s="290">
        <v>5726206.1700000307</v>
      </c>
      <c r="E43" s="290">
        <v>28417.910000000007</v>
      </c>
      <c r="F43" s="179">
        <v>-0.25967905654960421</v>
      </c>
      <c r="G43" s="34"/>
      <c r="H43" s="5"/>
      <c r="I43" s="5"/>
    </row>
    <row r="44" spans="1:9" ht="10.5" customHeight="1" x14ac:dyDescent="0.2">
      <c r="B44" s="33" t="s">
        <v>307</v>
      </c>
      <c r="C44" s="289">
        <v>17052476.279999964</v>
      </c>
      <c r="D44" s="290">
        <v>260051.59000000011</v>
      </c>
      <c r="E44" s="290">
        <v>63738.709999999977</v>
      </c>
      <c r="F44" s="179">
        <v>-4.2846496092763697E-2</v>
      </c>
      <c r="G44" s="34"/>
      <c r="H44" s="5"/>
      <c r="I44" s="5"/>
    </row>
    <row r="45" spans="1:9" ht="10.5" customHeight="1" x14ac:dyDescent="0.2">
      <c r="B45" s="33" t="s">
        <v>308</v>
      </c>
      <c r="C45" s="289">
        <v>282678.57000000047</v>
      </c>
      <c r="D45" s="290">
        <v>51428.750000000073</v>
      </c>
      <c r="E45" s="290">
        <v>1241.9399999999998</v>
      </c>
      <c r="F45" s="179">
        <v>1.7028733437718602E-2</v>
      </c>
      <c r="G45" s="34"/>
      <c r="H45" s="5"/>
      <c r="I45" s="5"/>
    </row>
    <row r="46" spans="1:9" ht="10.5" customHeight="1" x14ac:dyDescent="0.2">
      <c r="B46" s="33" t="s">
        <v>309</v>
      </c>
      <c r="C46" s="289">
        <v>2576019.0100000049</v>
      </c>
      <c r="D46" s="290">
        <v>1000084.1000000016</v>
      </c>
      <c r="E46" s="290">
        <v>10487.869999999999</v>
      </c>
      <c r="F46" s="179">
        <v>-0.13366871765160604</v>
      </c>
      <c r="G46" s="34"/>
      <c r="H46" s="5"/>
      <c r="I46" s="5"/>
    </row>
    <row r="47" spans="1:9" ht="10.5" customHeight="1" x14ac:dyDescent="0.2">
      <c r="B47" s="33" t="s">
        <v>105</v>
      </c>
      <c r="C47" s="289">
        <v>26435.360000000073</v>
      </c>
      <c r="D47" s="290">
        <v>5619.5</v>
      </c>
      <c r="E47" s="290">
        <v>73.150000000000006</v>
      </c>
      <c r="F47" s="179">
        <v>-0.18938608522813682</v>
      </c>
      <c r="G47" s="34"/>
      <c r="H47" s="5"/>
      <c r="I47" s="5"/>
    </row>
    <row r="48" spans="1:9" ht="10.5" customHeight="1" x14ac:dyDescent="0.2">
      <c r="B48" s="16" t="s">
        <v>22</v>
      </c>
      <c r="C48" s="289">
        <v>19061067.699999999</v>
      </c>
      <c r="D48" s="290">
        <v>2357985.2000000002</v>
      </c>
      <c r="E48" s="290">
        <v>80798.429999999993</v>
      </c>
      <c r="F48" s="179">
        <v>-8.2131507487170685E-2</v>
      </c>
      <c r="G48" s="34"/>
      <c r="H48" s="5"/>
      <c r="I48" s="5"/>
    </row>
    <row r="49" spans="1:9" ht="10.5" customHeight="1" x14ac:dyDescent="0.2">
      <c r="B49" s="16" t="s">
        <v>107</v>
      </c>
      <c r="C49" s="289">
        <v>368535.51000000042</v>
      </c>
      <c r="D49" s="290">
        <v>368535.51000000042</v>
      </c>
      <c r="E49" s="290">
        <v>2229.16</v>
      </c>
      <c r="F49" s="179">
        <v>2.9856390653372422E-2</v>
      </c>
      <c r="G49" s="34"/>
      <c r="H49" s="5"/>
      <c r="I49" s="5"/>
    </row>
    <row r="50" spans="1:9" ht="10.5" customHeight="1" x14ac:dyDescent="0.2">
      <c r="B50" s="33" t="s">
        <v>110</v>
      </c>
      <c r="C50" s="289">
        <v>218861.04000000027</v>
      </c>
      <c r="D50" s="290">
        <v>218861.04000000027</v>
      </c>
      <c r="E50" s="290">
        <v>1535.1000000000001</v>
      </c>
      <c r="F50" s="179">
        <v>-4.4924719339415664E-2</v>
      </c>
      <c r="G50" s="34"/>
      <c r="H50" s="5"/>
      <c r="I50" s="5"/>
    </row>
    <row r="51" spans="1:9" ht="10.5" customHeight="1" x14ac:dyDescent="0.2">
      <c r="B51" s="33" t="s">
        <v>109</v>
      </c>
      <c r="C51" s="289">
        <v>140574.47000000018</v>
      </c>
      <c r="D51" s="290">
        <v>140574.47000000018</v>
      </c>
      <c r="E51" s="290">
        <v>694.06</v>
      </c>
      <c r="F51" s="179">
        <v>0.14338793527801941</v>
      </c>
      <c r="G51" s="34"/>
      <c r="H51" s="5"/>
      <c r="I51" s="5"/>
    </row>
    <row r="52" spans="1:9" ht="10.5" customHeight="1" x14ac:dyDescent="0.2">
      <c r="B52" s="33" t="s">
        <v>112</v>
      </c>
      <c r="C52" s="289">
        <v>9100</v>
      </c>
      <c r="D52" s="290">
        <v>9100</v>
      </c>
      <c r="E52" s="290"/>
      <c r="F52" s="179">
        <v>0.58260869565217388</v>
      </c>
      <c r="G52" s="20"/>
      <c r="H52" s="5"/>
      <c r="I52" s="5"/>
    </row>
    <row r="53" spans="1:9" ht="10.5" customHeight="1" x14ac:dyDescent="0.2">
      <c r="B53" s="33" t="s">
        <v>111</v>
      </c>
      <c r="C53" s="289"/>
      <c r="D53" s="290"/>
      <c r="E53" s="290"/>
      <c r="F53" s="179"/>
      <c r="G53" s="20"/>
      <c r="H53" s="5"/>
      <c r="I53" s="5"/>
    </row>
    <row r="54" spans="1:9" ht="10.5" customHeight="1" x14ac:dyDescent="0.2">
      <c r="B54" s="16" t="s">
        <v>103</v>
      </c>
      <c r="C54" s="289"/>
      <c r="D54" s="290"/>
      <c r="E54" s="290"/>
      <c r="F54" s="179"/>
      <c r="G54" s="34"/>
      <c r="H54" s="5"/>
      <c r="I54" s="5"/>
    </row>
    <row r="55" spans="1:9" ht="10.5" customHeight="1" x14ac:dyDescent="0.2">
      <c r="B55" s="16" t="s">
        <v>96</v>
      </c>
      <c r="C55" s="289"/>
      <c r="D55" s="290"/>
      <c r="E55" s="290"/>
      <c r="F55" s="179"/>
      <c r="G55" s="34"/>
      <c r="H55" s="5"/>
      <c r="I55" s="5"/>
    </row>
    <row r="56" spans="1:9" ht="10.5" customHeight="1" x14ac:dyDescent="0.2">
      <c r="B56" s="16" t="s">
        <v>95</v>
      </c>
      <c r="C56" s="289">
        <v>95650.559999999939</v>
      </c>
      <c r="D56" s="290">
        <v>95650.559999999939</v>
      </c>
      <c r="E56" s="290">
        <v>312.80000000000007</v>
      </c>
      <c r="F56" s="179">
        <v>-0.27215216458320035</v>
      </c>
      <c r="G56" s="34"/>
      <c r="H56" s="5"/>
      <c r="I56" s="5"/>
    </row>
    <row r="57" spans="1:9" ht="10.5" customHeight="1" x14ac:dyDescent="0.2">
      <c r="B57" s="16" t="s">
        <v>381</v>
      </c>
      <c r="C57" s="289">
        <v>319712.72000000003</v>
      </c>
      <c r="D57" s="290"/>
      <c r="E57" s="290">
        <v>2140</v>
      </c>
      <c r="F57" s="179">
        <v>0.16536820944416641</v>
      </c>
      <c r="G57" s="34"/>
      <c r="H57" s="5"/>
      <c r="I57" s="5"/>
    </row>
    <row r="58" spans="1:9" s="486" customFormat="1" ht="10.5" customHeight="1" x14ac:dyDescent="0.2">
      <c r="A58" s="452"/>
      <c r="B58" s="563" t="s">
        <v>310</v>
      </c>
      <c r="C58" s="568"/>
      <c r="D58" s="569"/>
      <c r="E58" s="569"/>
      <c r="F58" s="570"/>
      <c r="G58" s="571"/>
    </row>
    <row r="59" spans="1:9" s="486" customFormat="1" ht="10.5" customHeight="1" x14ac:dyDescent="0.2">
      <c r="A59" s="452"/>
      <c r="B59" s="563" t="s">
        <v>311</v>
      </c>
      <c r="C59" s="568"/>
      <c r="D59" s="569"/>
      <c r="E59" s="569"/>
      <c r="F59" s="570"/>
      <c r="G59" s="571"/>
    </row>
    <row r="60" spans="1:9" s="486" customFormat="1" ht="10.5" customHeight="1" x14ac:dyDescent="0.2">
      <c r="A60" s="452"/>
      <c r="B60" s="563" t="s">
        <v>312</v>
      </c>
      <c r="C60" s="568"/>
      <c r="D60" s="569"/>
      <c r="E60" s="569"/>
      <c r="F60" s="570"/>
      <c r="G60" s="571"/>
    </row>
    <row r="61" spans="1:9" s="486" customFormat="1" ht="10.5" customHeight="1" x14ac:dyDescent="0.2">
      <c r="A61" s="452"/>
      <c r="B61" s="563" t="s">
        <v>313</v>
      </c>
      <c r="C61" s="568"/>
      <c r="D61" s="569"/>
      <c r="E61" s="569"/>
      <c r="F61" s="570"/>
      <c r="G61" s="571"/>
    </row>
    <row r="62" spans="1:9" ht="10.5" customHeight="1" x14ac:dyDescent="0.2">
      <c r="B62" s="16" t="s">
        <v>417</v>
      </c>
      <c r="C62" s="289">
        <v>887348.63206000021</v>
      </c>
      <c r="D62" s="290"/>
      <c r="E62" s="290"/>
      <c r="F62" s="179">
        <v>4.4033189761670588E-2</v>
      </c>
      <c r="G62" s="34"/>
      <c r="H62" s="5"/>
      <c r="I62" s="5"/>
    </row>
    <row r="63" spans="1:9" ht="10.5" customHeight="1" x14ac:dyDescent="0.2">
      <c r="B63" s="16" t="s">
        <v>94</v>
      </c>
      <c r="C63" s="289">
        <v>193.5</v>
      </c>
      <c r="D63" s="290"/>
      <c r="E63" s="290"/>
      <c r="F63" s="179"/>
      <c r="G63" s="34"/>
      <c r="H63" s="5"/>
      <c r="I63" s="5"/>
    </row>
    <row r="64" spans="1:9" s="28" customFormat="1" ht="10.5" customHeight="1" x14ac:dyDescent="0.2">
      <c r="A64" s="24"/>
      <c r="B64" s="16" t="s">
        <v>92</v>
      </c>
      <c r="C64" s="289">
        <v>945.48</v>
      </c>
      <c r="D64" s="290"/>
      <c r="E64" s="290"/>
      <c r="F64" s="179">
        <v>-0.2086444139408753</v>
      </c>
      <c r="G64" s="27"/>
      <c r="H64" s="5"/>
    </row>
    <row r="65" spans="1:9" ht="10.5" customHeight="1" x14ac:dyDescent="0.2">
      <c r="B65" s="16" t="s">
        <v>93</v>
      </c>
      <c r="C65" s="289">
        <v>590</v>
      </c>
      <c r="D65" s="290"/>
      <c r="E65" s="290"/>
      <c r="F65" s="179">
        <v>-0.19999999999999996</v>
      </c>
      <c r="G65" s="20"/>
      <c r="H65" s="5"/>
      <c r="I65" s="5"/>
    </row>
    <row r="66" spans="1:9" ht="12" customHeight="1" x14ac:dyDescent="0.2">
      <c r="B66" s="16" t="s">
        <v>91</v>
      </c>
      <c r="C66" s="289">
        <v>30</v>
      </c>
      <c r="D66" s="290"/>
      <c r="E66" s="290"/>
      <c r="F66" s="179"/>
      <c r="G66" s="34"/>
      <c r="H66" s="5"/>
      <c r="I66" s="5"/>
    </row>
    <row r="67" spans="1:9" ht="10.5" customHeight="1" x14ac:dyDescent="0.2">
      <c r="B67" s="16" t="s">
        <v>100</v>
      </c>
      <c r="C67" s="289">
        <v>1528.24</v>
      </c>
      <c r="D67" s="290"/>
      <c r="E67" s="290"/>
      <c r="F67" s="179"/>
      <c r="G67" s="34"/>
      <c r="H67" s="5"/>
      <c r="I67" s="5"/>
    </row>
    <row r="68" spans="1:9" ht="10.5" customHeight="1" x14ac:dyDescent="0.2">
      <c r="B68" s="16" t="s">
        <v>489</v>
      </c>
      <c r="C68" s="289"/>
      <c r="D68" s="290"/>
      <c r="E68" s="290"/>
      <c r="F68" s="179"/>
      <c r="G68" s="34"/>
      <c r="H68" s="5"/>
      <c r="I68" s="5"/>
    </row>
    <row r="69" spans="1:9" ht="10.5" customHeight="1" x14ac:dyDescent="0.2">
      <c r="B69" s="16" t="s">
        <v>97</v>
      </c>
      <c r="C69" s="289"/>
      <c r="D69" s="290"/>
      <c r="E69" s="290"/>
      <c r="F69" s="179"/>
      <c r="G69" s="34"/>
      <c r="H69" s="5"/>
      <c r="I69" s="5"/>
    </row>
    <row r="70" spans="1:9" ht="10.5" customHeight="1" x14ac:dyDescent="0.2">
      <c r="B70" s="16" t="s">
        <v>303</v>
      </c>
      <c r="C70" s="289"/>
      <c r="D70" s="290"/>
      <c r="E70" s="290"/>
      <c r="F70" s="179"/>
      <c r="G70" s="34"/>
      <c r="H70" s="5"/>
      <c r="I70" s="5"/>
    </row>
    <row r="71" spans="1:9" ht="10.5" customHeight="1" x14ac:dyDescent="0.2">
      <c r="B71" s="268" t="s">
        <v>255</v>
      </c>
      <c r="C71" s="289">
        <v>1048102.5599999996</v>
      </c>
      <c r="D71" s="290">
        <v>1047952.5599999996</v>
      </c>
      <c r="E71" s="290">
        <v>8200.76</v>
      </c>
      <c r="F71" s="179">
        <v>-0.27128471946817623</v>
      </c>
      <c r="G71" s="20"/>
      <c r="H71" s="5"/>
      <c r="I71" s="5"/>
    </row>
    <row r="72" spans="1:9" ht="10.5" customHeight="1" x14ac:dyDescent="0.2">
      <c r="B72" s="574" t="s">
        <v>447</v>
      </c>
      <c r="C72" s="289"/>
      <c r="D72" s="290"/>
      <c r="E72" s="290"/>
      <c r="F72" s="179"/>
      <c r="G72" s="20"/>
      <c r="H72" s="5"/>
      <c r="I72" s="5"/>
    </row>
    <row r="73" spans="1:9" ht="10.5" customHeight="1" x14ac:dyDescent="0.2">
      <c r="B73" s="16" t="s">
        <v>487</v>
      </c>
      <c r="C73" s="289"/>
      <c r="D73" s="290"/>
      <c r="E73" s="290"/>
      <c r="F73" s="179"/>
      <c r="G73" s="20"/>
      <c r="H73" s="5"/>
      <c r="I73" s="5"/>
    </row>
    <row r="74" spans="1:9" s="28" customFormat="1" ht="10.5" customHeight="1" x14ac:dyDescent="0.2">
      <c r="A74" s="24"/>
      <c r="B74" s="16" t="s">
        <v>99</v>
      </c>
      <c r="C74" s="289">
        <v>15468.2</v>
      </c>
      <c r="D74" s="290">
        <v>10143.200000000001</v>
      </c>
      <c r="E74" s="290"/>
      <c r="F74" s="179">
        <v>-0.21828427037271003</v>
      </c>
      <c r="G74" s="36"/>
      <c r="H74" s="5"/>
    </row>
    <row r="75" spans="1:9" ht="9" customHeight="1" x14ac:dyDescent="0.2">
      <c r="B75" s="16" t="s">
        <v>98</v>
      </c>
      <c r="C75" s="289"/>
      <c r="D75" s="290"/>
      <c r="E75" s="290"/>
      <c r="F75" s="179"/>
      <c r="G75" s="34"/>
      <c r="H75" s="5"/>
      <c r="I75" s="5"/>
    </row>
    <row r="76" spans="1:9" s="28" customFormat="1" ht="13.5" customHeight="1" x14ac:dyDescent="0.2">
      <c r="A76" s="24"/>
      <c r="B76" s="16" t="s">
        <v>250</v>
      </c>
      <c r="C76" s="289"/>
      <c r="D76" s="290"/>
      <c r="E76" s="290"/>
      <c r="F76" s="179"/>
      <c r="G76" s="36"/>
    </row>
    <row r="77" spans="1:9" ht="10.5" customHeight="1" x14ac:dyDescent="0.2">
      <c r="B77" s="35" t="s">
        <v>108</v>
      </c>
      <c r="C77" s="291">
        <v>57710634.582060032</v>
      </c>
      <c r="D77" s="292">
        <v>20357170.720000073</v>
      </c>
      <c r="E77" s="292">
        <v>243200.09999999998</v>
      </c>
      <c r="F77" s="178">
        <v>-0.1409227756823741</v>
      </c>
      <c r="G77" s="34"/>
      <c r="H77" s="5"/>
      <c r="I77" s="5"/>
    </row>
    <row r="78" spans="1:9" ht="10.5" customHeight="1" x14ac:dyDescent="0.2">
      <c r="B78" s="31" t="s">
        <v>341</v>
      </c>
      <c r="C78" s="291"/>
      <c r="D78" s="292"/>
      <c r="E78" s="292"/>
      <c r="F78" s="178"/>
      <c r="G78" s="34"/>
      <c r="H78" s="5"/>
      <c r="I78" s="5"/>
    </row>
    <row r="79" spans="1:9" s="28" customFormat="1" ht="10.5" customHeight="1" x14ac:dyDescent="0.2">
      <c r="A79" s="24"/>
      <c r="B79" s="16" t="s">
        <v>22</v>
      </c>
      <c r="C79" s="289">
        <v>28536307.409999996</v>
      </c>
      <c r="D79" s="290">
        <v>2431154.6900000004</v>
      </c>
      <c r="E79" s="290">
        <v>125716.42</v>
      </c>
      <c r="F79" s="179">
        <v>-7.533431213598607E-2</v>
      </c>
      <c r="G79" s="27"/>
      <c r="H79" s="5"/>
    </row>
    <row r="80" spans="1:9" s="28" customFormat="1" ht="10.5" customHeight="1" x14ac:dyDescent="0.2">
      <c r="A80" s="24"/>
      <c r="B80" s="16" t="s">
        <v>104</v>
      </c>
      <c r="C80" s="289">
        <v>37369916.810000032</v>
      </c>
      <c r="D80" s="290">
        <v>16488052.80000007</v>
      </c>
      <c r="E80" s="290">
        <v>152890.47</v>
      </c>
      <c r="F80" s="179">
        <v>-0.16820033008484037</v>
      </c>
      <c r="G80" s="27"/>
      <c r="H80" s="5"/>
    </row>
    <row r="81" spans="1:9" s="28" customFormat="1" ht="10.5" customHeight="1" x14ac:dyDescent="0.2">
      <c r="A81" s="24"/>
      <c r="B81" s="33" t="s">
        <v>106</v>
      </c>
      <c r="C81" s="289">
        <v>37341952.070000038</v>
      </c>
      <c r="D81" s="290">
        <v>16482367.30000007</v>
      </c>
      <c r="E81" s="290">
        <v>152807.72</v>
      </c>
      <c r="F81" s="179">
        <v>-0.16818297279564276</v>
      </c>
      <c r="G81" s="27"/>
      <c r="H81" s="5"/>
    </row>
    <row r="82" spans="1:9" s="28" customFormat="1" ht="10.5" customHeight="1" x14ac:dyDescent="0.2">
      <c r="A82" s="24"/>
      <c r="B82" s="33" t="s">
        <v>304</v>
      </c>
      <c r="C82" s="289">
        <v>234710.17000000004</v>
      </c>
      <c r="D82" s="290">
        <v>168472.18000000002</v>
      </c>
      <c r="E82" s="290">
        <v>1930.21</v>
      </c>
      <c r="F82" s="179">
        <v>-0.22965328252437989</v>
      </c>
      <c r="G82" s="27"/>
      <c r="H82" s="5"/>
    </row>
    <row r="83" spans="1:9" s="28" customFormat="1" ht="10.5" customHeight="1" x14ac:dyDescent="0.2">
      <c r="A83" s="24"/>
      <c r="B83" s="33" t="s">
        <v>305</v>
      </c>
      <c r="C83" s="289">
        <v>9470704.3700000383</v>
      </c>
      <c r="D83" s="290">
        <v>9266046.4600000381</v>
      </c>
      <c r="E83" s="290">
        <v>43806.950000000012</v>
      </c>
      <c r="F83" s="179">
        <v>-0.2957128394472105</v>
      </c>
      <c r="G83" s="27"/>
      <c r="H83" s="5"/>
    </row>
    <row r="84" spans="1:9" s="28" customFormat="1" ht="10.5" customHeight="1" x14ac:dyDescent="0.2">
      <c r="A84" s="24"/>
      <c r="B84" s="33" t="s">
        <v>306</v>
      </c>
      <c r="C84" s="289">
        <v>6288310.8500000313</v>
      </c>
      <c r="D84" s="290">
        <v>5726206.1700000307</v>
      </c>
      <c r="E84" s="290">
        <v>28417.910000000007</v>
      </c>
      <c r="F84" s="179">
        <v>-0.25967905654960421</v>
      </c>
      <c r="G84" s="27"/>
      <c r="H84" s="5"/>
    </row>
    <row r="85" spans="1:9" s="28" customFormat="1" ht="10.5" customHeight="1" x14ac:dyDescent="0.2">
      <c r="A85" s="24"/>
      <c r="B85" s="33" t="s">
        <v>307</v>
      </c>
      <c r="C85" s="289">
        <v>18201629.529999956</v>
      </c>
      <c r="D85" s="290">
        <v>266462.34000000014</v>
      </c>
      <c r="E85" s="290">
        <v>65895.239999999976</v>
      </c>
      <c r="F85" s="179">
        <v>-4.7576906720078638E-2</v>
      </c>
      <c r="G85" s="27"/>
      <c r="H85" s="5"/>
    </row>
    <row r="86" spans="1:9" ht="10.5" customHeight="1" x14ac:dyDescent="0.2">
      <c r="B86" s="33" t="s">
        <v>308</v>
      </c>
      <c r="C86" s="289">
        <v>283192.83000000048</v>
      </c>
      <c r="D86" s="290">
        <v>51529.350000000071</v>
      </c>
      <c r="E86" s="290">
        <v>1241.9399999999998</v>
      </c>
      <c r="F86" s="179">
        <v>1.6849829344798284E-2</v>
      </c>
      <c r="G86" s="34"/>
      <c r="H86" s="5"/>
      <c r="I86" s="5"/>
    </row>
    <row r="87" spans="1:9" ht="10.5" customHeight="1" x14ac:dyDescent="0.2">
      <c r="B87" s="33" t="s">
        <v>309</v>
      </c>
      <c r="C87" s="289">
        <v>2863404.3200000054</v>
      </c>
      <c r="D87" s="290">
        <v>1003650.8000000016</v>
      </c>
      <c r="E87" s="290">
        <v>11515.469999999998</v>
      </c>
      <c r="F87" s="179">
        <v>-0.12077221814142025</v>
      </c>
      <c r="G87" s="34"/>
      <c r="H87" s="5"/>
      <c r="I87" s="5"/>
    </row>
    <row r="88" spans="1:9" ht="10.5" customHeight="1" x14ac:dyDescent="0.2">
      <c r="B88" s="33" t="s">
        <v>105</v>
      </c>
      <c r="C88" s="289">
        <v>27964.740000000071</v>
      </c>
      <c r="D88" s="290">
        <v>5685.5</v>
      </c>
      <c r="E88" s="290">
        <v>82.75</v>
      </c>
      <c r="F88" s="179">
        <v>-0.19074913337151089</v>
      </c>
      <c r="G88" s="34"/>
      <c r="H88" s="5"/>
      <c r="I88" s="5"/>
    </row>
    <row r="89" spans="1:9" s="28" customFormat="1" ht="10.5" customHeight="1" x14ac:dyDescent="0.2">
      <c r="A89" s="24"/>
      <c r="B89" s="16" t="s">
        <v>100</v>
      </c>
      <c r="C89" s="289">
        <v>168044.93</v>
      </c>
      <c r="D89" s="290"/>
      <c r="E89" s="290">
        <v>668.28</v>
      </c>
      <c r="F89" s="179">
        <v>-0.20010802318476306</v>
      </c>
      <c r="G89" s="27"/>
      <c r="H89" s="5"/>
    </row>
    <row r="90" spans="1:9" ht="10.5" customHeight="1" x14ac:dyDescent="0.2">
      <c r="B90" s="16" t="s">
        <v>107</v>
      </c>
      <c r="C90" s="289">
        <v>368535.51000000042</v>
      </c>
      <c r="D90" s="290">
        <v>368535.51000000042</v>
      </c>
      <c r="E90" s="290">
        <v>2229.16</v>
      </c>
      <c r="F90" s="179">
        <v>2.9856390653372422E-2</v>
      </c>
      <c r="G90" s="34"/>
      <c r="H90" s="5"/>
      <c r="I90" s="5"/>
    </row>
    <row r="91" spans="1:9" ht="10.5" customHeight="1" x14ac:dyDescent="0.2">
      <c r="B91" s="33" t="s">
        <v>110</v>
      </c>
      <c r="C91" s="289">
        <v>218861.04000000027</v>
      </c>
      <c r="D91" s="290">
        <v>218861.04000000027</v>
      </c>
      <c r="E91" s="290">
        <v>1535.1000000000001</v>
      </c>
      <c r="F91" s="179">
        <v>-4.4924719339415664E-2</v>
      </c>
      <c r="G91" s="34"/>
      <c r="H91" s="5"/>
      <c r="I91" s="5"/>
    </row>
    <row r="92" spans="1:9" ht="10.5" customHeight="1" x14ac:dyDescent="0.2">
      <c r="B92" s="33" t="s">
        <v>109</v>
      </c>
      <c r="C92" s="289">
        <v>140574.47000000018</v>
      </c>
      <c r="D92" s="290">
        <v>140574.47000000018</v>
      </c>
      <c r="E92" s="290">
        <v>694.06</v>
      </c>
      <c r="F92" s="179">
        <v>0.14338793527801941</v>
      </c>
      <c r="G92" s="20"/>
      <c r="H92" s="5"/>
      <c r="I92" s="5"/>
    </row>
    <row r="93" spans="1:9" ht="10.5" customHeight="1" x14ac:dyDescent="0.2">
      <c r="B93" s="33" t="s">
        <v>112</v>
      </c>
      <c r="C93" s="289">
        <v>9100</v>
      </c>
      <c r="D93" s="290">
        <v>9100</v>
      </c>
      <c r="E93" s="290"/>
      <c r="F93" s="179">
        <v>0.58260869565217388</v>
      </c>
      <c r="G93" s="34"/>
      <c r="H93" s="5"/>
      <c r="I93" s="5"/>
    </row>
    <row r="94" spans="1:9" ht="10.5" customHeight="1" x14ac:dyDescent="0.2">
      <c r="B94" s="33" t="s">
        <v>111</v>
      </c>
      <c r="C94" s="289"/>
      <c r="D94" s="290"/>
      <c r="E94" s="290"/>
      <c r="F94" s="179"/>
      <c r="G94" s="34"/>
      <c r="H94" s="5"/>
      <c r="I94" s="5"/>
    </row>
    <row r="95" spans="1:9" s="40" customFormat="1" ht="10.5" customHeight="1" x14ac:dyDescent="0.25">
      <c r="A95" s="38"/>
      <c r="B95" s="16" t="s">
        <v>97</v>
      </c>
      <c r="C95" s="289"/>
      <c r="D95" s="290"/>
      <c r="E95" s="290"/>
      <c r="F95" s="179"/>
      <c r="G95" s="34"/>
      <c r="H95" s="5"/>
    </row>
    <row r="96" spans="1:9" s="40" customFormat="1" ht="10.5" customHeight="1" x14ac:dyDescent="0.25">
      <c r="A96" s="38"/>
      <c r="B96" s="16" t="s">
        <v>103</v>
      </c>
      <c r="C96" s="289"/>
      <c r="D96" s="290"/>
      <c r="E96" s="290"/>
      <c r="F96" s="179"/>
      <c r="G96" s="34"/>
      <c r="H96" s="5"/>
    </row>
    <row r="97" spans="1:9" ht="10.5" customHeight="1" x14ac:dyDescent="0.2">
      <c r="B97" s="16" t="s">
        <v>96</v>
      </c>
      <c r="C97" s="289"/>
      <c r="D97" s="290"/>
      <c r="E97" s="290"/>
      <c r="F97" s="179"/>
      <c r="G97" s="34"/>
      <c r="H97" s="5"/>
      <c r="I97" s="5"/>
    </row>
    <row r="98" spans="1:9" ht="10.5" customHeight="1" x14ac:dyDescent="0.2">
      <c r="B98" s="16" t="s">
        <v>489</v>
      </c>
      <c r="C98" s="289"/>
      <c r="D98" s="290"/>
      <c r="E98" s="290"/>
      <c r="F98" s="179"/>
      <c r="G98" s="34"/>
      <c r="H98" s="5"/>
      <c r="I98" s="5"/>
    </row>
    <row r="99" spans="1:9" ht="10.5" customHeight="1" x14ac:dyDescent="0.2">
      <c r="B99" s="16" t="s">
        <v>95</v>
      </c>
      <c r="C99" s="289">
        <v>95871.359999999942</v>
      </c>
      <c r="D99" s="290">
        <v>95871.359999999942</v>
      </c>
      <c r="E99" s="290">
        <v>312.80000000000007</v>
      </c>
      <c r="F99" s="179">
        <v>-0.27220432344126255</v>
      </c>
      <c r="G99" s="34"/>
      <c r="H99" s="5"/>
      <c r="I99" s="5"/>
    </row>
    <row r="100" spans="1:9" ht="10.5" customHeight="1" x14ac:dyDescent="0.2">
      <c r="B100" s="16" t="s">
        <v>381</v>
      </c>
      <c r="C100" s="289">
        <v>624719.95000000019</v>
      </c>
      <c r="D100" s="290"/>
      <c r="E100" s="290">
        <v>4223.55</v>
      </c>
      <c r="F100" s="179">
        <v>5.2200692442835095E-2</v>
      </c>
      <c r="G100" s="34"/>
      <c r="H100" s="5"/>
      <c r="I100" s="5"/>
    </row>
    <row r="101" spans="1:9" ht="10.5" customHeight="1" x14ac:dyDescent="0.2">
      <c r="B101" s="16" t="s">
        <v>417</v>
      </c>
      <c r="C101" s="289">
        <v>3368414.3031249996</v>
      </c>
      <c r="D101" s="290"/>
      <c r="E101" s="290"/>
      <c r="F101" s="179">
        <v>-6.5861888266162461E-2</v>
      </c>
      <c r="G101" s="34"/>
      <c r="H101" s="5"/>
      <c r="I101" s="5"/>
    </row>
    <row r="102" spans="1:9" ht="10.5" customHeight="1" x14ac:dyDescent="0.2">
      <c r="B102" s="16" t="s">
        <v>91</v>
      </c>
      <c r="C102" s="289">
        <v>174.8</v>
      </c>
      <c r="D102" s="290"/>
      <c r="E102" s="290"/>
      <c r="F102" s="179">
        <v>-0.50788288288288286</v>
      </c>
      <c r="G102" s="34"/>
      <c r="H102" s="5"/>
      <c r="I102" s="5"/>
    </row>
    <row r="103" spans="1:9" s="486" customFormat="1" ht="10.5" customHeight="1" x14ac:dyDescent="0.2">
      <c r="A103" s="452"/>
      <c r="B103" s="563" t="s">
        <v>310</v>
      </c>
      <c r="C103" s="568"/>
      <c r="D103" s="569"/>
      <c r="E103" s="569"/>
      <c r="F103" s="570"/>
      <c r="G103" s="571"/>
    </row>
    <row r="104" spans="1:9" s="562" customFormat="1" ht="10.5" customHeight="1" x14ac:dyDescent="0.2">
      <c r="A104" s="489"/>
      <c r="B104" s="563" t="s">
        <v>311</v>
      </c>
      <c r="C104" s="568"/>
      <c r="D104" s="569"/>
      <c r="E104" s="569"/>
      <c r="F104" s="570"/>
      <c r="G104" s="561"/>
      <c r="H104" s="486"/>
    </row>
    <row r="105" spans="1:9" s="486" customFormat="1" ht="10.5" customHeight="1" x14ac:dyDescent="0.2">
      <c r="A105" s="452"/>
      <c r="B105" s="563" t="s">
        <v>312</v>
      </c>
      <c r="C105" s="568"/>
      <c r="D105" s="569"/>
      <c r="E105" s="569"/>
      <c r="F105" s="570"/>
      <c r="G105" s="571"/>
    </row>
    <row r="106" spans="1:9" s="486" customFormat="1" ht="10.5" customHeight="1" x14ac:dyDescent="0.2">
      <c r="A106" s="452"/>
      <c r="B106" s="563" t="s">
        <v>313</v>
      </c>
      <c r="C106" s="568"/>
      <c r="D106" s="569"/>
      <c r="E106" s="569"/>
      <c r="F106" s="570"/>
      <c r="G106" s="571"/>
    </row>
    <row r="107" spans="1:9" ht="10.5" customHeight="1" x14ac:dyDescent="0.2">
      <c r="B107" s="16" t="s">
        <v>94</v>
      </c>
      <c r="C107" s="289">
        <v>193.5</v>
      </c>
      <c r="D107" s="290"/>
      <c r="E107" s="290"/>
      <c r="F107" s="179"/>
      <c r="G107" s="34"/>
      <c r="H107" s="5"/>
      <c r="I107" s="5"/>
    </row>
    <row r="108" spans="1:9" ht="10.5" customHeight="1" x14ac:dyDescent="0.2">
      <c r="B108" s="16" t="s">
        <v>92</v>
      </c>
      <c r="C108" s="289">
        <v>945.48</v>
      </c>
      <c r="D108" s="290"/>
      <c r="E108" s="290"/>
      <c r="F108" s="179">
        <v>-0.2086444139408753</v>
      </c>
      <c r="G108" s="34"/>
      <c r="H108" s="5"/>
      <c r="I108" s="5"/>
    </row>
    <row r="109" spans="1:9" ht="10.5" customHeight="1" x14ac:dyDescent="0.2">
      <c r="B109" s="16" t="s">
        <v>93</v>
      </c>
      <c r="C109" s="289">
        <v>590</v>
      </c>
      <c r="D109" s="290"/>
      <c r="E109" s="290"/>
      <c r="F109" s="179">
        <v>-0.19999999999999996</v>
      </c>
      <c r="G109" s="34"/>
      <c r="H109" s="5"/>
      <c r="I109" s="5"/>
    </row>
    <row r="110" spans="1:9" ht="10.5" customHeight="1" x14ac:dyDescent="0.2">
      <c r="B110" s="16" t="s">
        <v>252</v>
      </c>
      <c r="C110" s="289"/>
      <c r="D110" s="290"/>
      <c r="E110" s="290"/>
      <c r="F110" s="179"/>
      <c r="G110" s="34"/>
      <c r="H110" s="5"/>
      <c r="I110" s="5"/>
    </row>
    <row r="111" spans="1:9" ht="10.5" customHeight="1" x14ac:dyDescent="0.2">
      <c r="B111" s="16" t="s">
        <v>303</v>
      </c>
      <c r="C111" s="289"/>
      <c r="D111" s="290"/>
      <c r="E111" s="290"/>
      <c r="F111" s="179"/>
      <c r="G111" s="34"/>
      <c r="H111" s="5"/>
      <c r="I111" s="5"/>
    </row>
    <row r="112" spans="1:9" ht="10.5" customHeight="1" x14ac:dyDescent="0.2">
      <c r="B112" s="268" t="s">
        <v>255</v>
      </c>
      <c r="C112" s="289">
        <v>1048102.5599999996</v>
      </c>
      <c r="D112" s="290">
        <v>1047952.5599999996</v>
      </c>
      <c r="E112" s="290">
        <v>8200.76</v>
      </c>
      <c r="F112" s="179">
        <v>-0.27128471946817623</v>
      </c>
      <c r="G112" s="34"/>
      <c r="H112" s="5"/>
      <c r="I112" s="5"/>
    </row>
    <row r="113" spans="1:9" ht="10.5" customHeight="1" x14ac:dyDescent="0.2">
      <c r="B113" s="574" t="s">
        <v>449</v>
      </c>
      <c r="C113" s="289"/>
      <c r="D113" s="290"/>
      <c r="E113" s="290"/>
      <c r="F113" s="179"/>
      <c r="G113" s="34"/>
      <c r="H113" s="5"/>
      <c r="I113" s="5"/>
    </row>
    <row r="114" spans="1:9" ht="10.5" customHeight="1" x14ac:dyDescent="0.2">
      <c r="B114" s="16" t="s">
        <v>487</v>
      </c>
      <c r="C114" s="289"/>
      <c r="D114" s="290"/>
      <c r="E114" s="290"/>
      <c r="F114" s="179"/>
      <c r="G114" s="34"/>
      <c r="H114" s="5"/>
      <c r="I114" s="5"/>
    </row>
    <row r="115" spans="1:9" s="28" customFormat="1" ht="10.5" customHeight="1" x14ac:dyDescent="0.2">
      <c r="A115" s="24"/>
      <c r="B115" s="16" t="s">
        <v>99</v>
      </c>
      <c r="C115" s="289">
        <v>17942.7</v>
      </c>
      <c r="D115" s="290">
        <v>11823.2</v>
      </c>
      <c r="E115" s="290"/>
      <c r="F115" s="179">
        <v>-0.1962056221301377</v>
      </c>
      <c r="G115" s="36"/>
      <c r="H115" s="5"/>
    </row>
    <row r="116" spans="1:9" s="28" customFormat="1" ht="10.5" customHeight="1" x14ac:dyDescent="0.2">
      <c r="A116" s="24"/>
      <c r="B116" s="16" t="s">
        <v>98</v>
      </c>
      <c r="C116" s="289"/>
      <c r="D116" s="290"/>
      <c r="E116" s="290"/>
      <c r="F116" s="179"/>
      <c r="G116" s="36"/>
    </row>
    <row r="117" spans="1:9" ht="15" customHeight="1" x14ac:dyDescent="0.2">
      <c r="B117" s="16" t="s">
        <v>250</v>
      </c>
      <c r="C117" s="289"/>
      <c r="D117" s="290"/>
      <c r="E117" s="290"/>
      <c r="F117" s="179"/>
      <c r="G117" s="34"/>
      <c r="H117" s="5"/>
      <c r="I117" s="5"/>
    </row>
    <row r="118" spans="1:9" ht="14.25" customHeight="1" x14ac:dyDescent="0.2">
      <c r="B118" s="29" t="s">
        <v>113</v>
      </c>
      <c r="C118" s="291">
        <v>71600683.313125014</v>
      </c>
      <c r="D118" s="292">
        <v>20443390.120000072</v>
      </c>
      <c r="E118" s="292">
        <v>294269.43999999994</v>
      </c>
      <c r="F118" s="178">
        <v>-0.12843005524021467</v>
      </c>
      <c r="G118" s="34"/>
      <c r="H118" s="5"/>
      <c r="I118" s="5"/>
    </row>
    <row r="119" spans="1:9" ht="10.5" customHeight="1" x14ac:dyDescent="0.2">
      <c r="B119" s="74" t="s">
        <v>122</v>
      </c>
      <c r="C119" s="291"/>
      <c r="D119" s="292"/>
      <c r="E119" s="292"/>
      <c r="F119" s="178"/>
      <c r="G119" s="34"/>
      <c r="H119" s="5"/>
      <c r="I119" s="5"/>
    </row>
    <row r="120" spans="1:9" ht="10.5" customHeight="1" x14ac:dyDescent="0.2">
      <c r="B120" s="16" t="s">
        <v>386</v>
      </c>
      <c r="C120" s="289">
        <v>63798178.289999813</v>
      </c>
      <c r="D120" s="290">
        <v>29621.590000000004</v>
      </c>
      <c r="E120" s="290">
        <v>434873.9</v>
      </c>
      <c r="F120" s="179">
        <v>5.8028432962176302E-2</v>
      </c>
      <c r="G120" s="34"/>
      <c r="H120" s="5"/>
      <c r="I120" s="5"/>
    </row>
    <row r="121" spans="1:9" ht="10.5" customHeight="1" x14ac:dyDescent="0.2">
      <c r="B121" s="16" t="s">
        <v>100</v>
      </c>
      <c r="C121" s="289">
        <v>5395661.3900000015</v>
      </c>
      <c r="D121" s="290"/>
      <c r="E121" s="290">
        <v>40171.069999999992</v>
      </c>
      <c r="F121" s="179">
        <v>0.25207597292245776</v>
      </c>
      <c r="G121" s="34"/>
      <c r="H121" s="5"/>
      <c r="I121" s="5"/>
    </row>
    <row r="122" spans="1:9" ht="10.5" customHeight="1" x14ac:dyDescent="0.2">
      <c r="B122" s="16" t="s">
        <v>177</v>
      </c>
      <c r="C122" s="289">
        <v>916203.28999999794</v>
      </c>
      <c r="D122" s="290">
        <v>72</v>
      </c>
      <c r="E122" s="290">
        <v>6137.4999999999982</v>
      </c>
      <c r="F122" s="179">
        <v>0.20922715668953717</v>
      </c>
      <c r="G122" s="34"/>
      <c r="H122" s="5"/>
      <c r="I122" s="5"/>
    </row>
    <row r="123" spans="1:9" ht="10.5" customHeight="1" x14ac:dyDescent="0.2">
      <c r="B123" s="16" t="s">
        <v>22</v>
      </c>
      <c r="C123" s="289">
        <v>11359432.29999998</v>
      </c>
      <c r="D123" s="290">
        <v>12937</v>
      </c>
      <c r="E123" s="290">
        <v>69855</v>
      </c>
      <c r="F123" s="179">
        <v>9.6291584651962525E-2</v>
      </c>
      <c r="G123" s="34"/>
      <c r="H123" s="5"/>
      <c r="I123" s="5"/>
    </row>
    <row r="124" spans="1:9" ht="10.5" customHeight="1" x14ac:dyDescent="0.2">
      <c r="B124" s="16" t="s">
        <v>381</v>
      </c>
      <c r="C124" s="289">
        <v>194463.6</v>
      </c>
      <c r="D124" s="290"/>
      <c r="E124" s="290">
        <v>780</v>
      </c>
      <c r="F124" s="179">
        <v>0.42620483694950639</v>
      </c>
      <c r="G124" s="34"/>
      <c r="H124" s="5"/>
      <c r="I124" s="5"/>
    </row>
    <row r="125" spans="1:9" ht="10.5" customHeight="1" x14ac:dyDescent="0.2">
      <c r="B125" s="37" t="s">
        <v>312</v>
      </c>
      <c r="C125" s="289"/>
      <c r="D125" s="290"/>
      <c r="E125" s="290"/>
      <c r="F125" s="179"/>
      <c r="G125" s="34"/>
      <c r="H125" s="5"/>
      <c r="I125" s="5"/>
    </row>
    <row r="126" spans="1:9" ht="10.5" customHeight="1" x14ac:dyDescent="0.2">
      <c r="B126" s="16" t="s">
        <v>385</v>
      </c>
      <c r="C126" s="289">
        <v>9269835.870000042</v>
      </c>
      <c r="D126" s="290">
        <v>5158.0900000000011</v>
      </c>
      <c r="E126" s="290">
        <v>54545.679999999978</v>
      </c>
      <c r="F126" s="179">
        <v>0.11926726782565678</v>
      </c>
      <c r="G126" s="34"/>
      <c r="H126" s="5"/>
      <c r="I126" s="5"/>
    </row>
    <row r="127" spans="1:9" ht="10.5" customHeight="1" x14ac:dyDescent="0.2">
      <c r="B127" s="37" t="s">
        <v>382</v>
      </c>
      <c r="C127" s="289">
        <v>656520.80000000005</v>
      </c>
      <c r="D127" s="290"/>
      <c r="E127" s="290">
        <v>4025</v>
      </c>
      <c r="F127" s="179">
        <v>-9.9874315449711482E-2</v>
      </c>
      <c r="G127" s="208"/>
      <c r="H127" s="205"/>
      <c r="I127" s="34"/>
    </row>
    <row r="128" spans="1:9" ht="10.5" customHeight="1" x14ac:dyDescent="0.2">
      <c r="B128" s="574" t="s">
        <v>450</v>
      </c>
      <c r="C128" s="289"/>
      <c r="D128" s="290"/>
      <c r="E128" s="290"/>
      <c r="F128" s="179"/>
      <c r="G128" s="208"/>
      <c r="H128" s="205"/>
      <c r="I128" s="34"/>
    </row>
    <row r="129" spans="1:9" ht="10.5" hidden="1" customHeight="1" x14ac:dyDescent="0.2">
      <c r="B129" s="574"/>
      <c r="C129" s="289"/>
      <c r="D129" s="290"/>
      <c r="E129" s="290"/>
      <c r="F129" s="179"/>
      <c r="G129" s="208"/>
      <c r="H129" s="205"/>
      <c r="I129" s="34"/>
    </row>
    <row r="130" spans="1:9" ht="10.5" customHeight="1" x14ac:dyDescent="0.2">
      <c r="B130" s="16" t="s">
        <v>99</v>
      </c>
      <c r="C130" s="289">
        <v>3929</v>
      </c>
      <c r="D130" s="290"/>
      <c r="E130" s="290"/>
      <c r="F130" s="179">
        <v>-0.21357085668534825</v>
      </c>
      <c r="G130" s="208"/>
      <c r="H130" s="205"/>
      <c r="I130" s="34"/>
    </row>
    <row r="131" spans="1:9" ht="10.5" customHeight="1" x14ac:dyDescent="0.2">
      <c r="B131" s="41" t="s">
        <v>120</v>
      </c>
      <c r="C131" s="293">
        <v>91594224.539999813</v>
      </c>
      <c r="D131" s="294">
        <v>47788.68</v>
      </c>
      <c r="E131" s="294">
        <v>610388.14999999991</v>
      </c>
      <c r="F131" s="286">
        <v>7.9094636795658202E-2</v>
      </c>
      <c r="G131" s="208"/>
      <c r="H131" s="205"/>
      <c r="I131" s="34"/>
    </row>
    <row r="132" spans="1:9" s="28" customFormat="1" ht="10.5" customHeight="1" x14ac:dyDescent="0.2">
      <c r="A132" s="24"/>
      <c r="B132" s="265" t="s">
        <v>238</v>
      </c>
      <c r="C132" s="208"/>
      <c r="D132" s="208"/>
      <c r="E132" s="208"/>
      <c r="F132" s="208"/>
      <c r="G132" s="208"/>
      <c r="H132" s="209"/>
      <c r="I132" s="36"/>
    </row>
    <row r="133" spans="1:9" ht="9" customHeight="1" x14ac:dyDescent="0.2">
      <c r="A133" s="1"/>
      <c r="B133" s="265" t="s">
        <v>249</v>
      </c>
      <c r="C133" s="208"/>
      <c r="D133" s="208"/>
      <c r="E133" s="208"/>
      <c r="F133" s="208"/>
      <c r="G133" s="4"/>
      <c r="H133" s="4"/>
      <c r="I133" s="4"/>
    </row>
    <row r="134" spans="1:9" ht="15" customHeight="1" x14ac:dyDescent="0.2">
      <c r="B134" s="265" t="s">
        <v>251</v>
      </c>
      <c r="C134" s="208"/>
      <c r="D134" s="208"/>
      <c r="E134" s="208"/>
      <c r="F134" s="208"/>
      <c r="G134" s="8"/>
      <c r="H134" s="8"/>
      <c r="I134" s="8"/>
    </row>
    <row r="135" spans="1:9" ht="12" customHeight="1" x14ac:dyDescent="0.2">
      <c r="B135" s="50"/>
      <c r="C135" s="208"/>
      <c r="D135" s="208"/>
      <c r="E135" s="208"/>
      <c r="F135" s="208"/>
    </row>
    <row r="136" spans="1:9" ht="14.25" customHeight="1" x14ac:dyDescent="0.2">
      <c r="F136" s="4"/>
      <c r="G136" s="15"/>
      <c r="H136" s="5"/>
      <c r="I136" s="5"/>
    </row>
    <row r="137" spans="1:9" ht="12" customHeight="1" x14ac:dyDescent="0.25">
      <c r="B137" s="7" t="s">
        <v>288</v>
      </c>
      <c r="C137" s="8"/>
      <c r="D137" s="8"/>
      <c r="E137" s="8"/>
      <c r="F137" s="8"/>
      <c r="G137" s="5"/>
      <c r="H137" s="5"/>
      <c r="I137" s="5"/>
    </row>
    <row r="138" spans="1:9" ht="9.75" customHeight="1" x14ac:dyDescent="0.2">
      <c r="B138" s="9"/>
      <c r="C138" s="10" t="str">
        <f>C3</f>
        <v>PERIODE DU 1.1 AU 30.4.2024</v>
      </c>
      <c r="D138" s="11"/>
      <c r="F138" s="20"/>
      <c r="G138" s="23"/>
      <c r="H138" s="5"/>
      <c r="I138" s="5"/>
    </row>
    <row r="139" spans="1:9" s="28" customFormat="1" ht="12" customHeight="1" x14ac:dyDescent="0.2">
      <c r="A139" s="24"/>
      <c r="B139" s="12" t="str">
        <f>$B$4</f>
        <v xml:space="preserve">             II- ASSURANCE MATERNITE : DEPENSES en milliers d'euros</v>
      </c>
      <c r="C139" s="13"/>
      <c r="D139" s="13"/>
      <c r="E139" s="13"/>
      <c r="F139" s="378"/>
      <c r="G139" s="36"/>
    </row>
    <row r="140" spans="1:9" s="28" customFormat="1" ht="13.5" customHeight="1" x14ac:dyDescent="0.2">
      <c r="A140" s="24"/>
      <c r="B140" s="16" t="s">
        <v>4</v>
      </c>
      <c r="C140" s="18" t="s">
        <v>6</v>
      </c>
      <c r="D140" s="219" t="s">
        <v>3</v>
      </c>
      <c r="E140" s="219" t="s">
        <v>237</v>
      </c>
      <c r="F140" s="19" t="str">
        <f>CUMUL_Maladie_mnt!$H$5</f>
        <v>PCAP</v>
      </c>
      <c r="G140" s="36"/>
    </row>
    <row r="141" spans="1:9" s="28" customFormat="1" ht="10.5" customHeight="1" x14ac:dyDescent="0.2">
      <c r="A141" s="24"/>
      <c r="B141" s="21"/>
      <c r="C141" s="44"/>
      <c r="D141" s="220" t="s">
        <v>241</v>
      </c>
      <c r="E141" s="220" t="s">
        <v>239</v>
      </c>
      <c r="F141" s="22" t="str">
        <f>CUMUL_Maladie_mnt!$H$6</f>
        <v>en %</v>
      </c>
      <c r="G141" s="36"/>
      <c r="H141" s="5"/>
    </row>
    <row r="142" spans="1:9" s="28" customFormat="1" ht="10.5" customHeight="1" x14ac:dyDescent="0.2">
      <c r="A142" s="24"/>
      <c r="B142" s="35"/>
      <c r="C142" s="32"/>
      <c r="D142" s="223"/>
      <c r="E142" s="223"/>
      <c r="F142" s="178"/>
      <c r="G142" s="36"/>
      <c r="H142" s="5"/>
    </row>
    <row r="143" spans="1:9" s="28" customFormat="1" ht="10.5" customHeight="1" x14ac:dyDescent="0.2">
      <c r="A143" s="24"/>
      <c r="B143" s="31" t="s">
        <v>121</v>
      </c>
      <c r="C143" s="289"/>
      <c r="D143" s="290"/>
      <c r="E143" s="290"/>
      <c r="F143" s="178"/>
      <c r="G143" s="36"/>
      <c r="H143" s="5"/>
    </row>
    <row r="144" spans="1:9" s="28" customFormat="1" ht="10.5" customHeight="1" x14ac:dyDescent="0.2">
      <c r="A144" s="24"/>
      <c r="B144" s="16" t="s">
        <v>116</v>
      </c>
      <c r="C144" s="289">
        <v>2103794.5900000054</v>
      </c>
      <c r="D144" s="290"/>
      <c r="E144" s="290">
        <v>17910.82</v>
      </c>
      <c r="F144" s="179">
        <v>4.961099559302129E-2</v>
      </c>
      <c r="G144" s="36"/>
      <c r="H144" s="5"/>
    </row>
    <row r="145" spans="1:8" s="28" customFormat="1" ht="10.5" customHeight="1" x14ac:dyDescent="0.2">
      <c r="A145" s="24"/>
      <c r="B145" s="16" t="s">
        <v>117</v>
      </c>
      <c r="C145" s="289">
        <v>328376.01999999996</v>
      </c>
      <c r="D145" s="290"/>
      <c r="E145" s="290">
        <v>1689.5</v>
      </c>
      <c r="F145" s="179">
        <v>-5.3734051091776425E-2</v>
      </c>
      <c r="G145" s="36"/>
      <c r="H145" s="5"/>
    </row>
    <row r="146" spans="1:8" s="28" customFormat="1" ht="10.5" customHeight="1" x14ac:dyDescent="0.2">
      <c r="A146" s="24"/>
      <c r="B146" s="16" t="s">
        <v>118</v>
      </c>
      <c r="C146" s="289">
        <v>6557.52</v>
      </c>
      <c r="D146" s="290"/>
      <c r="E146" s="290"/>
      <c r="F146" s="179">
        <v>-0.14349640485100201</v>
      </c>
      <c r="G146" s="36"/>
      <c r="H146" s="5"/>
    </row>
    <row r="147" spans="1:8" s="28" customFormat="1" ht="10.5" customHeight="1" x14ac:dyDescent="0.2">
      <c r="A147" s="24"/>
      <c r="B147" s="16" t="s">
        <v>166</v>
      </c>
      <c r="C147" s="289">
        <v>100982.0000000001</v>
      </c>
      <c r="D147" s="290"/>
      <c r="E147" s="290">
        <v>852.60000000000014</v>
      </c>
      <c r="F147" s="179">
        <v>6.5200520712191512E-2</v>
      </c>
      <c r="G147" s="36"/>
      <c r="H147" s="5"/>
    </row>
    <row r="148" spans="1:8" s="28" customFormat="1" ht="10.5" customHeight="1" x14ac:dyDescent="0.2">
      <c r="A148" s="24"/>
      <c r="B148" s="16" t="s">
        <v>22</v>
      </c>
      <c r="C148" s="289">
        <v>177267.90000000008</v>
      </c>
      <c r="D148" s="290"/>
      <c r="E148" s="290">
        <v>1357</v>
      </c>
      <c r="F148" s="179">
        <v>-2.2091062952771412E-2</v>
      </c>
      <c r="G148" s="36"/>
      <c r="H148" s="5"/>
    </row>
    <row r="149" spans="1:8" s="28" customFormat="1" ht="10.5" customHeight="1" x14ac:dyDescent="0.2">
      <c r="A149" s="24"/>
      <c r="B149" s="16" t="s">
        <v>115</v>
      </c>
      <c r="C149" s="289">
        <v>80272.089999999967</v>
      </c>
      <c r="D149" s="290">
        <v>263.26</v>
      </c>
      <c r="E149" s="290">
        <v>297.14</v>
      </c>
      <c r="F149" s="179">
        <v>2.1337860506209116E-2</v>
      </c>
      <c r="G149" s="36"/>
      <c r="H149" s="5"/>
    </row>
    <row r="150" spans="1:8" s="28" customFormat="1" ht="12.75" customHeight="1" x14ac:dyDescent="0.2">
      <c r="A150" s="24"/>
      <c r="B150" s="16" t="s">
        <v>114</v>
      </c>
      <c r="C150" s="289">
        <v>81006.910000000193</v>
      </c>
      <c r="D150" s="290"/>
      <c r="E150" s="290">
        <v>345.6</v>
      </c>
      <c r="F150" s="179">
        <v>6.7873524466389279E-2</v>
      </c>
      <c r="G150" s="36"/>
      <c r="H150" s="5"/>
    </row>
    <row r="151" spans="1:8" s="28" customFormat="1" ht="12.75" customHeight="1" x14ac:dyDescent="0.2">
      <c r="A151" s="24"/>
      <c r="B151" s="16" t="s">
        <v>100</v>
      </c>
      <c r="C151" s="289">
        <v>46</v>
      </c>
      <c r="D151" s="290"/>
      <c r="E151" s="290"/>
      <c r="F151" s="179"/>
      <c r="G151" s="36"/>
      <c r="H151" s="5"/>
    </row>
    <row r="152" spans="1:8" s="28" customFormat="1" ht="13.5" customHeight="1" x14ac:dyDescent="0.2">
      <c r="A152" s="24"/>
      <c r="B152" s="16" t="s">
        <v>98</v>
      </c>
      <c r="C152" s="289"/>
      <c r="D152" s="290"/>
      <c r="E152" s="290"/>
      <c r="F152" s="179"/>
      <c r="G152" s="36"/>
      <c r="H152" s="5"/>
    </row>
    <row r="153" spans="1:8" s="28" customFormat="1" ht="12.75" customHeight="1" x14ac:dyDescent="0.2">
      <c r="A153" s="24"/>
      <c r="B153" s="16" t="s">
        <v>416</v>
      </c>
      <c r="C153" s="289"/>
      <c r="D153" s="290"/>
      <c r="E153" s="290"/>
      <c r="F153" s="179"/>
      <c r="G153" s="36"/>
    </row>
    <row r="154" spans="1:8" s="28" customFormat="1" ht="14.25" customHeight="1" x14ac:dyDescent="0.2">
      <c r="A154" s="24"/>
      <c r="B154" s="16" t="s">
        <v>412</v>
      </c>
      <c r="C154" s="289"/>
      <c r="D154" s="290"/>
      <c r="E154" s="290"/>
      <c r="F154" s="179"/>
      <c r="G154" s="36"/>
    </row>
    <row r="155" spans="1:8" s="28" customFormat="1" ht="10.5" customHeight="1" x14ac:dyDescent="0.2">
      <c r="A155" s="24"/>
      <c r="B155" s="16" t="s">
        <v>374</v>
      </c>
      <c r="C155" s="289">
        <v>7350</v>
      </c>
      <c r="D155" s="290"/>
      <c r="E155" s="290"/>
      <c r="F155" s="179">
        <v>4.2553191489361764E-2</v>
      </c>
      <c r="G155" s="36"/>
      <c r="H155" s="5"/>
    </row>
    <row r="156" spans="1:8" s="28" customFormat="1" ht="10.5" customHeight="1" x14ac:dyDescent="0.2">
      <c r="A156" s="24"/>
      <c r="B156" s="574" t="s">
        <v>451</v>
      </c>
      <c r="C156" s="289"/>
      <c r="D156" s="290"/>
      <c r="E156" s="290"/>
      <c r="F156" s="179"/>
      <c r="G156" s="36"/>
      <c r="H156" s="5"/>
    </row>
    <row r="157" spans="1:8" s="28" customFormat="1" ht="10.5" hidden="1" customHeight="1" x14ac:dyDescent="0.2">
      <c r="A157" s="24"/>
      <c r="B157" s="574"/>
      <c r="C157" s="289"/>
      <c r="D157" s="290"/>
      <c r="E157" s="290"/>
      <c r="F157" s="179"/>
      <c r="G157" s="36"/>
      <c r="H157" s="5"/>
    </row>
    <row r="158" spans="1:8" s="28" customFormat="1" ht="10.5" customHeight="1" x14ac:dyDescent="0.2">
      <c r="A158" s="24"/>
      <c r="B158" s="269" t="s">
        <v>99</v>
      </c>
      <c r="C158" s="289">
        <v>687886.08</v>
      </c>
      <c r="D158" s="290"/>
      <c r="E158" s="290">
        <v>5304</v>
      </c>
      <c r="F158" s="179">
        <v>0.48768016292449512</v>
      </c>
      <c r="G158" s="36"/>
      <c r="H158" s="5"/>
    </row>
    <row r="159" spans="1:8" s="28" customFormat="1" ht="10.5" customHeight="1" x14ac:dyDescent="0.2">
      <c r="A159" s="24"/>
      <c r="B159" s="35" t="s">
        <v>119</v>
      </c>
      <c r="C159" s="291">
        <v>3573539.1100000055</v>
      </c>
      <c r="D159" s="292">
        <v>263.26</v>
      </c>
      <c r="E159" s="292">
        <v>27756.66</v>
      </c>
      <c r="F159" s="178">
        <v>9.6513816768239113E-2</v>
      </c>
      <c r="G159" s="36"/>
      <c r="H159" s="5"/>
    </row>
    <row r="160" spans="1:8" s="28" customFormat="1" ht="10.5" customHeight="1" x14ac:dyDescent="0.2">
      <c r="A160" s="24"/>
      <c r="B160" s="31" t="s">
        <v>243</v>
      </c>
      <c r="C160" s="291"/>
      <c r="D160" s="292"/>
      <c r="E160" s="292"/>
      <c r="F160" s="178"/>
      <c r="G160" s="36"/>
      <c r="H160" s="5"/>
    </row>
    <row r="161" spans="1:9" s="28" customFormat="1" ht="10.5" customHeight="1" x14ac:dyDescent="0.2">
      <c r="A161" s="24"/>
      <c r="B161" s="16" t="s">
        <v>22</v>
      </c>
      <c r="C161" s="289">
        <v>1946429.8500000003</v>
      </c>
      <c r="D161" s="290"/>
      <c r="E161" s="290">
        <v>5798.74</v>
      </c>
      <c r="F161" s="179">
        <v>-2.8332896970106769E-2</v>
      </c>
      <c r="G161" s="36"/>
      <c r="H161" s="5"/>
    </row>
    <row r="162" spans="1:9" s="28" customFormat="1" ht="10.5" customHeight="1" x14ac:dyDescent="0.2">
      <c r="A162" s="24"/>
      <c r="B162" s="16" t="s">
        <v>104</v>
      </c>
      <c r="C162" s="289">
        <v>1450242.4500000007</v>
      </c>
      <c r="D162" s="290"/>
      <c r="E162" s="290">
        <v>6137.3099999999995</v>
      </c>
      <c r="F162" s="179">
        <v>3.6213263238238369E-4</v>
      </c>
      <c r="G162" s="36"/>
      <c r="H162" s="5"/>
    </row>
    <row r="163" spans="1:9" s="28" customFormat="1" ht="10.5" customHeight="1" x14ac:dyDescent="0.2">
      <c r="A163" s="24"/>
      <c r="B163" s="33" t="s">
        <v>106</v>
      </c>
      <c r="C163" s="289">
        <v>897235.69000000029</v>
      </c>
      <c r="D163" s="290"/>
      <c r="E163" s="290">
        <v>5936.91</v>
      </c>
      <c r="F163" s="179">
        <v>-9.9066192946157039E-2</v>
      </c>
      <c r="G163" s="36"/>
      <c r="H163" s="5"/>
    </row>
    <row r="164" spans="1:9" s="28" customFormat="1" ht="10.5" customHeight="1" x14ac:dyDescent="0.2">
      <c r="A164" s="24"/>
      <c r="B164" s="33" t="s">
        <v>304</v>
      </c>
      <c r="C164" s="289">
        <v>4825.29</v>
      </c>
      <c r="D164" s="290"/>
      <c r="E164" s="290"/>
      <c r="F164" s="179">
        <v>-7.3278460206012141E-3</v>
      </c>
      <c r="G164" s="36"/>
      <c r="H164" s="5"/>
    </row>
    <row r="165" spans="1:9" s="28" customFormat="1" ht="10.5" customHeight="1" x14ac:dyDescent="0.2">
      <c r="A165" s="24"/>
      <c r="B165" s="33" t="s">
        <v>305</v>
      </c>
      <c r="C165" s="289">
        <v>257665.04000000007</v>
      </c>
      <c r="D165" s="290"/>
      <c r="E165" s="290">
        <v>3369.3299999999995</v>
      </c>
      <c r="F165" s="179">
        <v>-0.11920942199821494</v>
      </c>
      <c r="G165" s="36"/>
      <c r="H165" s="5"/>
    </row>
    <row r="166" spans="1:9" ht="10.5" customHeight="1" x14ac:dyDescent="0.2">
      <c r="B166" s="33" t="s">
        <v>306</v>
      </c>
      <c r="C166" s="289">
        <v>90398.17</v>
      </c>
      <c r="D166" s="290"/>
      <c r="E166" s="290"/>
      <c r="F166" s="179">
        <v>-0.28717028789913912</v>
      </c>
      <c r="G166" s="34"/>
      <c r="H166" s="5"/>
      <c r="I166" s="5"/>
    </row>
    <row r="167" spans="1:9" ht="10.5" customHeight="1" x14ac:dyDescent="0.2">
      <c r="B167" s="33" t="s">
        <v>307</v>
      </c>
      <c r="C167" s="289">
        <v>213261.93000000008</v>
      </c>
      <c r="D167" s="290"/>
      <c r="E167" s="290">
        <v>497.92</v>
      </c>
      <c r="F167" s="179">
        <v>0.12889831246422001</v>
      </c>
      <c r="G167" s="34"/>
      <c r="H167" s="5"/>
      <c r="I167" s="5"/>
    </row>
    <row r="168" spans="1:9" ht="10.5" customHeight="1" x14ac:dyDescent="0.2">
      <c r="B168" s="33" t="s">
        <v>308</v>
      </c>
      <c r="C168" s="289">
        <v>22073.179999999993</v>
      </c>
      <c r="D168" s="290"/>
      <c r="E168" s="290">
        <v>10.42</v>
      </c>
      <c r="F168" s="179">
        <v>0.18727906451369836</v>
      </c>
      <c r="G168" s="34"/>
      <c r="H168" s="5"/>
      <c r="I168" s="5"/>
    </row>
    <row r="169" spans="1:9" ht="10.5" customHeight="1" x14ac:dyDescent="0.2">
      <c r="B169" s="33" t="s">
        <v>309</v>
      </c>
      <c r="C169" s="289">
        <v>309012.08</v>
      </c>
      <c r="D169" s="290"/>
      <c r="E169" s="290">
        <v>2059.2399999999998</v>
      </c>
      <c r="F169" s="179">
        <v>-0.15147848270622821</v>
      </c>
      <c r="G169" s="34"/>
      <c r="H169" s="5"/>
      <c r="I169" s="5"/>
    </row>
    <row r="170" spans="1:9" s="28" customFormat="1" ht="10.5" customHeight="1" x14ac:dyDescent="0.2">
      <c r="A170" s="24"/>
      <c r="B170" s="33" t="s">
        <v>105</v>
      </c>
      <c r="C170" s="289">
        <v>553006.76000000036</v>
      </c>
      <c r="D170" s="290"/>
      <c r="E170" s="290">
        <v>200.4</v>
      </c>
      <c r="F170" s="179">
        <v>0.21855373234038611</v>
      </c>
      <c r="G170" s="36"/>
      <c r="H170" s="5"/>
    </row>
    <row r="171" spans="1:9" s="28" customFormat="1" ht="10.5" customHeight="1" x14ac:dyDescent="0.2">
      <c r="A171" s="24"/>
      <c r="B171" s="16" t="s">
        <v>116</v>
      </c>
      <c r="C171" s="289">
        <v>452151.22000000061</v>
      </c>
      <c r="D171" s="290"/>
      <c r="E171" s="290">
        <v>1494.7</v>
      </c>
      <c r="F171" s="179">
        <v>0.15818559388018683</v>
      </c>
      <c r="G171" s="36"/>
      <c r="H171" s="5"/>
    </row>
    <row r="172" spans="1:9" ht="10.5" customHeight="1" x14ac:dyDescent="0.2">
      <c r="B172" s="16" t="s">
        <v>117</v>
      </c>
      <c r="C172" s="289">
        <v>121563.33</v>
      </c>
      <c r="D172" s="290"/>
      <c r="E172" s="290">
        <v>660</v>
      </c>
      <c r="F172" s="179">
        <v>6.2056249172748545E-2</v>
      </c>
      <c r="G172" s="20"/>
      <c r="H172" s="5"/>
      <c r="I172" s="5"/>
    </row>
    <row r="173" spans="1:9" ht="10.5" customHeight="1" x14ac:dyDescent="0.2">
      <c r="B173" s="16" t="s">
        <v>118</v>
      </c>
      <c r="C173" s="289">
        <v>236.5</v>
      </c>
      <c r="D173" s="290"/>
      <c r="E173" s="290"/>
      <c r="F173" s="179"/>
      <c r="G173" s="20"/>
      <c r="H173" s="5"/>
      <c r="I173" s="5"/>
    </row>
    <row r="174" spans="1:9" ht="10.5" customHeight="1" x14ac:dyDescent="0.2">
      <c r="B174" s="16" t="s">
        <v>115</v>
      </c>
      <c r="C174" s="289">
        <v>26165.910000000003</v>
      </c>
      <c r="D174" s="290"/>
      <c r="E174" s="290">
        <v>39</v>
      </c>
      <c r="F174" s="179">
        <v>2.0862082486221345E-2</v>
      </c>
      <c r="G174" s="20"/>
      <c r="H174" s="5"/>
      <c r="I174" s="5"/>
    </row>
    <row r="175" spans="1:9" ht="10.5" customHeight="1" x14ac:dyDescent="0.2">
      <c r="B175" s="16" t="s">
        <v>114</v>
      </c>
      <c r="C175" s="289">
        <v>30841.959999999981</v>
      </c>
      <c r="D175" s="290"/>
      <c r="E175" s="290"/>
      <c r="F175" s="179">
        <v>4.3570706896400413E-2</v>
      </c>
      <c r="G175" s="20"/>
      <c r="H175" s="5"/>
      <c r="I175" s="5"/>
    </row>
    <row r="176" spans="1:9" ht="10.5" customHeight="1" x14ac:dyDescent="0.2">
      <c r="B176" s="16" t="s">
        <v>95</v>
      </c>
      <c r="C176" s="289">
        <v>2428.2400000000007</v>
      </c>
      <c r="D176" s="290"/>
      <c r="E176" s="290"/>
      <c r="F176" s="179">
        <v>-0.4757912007253573</v>
      </c>
      <c r="G176" s="20"/>
      <c r="H176" s="5"/>
      <c r="I176" s="5"/>
    </row>
    <row r="177" spans="1:9" ht="10.5" customHeight="1" x14ac:dyDescent="0.2">
      <c r="B177" s="16" t="s">
        <v>381</v>
      </c>
      <c r="C177" s="289">
        <v>218975.06000000003</v>
      </c>
      <c r="D177" s="290"/>
      <c r="E177" s="290">
        <v>1280.4699999999998</v>
      </c>
      <c r="F177" s="179">
        <v>0.26597930229195565</v>
      </c>
      <c r="G177" s="20"/>
      <c r="H177" s="5"/>
      <c r="I177" s="5"/>
    </row>
    <row r="178" spans="1:9" ht="10.5" customHeight="1" x14ac:dyDescent="0.2">
      <c r="B178" s="16" t="s">
        <v>345</v>
      </c>
      <c r="C178" s="289"/>
      <c r="D178" s="290"/>
      <c r="E178" s="290"/>
      <c r="F178" s="178"/>
      <c r="G178" s="20"/>
      <c r="H178" s="5"/>
      <c r="I178" s="5"/>
    </row>
    <row r="179" spans="1:9" ht="10.5" customHeight="1" x14ac:dyDescent="0.2">
      <c r="B179" s="16" t="s">
        <v>346</v>
      </c>
      <c r="C179" s="289"/>
      <c r="D179" s="290"/>
      <c r="E179" s="290"/>
      <c r="F179" s="178"/>
      <c r="G179" s="34"/>
      <c r="H179" s="5"/>
      <c r="I179" s="5"/>
    </row>
    <row r="180" spans="1:9" ht="10.5" customHeight="1" x14ac:dyDescent="0.2">
      <c r="B180" s="16" t="s">
        <v>350</v>
      </c>
      <c r="C180" s="289"/>
      <c r="D180" s="290"/>
      <c r="E180" s="290"/>
      <c r="F180" s="178"/>
      <c r="G180" s="34"/>
      <c r="H180" s="5"/>
      <c r="I180" s="5"/>
    </row>
    <row r="181" spans="1:9" ht="10.5" customHeight="1" x14ac:dyDescent="0.2">
      <c r="B181" s="16" t="s">
        <v>313</v>
      </c>
      <c r="C181" s="289"/>
      <c r="D181" s="290"/>
      <c r="E181" s="290"/>
      <c r="F181" s="178"/>
      <c r="G181" s="34"/>
      <c r="H181" s="5"/>
      <c r="I181" s="5"/>
    </row>
    <row r="182" spans="1:9" ht="10.5" customHeight="1" x14ac:dyDescent="0.2">
      <c r="B182" s="16" t="s">
        <v>444</v>
      </c>
      <c r="C182" s="289"/>
      <c r="D182" s="290"/>
      <c r="E182" s="290"/>
      <c r="F182" s="178"/>
      <c r="G182" s="34"/>
      <c r="H182" s="5"/>
      <c r="I182" s="5"/>
    </row>
    <row r="183" spans="1:9" ht="10.5" customHeight="1" x14ac:dyDescent="0.2">
      <c r="B183" s="16" t="s">
        <v>351</v>
      </c>
      <c r="C183" s="289"/>
      <c r="D183" s="290"/>
      <c r="E183" s="290"/>
      <c r="F183" s="178"/>
      <c r="G183" s="34"/>
      <c r="H183" s="5"/>
      <c r="I183" s="5"/>
    </row>
    <row r="184" spans="1:9" ht="10.5" customHeight="1" x14ac:dyDescent="0.2">
      <c r="B184" s="269" t="s">
        <v>412</v>
      </c>
      <c r="C184" s="289"/>
      <c r="D184" s="290"/>
      <c r="E184" s="290"/>
      <c r="F184" s="178"/>
      <c r="G184" s="34"/>
      <c r="H184" s="5"/>
      <c r="I184" s="5"/>
    </row>
    <row r="185" spans="1:9" s="28" customFormat="1" ht="10.5" customHeight="1" x14ac:dyDescent="0.2">
      <c r="A185" s="24"/>
      <c r="B185" s="16" t="s">
        <v>100</v>
      </c>
      <c r="C185" s="289">
        <v>160997.5</v>
      </c>
      <c r="D185" s="290"/>
      <c r="E185" s="290">
        <v>498</v>
      </c>
      <c r="F185" s="179">
        <v>9.5743765665635916E-2</v>
      </c>
      <c r="G185" s="27"/>
      <c r="H185" s="5"/>
    </row>
    <row r="186" spans="1:9" ht="10.5" customHeight="1" x14ac:dyDescent="0.2">
      <c r="B186" s="16" t="s">
        <v>94</v>
      </c>
      <c r="C186" s="289"/>
      <c r="D186" s="290"/>
      <c r="E186" s="290"/>
      <c r="F186" s="179"/>
      <c r="G186" s="34"/>
      <c r="H186" s="5"/>
      <c r="I186" s="5"/>
    </row>
    <row r="187" spans="1:9" ht="10.5" customHeight="1" x14ac:dyDescent="0.2">
      <c r="B187" s="16" t="s">
        <v>92</v>
      </c>
      <c r="C187" s="289">
        <v>620.94000000000005</v>
      </c>
      <c r="D187" s="290"/>
      <c r="E187" s="290"/>
      <c r="F187" s="179">
        <v>0.24083769633507845</v>
      </c>
      <c r="G187" s="34"/>
      <c r="H187" s="5"/>
      <c r="I187" s="5"/>
    </row>
    <row r="188" spans="1:9" ht="10.5" customHeight="1" x14ac:dyDescent="0.2">
      <c r="B188" s="16" t="s">
        <v>93</v>
      </c>
      <c r="C188" s="289">
        <v>360</v>
      </c>
      <c r="D188" s="290"/>
      <c r="E188" s="290"/>
      <c r="F188" s="179"/>
      <c r="G188" s="20"/>
      <c r="H188" s="5"/>
      <c r="I188" s="5"/>
    </row>
    <row r="189" spans="1:9" ht="10.5" customHeight="1" x14ac:dyDescent="0.2">
      <c r="B189" s="16" t="s">
        <v>303</v>
      </c>
      <c r="C189" s="289"/>
      <c r="D189" s="290"/>
      <c r="E189" s="290"/>
      <c r="F189" s="179"/>
      <c r="G189" s="34"/>
      <c r="H189" s="5"/>
      <c r="I189" s="5"/>
    </row>
    <row r="190" spans="1:9" ht="10.5" customHeight="1" x14ac:dyDescent="0.2">
      <c r="B190" s="16" t="s">
        <v>123</v>
      </c>
      <c r="C190" s="289">
        <v>2994609.4499999983</v>
      </c>
      <c r="D190" s="290"/>
      <c r="E190" s="290">
        <v>9764.9900000000016</v>
      </c>
      <c r="F190" s="179">
        <v>0.6602214231422352</v>
      </c>
      <c r="G190" s="34"/>
      <c r="H190" s="5"/>
      <c r="I190" s="5"/>
    </row>
    <row r="191" spans="1:9" ht="10.5" customHeight="1" x14ac:dyDescent="0.2">
      <c r="B191" s="16" t="s">
        <v>107</v>
      </c>
      <c r="C191" s="289"/>
      <c r="D191" s="290"/>
      <c r="E191" s="290"/>
      <c r="F191" s="179"/>
      <c r="G191" s="34"/>
      <c r="H191" s="5"/>
      <c r="I191" s="5"/>
    </row>
    <row r="192" spans="1:9" ht="10.5" customHeight="1" x14ac:dyDescent="0.2">
      <c r="B192" s="33" t="s">
        <v>110</v>
      </c>
      <c r="C192" s="289"/>
      <c r="D192" s="290"/>
      <c r="E192" s="290"/>
      <c r="F192" s="179"/>
      <c r="G192" s="34"/>
      <c r="H192" s="5"/>
      <c r="I192" s="5"/>
    </row>
    <row r="193" spans="1:9" s="28" customFormat="1" ht="10.5" customHeight="1" x14ac:dyDescent="0.2">
      <c r="A193" s="24"/>
      <c r="B193" s="33" t="s">
        <v>109</v>
      </c>
      <c r="C193" s="289"/>
      <c r="D193" s="290"/>
      <c r="E193" s="290"/>
      <c r="F193" s="179"/>
      <c r="G193" s="47"/>
      <c r="H193" s="5"/>
    </row>
    <row r="194" spans="1:9" s="28" customFormat="1" ht="10.5" customHeight="1" x14ac:dyDescent="0.2">
      <c r="A194" s="24"/>
      <c r="B194" s="33" t="s">
        <v>111</v>
      </c>
      <c r="C194" s="289"/>
      <c r="D194" s="290"/>
      <c r="E194" s="290"/>
      <c r="F194" s="179"/>
      <c r="G194" s="47"/>
      <c r="H194" s="5"/>
    </row>
    <row r="195" spans="1:9" s="28" customFormat="1" ht="10.5" customHeight="1" x14ac:dyDescent="0.2">
      <c r="A195" s="24"/>
      <c r="B195" s="33" t="s">
        <v>112</v>
      </c>
      <c r="C195" s="289"/>
      <c r="D195" s="290"/>
      <c r="E195" s="290"/>
      <c r="F195" s="179"/>
      <c r="G195" s="47"/>
      <c r="H195" s="5"/>
    </row>
    <row r="196" spans="1:9" s="28" customFormat="1" ht="10.5" customHeight="1" x14ac:dyDescent="0.2">
      <c r="A196" s="24"/>
      <c r="B196" s="16" t="s">
        <v>256</v>
      </c>
      <c r="C196" s="289">
        <v>51834.580000000009</v>
      </c>
      <c r="D196" s="290"/>
      <c r="E196" s="290">
        <v>116.6</v>
      </c>
      <c r="F196" s="179">
        <v>0.61468885019266817</v>
      </c>
      <c r="G196" s="47"/>
      <c r="H196" s="5"/>
    </row>
    <row r="197" spans="1:9" s="28" customFormat="1" ht="10.5" customHeight="1" x14ac:dyDescent="0.2">
      <c r="A197" s="24"/>
      <c r="B197" s="16" t="s">
        <v>96</v>
      </c>
      <c r="C197" s="289"/>
      <c r="D197" s="290"/>
      <c r="E197" s="290"/>
      <c r="F197" s="179"/>
      <c r="G197" s="47"/>
      <c r="H197" s="5"/>
    </row>
    <row r="198" spans="1:9" s="28" customFormat="1" ht="10.5" customHeight="1" x14ac:dyDescent="0.2">
      <c r="A198" s="24"/>
      <c r="B198" s="16" t="s">
        <v>103</v>
      </c>
      <c r="C198" s="295"/>
      <c r="D198" s="296"/>
      <c r="E198" s="296"/>
      <c r="F198" s="190"/>
      <c r="G198" s="47"/>
      <c r="H198" s="5"/>
    </row>
    <row r="199" spans="1:9" s="28" customFormat="1" ht="10.5" customHeight="1" x14ac:dyDescent="0.2">
      <c r="A199" s="24"/>
      <c r="B199" s="16" t="s">
        <v>91</v>
      </c>
      <c r="C199" s="295"/>
      <c r="D199" s="296"/>
      <c r="E199" s="296"/>
      <c r="F199" s="190"/>
      <c r="G199" s="47"/>
      <c r="H199" s="5"/>
    </row>
    <row r="200" spans="1:9" s="28" customFormat="1" ht="10.5" customHeight="1" x14ac:dyDescent="0.2">
      <c r="A200" s="24"/>
      <c r="B200" s="16" t="s">
        <v>382</v>
      </c>
      <c r="C200" s="295">
        <v>1720</v>
      </c>
      <c r="D200" s="296"/>
      <c r="E200" s="296"/>
      <c r="F200" s="190">
        <v>-0.17132395451917515</v>
      </c>
      <c r="G200" s="47"/>
      <c r="H200" s="5"/>
    </row>
    <row r="201" spans="1:9" s="28" customFormat="1" ht="10.5" customHeight="1" x14ac:dyDescent="0.2">
      <c r="A201" s="24"/>
      <c r="B201" s="268" t="s">
        <v>255</v>
      </c>
      <c r="C201" s="295">
        <v>63383.68</v>
      </c>
      <c r="D201" s="296"/>
      <c r="E201" s="296">
        <v>450</v>
      </c>
      <c r="F201" s="190">
        <v>-0.22044351212485558</v>
      </c>
      <c r="G201" s="47"/>
      <c r="H201" s="5"/>
    </row>
    <row r="202" spans="1:9" s="28" customFormat="1" ht="10.5" customHeight="1" x14ac:dyDescent="0.2">
      <c r="A202" s="24"/>
      <c r="B202" s="16" t="s">
        <v>254</v>
      </c>
      <c r="C202" s="295"/>
      <c r="D202" s="296"/>
      <c r="E202" s="296"/>
      <c r="F202" s="190"/>
      <c r="G202" s="47"/>
      <c r="H202" s="5"/>
    </row>
    <row r="203" spans="1:9" s="28" customFormat="1" ht="10.5" customHeight="1" x14ac:dyDescent="0.2">
      <c r="A203" s="24"/>
      <c r="B203" s="16" t="s">
        <v>489</v>
      </c>
      <c r="C203" s="295"/>
      <c r="D203" s="296"/>
      <c r="E203" s="296"/>
      <c r="F203" s="190"/>
      <c r="G203" s="47"/>
      <c r="H203" s="5"/>
    </row>
    <row r="204" spans="1:9" s="28" customFormat="1" ht="10.5" customHeight="1" x14ac:dyDescent="0.2">
      <c r="A204" s="24"/>
      <c r="B204" s="16" t="s">
        <v>97</v>
      </c>
      <c r="C204" s="295"/>
      <c r="D204" s="296"/>
      <c r="E204" s="296"/>
      <c r="F204" s="190"/>
      <c r="G204" s="47"/>
      <c r="H204" s="5"/>
    </row>
    <row r="205" spans="1:9" ht="11.25" customHeight="1" x14ac:dyDescent="0.2">
      <c r="B205" s="16" t="s">
        <v>374</v>
      </c>
      <c r="C205" s="295">
        <v>450</v>
      </c>
      <c r="D205" s="296"/>
      <c r="E205" s="296"/>
      <c r="F205" s="190">
        <v>-6.25E-2</v>
      </c>
      <c r="G205" s="47"/>
      <c r="H205" s="5"/>
      <c r="I205" s="5"/>
    </row>
    <row r="206" spans="1:9" ht="11.25" customHeight="1" x14ac:dyDescent="0.2">
      <c r="B206" s="574" t="s">
        <v>460</v>
      </c>
      <c r="C206" s="295"/>
      <c r="D206" s="296"/>
      <c r="E206" s="296"/>
      <c r="F206" s="190"/>
      <c r="G206" s="47"/>
      <c r="H206" s="5"/>
      <c r="I206" s="5"/>
    </row>
    <row r="207" spans="1:9" ht="11.25" customHeight="1" x14ac:dyDescent="0.2">
      <c r="B207" s="16" t="s">
        <v>487</v>
      </c>
      <c r="C207" s="295"/>
      <c r="D207" s="296"/>
      <c r="E207" s="296"/>
      <c r="F207" s="190"/>
      <c r="G207" s="47"/>
      <c r="H207" s="5"/>
      <c r="I207" s="5"/>
    </row>
    <row r="208" spans="1:9" ht="10.5" customHeight="1" x14ac:dyDescent="0.2">
      <c r="B208" s="16" t="s">
        <v>99</v>
      </c>
      <c r="C208" s="295">
        <v>135790.21000000002</v>
      </c>
      <c r="D208" s="296"/>
      <c r="E208" s="296">
        <v>578</v>
      </c>
      <c r="F208" s="190">
        <v>0.69908095365604028</v>
      </c>
      <c r="G208" s="47"/>
      <c r="H208" s="5"/>
      <c r="I208" s="5"/>
    </row>
    <row r="209" spans="2:9" ht="10.5" customHeight="1" x14ac:dyDescent="0.2">
      <c r="B209" s="16" t="s">
        <v>98</v>
      </c>
      <c r="C209" s="295"/>
      <c r="D209" s="296"/>
      <c r="E209" s="296"/>
      <c r="F209" s="190"/>
      <c r="G209" s="47"/>
      <c r="H209" s="5"/>
      <c r="I209" s="5"/>
    </row>
    <row r="210" spans="2:9" ht="10.5" customHeight="1" x14ac:dyDescent="0.2">
      <c r="B210" s="16" t="s">
        <v>250</v>
      </c>
      <c r="C210" s="295"/>
      <c r="D210" s="296"/>
      <c r="E210" s="296"/>
      <c r="F210" s="190"/>
      <c r="G210" s="47"/>
      <c r="H210" s="5"/>
      <c r="I210" s="5"/>
    </row>
    <row r="211" spans="2:9" ht="10.5" customHeight="1" x14ac:dyDescent="0.2">
      <c r="B211" s="35" t="s">
        <v>245</v>
      </c>
      <c r="C211" s="297">
        <v>7658828.879999999</v>
      </c>
      <c r="D211" s="298"/>
      <c r="E211" s="298">
        <v>26817.809999999998</v>
      </c>
      <c r="F211" s="180">
        <v>0.20831674457283733</v>
      </c>
      <c r="G211" s="47"/>
      <c r="H211" s="5"/>
      <c r="I211" s="5"/>
    </row>
    <row r="212" spans="2:9" ht="10.5" customHeight="1" x14ac:dyDescent="0.2">
      <c r="B212" s="31" t="s">
        <v>278</v>
      </c>
      <c r="C212" s="297"/>
      <c r="D212" s="298"/>
      <c r="E212" s="298"/>
      <c r="F212" s="180"/>
      <c r="G212" s="47"/>
      <c r="H212" s="5"/>
      <c r="I212" s="5"/>
    </row>
    <row r="213" spans="2:9" ht="10.5" customHeight="1" x14ac:dyDescent="0.2">
      <c r="B213" s="16" t="s">
        <v>22</v>
      </c>
      <c r="C213" s="295">
        <v>42019437.459999971</v>
      </c>
      <c r="D213" s="296">
        <v>2444091.6900000004</v>
      </c>
      <c r="E213" s="296">
        <v>202727.16</v>
      </c>
      <c r="F213" s="190">
        <v>-3.1974427665676486E-2</v>
      </c>
      <c r="G213" s="47"/>
      <c r="H213" s="5"/>
      <c r="I213" s="5"/>
    </row>
    <row r="214" spans="2:9" ht="10.5" customHeight="1" x14ac:dyDescent="0.2">
      <c r="B214" s="16" t="s">
        <v>104</v>
      </c>
      <c r="C214" s="295">
        <v>48190977.130000077</v>
      </c>
      <c r="D214" s="296">
        <v>16493210.890000071</v>
      </c>
      <c r="E214" s="296">
        <v>214426.06</v>
      </c>
      <c r="F214" s="190">
        <v>-0.11985028421036859</v>
      </c>
      <c r="G214" s="47"/>
      <c r="H214" s="5"/>
      <c r="I214" s="5"/>
    </row>
    <row r="215" spans="2:9" ht="10.5" customHeight="1" x14ac:dyDescent="0.2">
      <c r="B215" s="33" t="s">
        <v>106</v>
      </c>
      <c r="C215" s="295">
        <v>38239187.760000043</v>
      </c>
      <c r="D215" s="296">
        <v>16482367.30000007</v>
      </c>
      <c r="E215" s="296">
        <v>158744.63</v>
      </c>
      <c r="F215" s="190">
        <v>-0.16668294687659502</v>
      </c>
      <c r="G215" s="47"/>
      <c r="H215" s="5"/>
      <c r="I215" s="5"/>
    </row>
    <row r="216" spans="2:9" ht="10.5" customHeight="1" x14ac:dyDescent="0.2">
      <c r="B216" s="33" t="s">
        <v>326</v>
      </c>
      <c r="C216" s="295">
        <v>239535.46000000005</v>
      </c>
      <c r="D216" s="296">
        <v>168472.18000000002</v>
      </c>
      <c r="E216" s="296">
        <v>1930.21</v>
      </c>
      <c r="F216" s="190">
        <v>-0.22616198402983068</v>
      </c>
      <c r="G216" s="47"/>
      <c r="H216" s="5"/>
      <c r="I216" s="5"/>
    </row>
    <row r="217" spans="2:9" ht="10.5" customHeight="1" x14ac:dyDescent="0.2">
      <c r="B217" s="33" t="s">
        <v>327</v>
      </c>
      <c r="C217" s="295">
        <v>9728369.4100000393</v>
      </c>
      <c r="D217" s="296">
        <v>9266046.4600000381</v>
      </c>
      <c r="E217" s="296">
        <v>47176.280000000013</v>
      </c>
      <c r="F217" s="190">
        <v>-0.29195483870496752</v>
      </c>
      <c r="G217" s="47"/>
      <c r="H217" s="5"/>
      <c r="I217" s="5"/>
    </row>
    <row r="218" spans="2:9" ht="10.5" customHeight="1" x14ac:dyDescent="0.2">
      <c r="B218" s="33" t="s">
        <v>328</v>
      </c>
      <c r="C218" s="295">
        <v>6378709.0200000312</v>
      </c>
      <c r="D218" s="296">
        <v>5726206.1700000307</v>
      </c>
      <c r="E218" s="296">
        <v>28417.910000000007</v>
      </c>
      <c r="F218" s="190">
        <v>-0.26008346291279116</v>
      </c>
      <c r="G218" s="47"/>
      <c r="H218" s="5"/>
      <c r="I218" s="5"/>
    </row>
    <row r="219" spans="2:9" ht="10.5" customHeight="1" x14ac:dyDescent="0.2">
      <c r="B219" s="33" t="s">
        <v>329</v>
      </c>
      <c r="C219" s="295">
        <v>18414891.45999996</v>
      </c>
      <c r="D219" s="296">
        <v>266462.34000000014</v>
      </c>
      <c r="E219" s="296">
        <v>66393.159999999974</v>
      </c>
      <c r="F219" s="190">
        <v>-4.5849518507440679E-2</v>
      </c>
      <c r="G219" s="47"/>
      <c r="H219" s="5"/>
      <c r="I219" s="5"/>
    </row>
    <row r="220" spans="2:9" ht="10.5" customHeight="1" x14ac:dyDescent="0.2">
      <c r="B220" s="33" t="s">
        <v>330</v>
      </c>
      <c r="C220" s="295">
        <v>305266.01000000042</v>
      </c>
      <c r="D220" s="296">
        <v>51529.350000000071</v>
      </c>
      <c r="E220" s="296">
        <v>1252.3599999999999</v>
      </c>
      <c r="F220" s="190">
        <v>2.7514952882371269E-2</v>
      </c>
      <c r="G220" s="47"/>
      <c r="H220" s="5"/>
      <c r="I220" s="5"/>
    </row>
    <row r="221" spans="2:9" ht="10.5" customHeight="1" x14ac:dyDescent="0.2">
      <c r="B221" s="33" t="s">
        <v>331</v>
      </c>
      <c r="C221" s="295">
        <v>3172416.400000005</v>
      </c>
      <c r="D221" s="296">
        <v>1003650.8000000016</v>
      </c>
      <c r="E221" s="296">
        <v>13574.709999999997</v>
      </c>
      <c r="F221" s="190">
        <v>-0.12386054059557838</v>
      </c>
      <c r="G221" s="47"/>
      <c r="H221" s="5"/>
      <c r="I221" s="5"/>
    </row>
    <row r="222" spans="2:9" ht="10.5" customHeight="1" x14ac:dyDescent="0.2">
      <c r="B222" s="33" t="s">
        <v>105</v>
      </c>
      <c r="C222" s="295">
        <v>9951789.370000042</v>
      </c>
      <c r="D222" s="296">
        <v>10843.59</v>
      </c>
      <c r="E222" s="296">
        <v>55681.429999999986</v>
      </c>
      <c r="F222" s="190">
        <v>0.1225632650826205</v>
      </c>
      <c r="G222" s="47"/>
      <c r="H222" s="5"/>
      <c r="I222" s="5"/>
    </row>
    <row r="223" spans="2:9" ht="10.5" customHeight="1" x14ac:dyDescent="0.2">
      <c r="B223" s="16" t="s">
        <v>116</v>
      </c>
      <c r="C223" s="295">
        <v>2555945.8100000061</v>
      </c>
      <c r="D223" s="296"/>
      <c r="E223" s="296">
        <v>19405.52</v>
      </c>
      <c r="F223" s="190">
        <v>6.7310989580958935E-2</v>
      </c>
      <c r="G223" s="20"/>
      <c r="H223" s="5"/>
      <c r="I223" s="5"/>
    </row>
    <row r="224" spans="2:9" ht="10.5" customHeight="1" x14ac:dyDescent="0.2">
      <c r="B224" s="16" t="s">
        <v>117</v>
      </c>
      <c r="C224" s="295">
        <v>449939.35</v>
      </c>
      <c r="D224" s="296"/>
      <c r="E224" s="296">
        <v>2349.5</v>
      </c>
      <c r="F224" s="190">
        <v>-2.5014923616307416E-2</v>
      </c>
      <c r="G224" s="47"/>
      <c r="H224" s="5"/>
      <c r="I224" s="5"/>
    </row>
    <row r="225" spans="2:9" ht="10.5" customHeight="1" x14ac:dyDescent="0.2">
      <c r="B225" s="16" t="s">
        <v>118</v>
      </c>
      <c r="C225" s="295">
        <v>6794.02</v>
      </c>
      <c r="D225" s="296"/>
      <c r="E225" s="296"/>
      <c r="F225" s="190">
        <v>-0.19098584169851973</v>
      </c>
      <c r="G225" s="47"/>
      <c r="H225" s="5"/>
      <c r="I225" s="5"/>
    </row>
    <row r="226" spans="2:9" ht="10.5" customHeight="1" x14ac:dyDescent="0.2">
      <c r="B226" s="16" t="s">
        <v>100</v>
      </c>
      <c r="C226" s="295">
        <v>5724749.8200000012</v>
      </c>
      <c r="D226" s="296"/>
      <c r="E226" s="296">
        <v>41337.349999999991</v>
      </c>
      <c r="F226" s="190">
        <v>0.22680572752629091</v>
      </c>
      <c r="G226" s="47"/>
      <c r="H226" s="5"/>
      <c r="I226" s="5"/>
    </row>
    <row r="227" spans="2:9" ht="10.5" customHeight="1" x14ac:dyDescent="0.2">
      <c r="B227" s="16" t="s">
        <v>107</v>
      </c>
      <c r="C227" s="295">
        <v>368535.51000000042</v>
      </c>
      <c r="D227" s="296">
        <v>368535.51000000042</v>
      </c>
      <c r="E227" s="296">
        <v>2229.16</v>
      </c>
      <c r="F227" s="190">
        <v>2.9856390653372422E-2</v>
      </c>
      <c r="G227" s="47"/>
      <c r="H227" s="5"/>
      <c r="I227" s="5"/>
    </row>
    <row r="228" spans="2:9" ht="10.5" customHeight="1" x14ac:dyDescent="0.2">
      <c r="B228" s="33" t="s">
        <v>110</v>
      </c>
      <c r="C228" s="289">
        <v>218861.04000000027</v>
      </c>
      <c r="D228" s="290">
        <v>218861.04000000027</v>
      </c>
      <c r="E228" s="290">
        <v>1535.1000000000001</v>
      </c>
      <c r="F228" s="179">
        <v>-4.4924719339415664E-2</v>
      </c>
      <c r="G228" s="47"/>
      <c r="H228" s="5"/>
      <c r="I228" s="5"/>
    </row>
    <row r="229" spans="2:9" ht="10.5" customHeight="1" x14ac:dyDescent="0.2">
      <c r="B229" s="33" t="s">
        <v>109</v>
      </c>
      <c r="C229" s="295">
        <v>140574.47000000018</v>
      </c>
      <c r="D229" s="296">
        <v>140574.47000000018</v>
      </c>
      <c r="E229" s="296">
        <v>694.06</v>
      </c>
      <c r="F229" s="190">
        <v>0.14338793527801941</v>
      </c>
      <c r="G229" s="47"/>
      <c r="H229" s="5"/>
      <c r="I229" s="5"/>
    </row>
    <row r="230" spans="2:9" ht="10.5" customHeight="1" x14ac:dyDescent="0.2">
      <c r="B230" s="33" t="s">
        <v>112</v>
      </c>
      <c r="C230" s="295">
        <v>9100</v>
      </c>
      <c r="D230" s="296">
        <v>9100</v>
      </c>
      <c r="E230" s="296"/>
      <c r="F230" s="190">
        <v>0.58260869565217388</v>
      </c>
      <c r="G230" s="47"/>
      <c r="H230" s="5"/>
      <c r="I230" s="5"/>
    </row>
    <row r="231" spans="2:9" ht="10.5" customHeight="1" x14ac:dyDescent="0.2">
      <c r="B231" s="33" t="s">
        <v>111</v>
      </c>
      <c r="C231" s="295"/>
      <c r="D231" s="296"/>
      <c r="E231" s="296"/>
      <c r="F231" s="190"/>
      <c r="G231" s="47"/>
      <c r="H231" s="5"/>
      <c r="I231" s="5"/>
    </row>
    <row r="232" spans="2:9" ht="10.5" customHeight="1" x14ac:dyDescent="0.2">
      <c r="B232" s="269" t="s">
        <v>254</v>
      </c>
      <c r="C232" s="295"/>
      <c r="D232" s="296"/>
      <c r="E232" s="296"/>
      <c r="F232" s="190"/>
      <c r="G232" s="47"/>
      <c r="H232" s="5"/>
      <c r="I232" s="5"/>
    </row>
    <row r="233" spans="2:9" ht="10.5" customHeight="1" x14ac:dyDescent="0.2">
      <c r="B233" s="16" t="s">
        <v>97</v>
      </c>
      <c r="C233" s="295"/>
      <c r="D233" s="296"/>
      <c r="E233" s="296"/>
      <c r="F233" s="190"/>
      <c r="G233" s="47"/>
      <c r="H233" s="5"/>
      <c r="I233" s="5"/>
    </row>
    <row r="234" spans="2:9" ht="10.5" customHeight="1" x14ac:dyDescent="0.2">
      <c r="B234" s="16" t="s">
        <v>103</v>
      </c>
      <c r="C234" s="295"/>
      <c r="D234" s="296"/>
      <c r="E234" s="296"/>
      <c r="F234" s="190"/>
      <c r="G234" s="47"/>
      <c r="H234" s="5"/>
      <c r="I234" s="5"/>
    </row>
    <row r="235" spans="2:9" ht="10.5" customHeight="1" x14ac:dyDescent="0.2">
      <c r="B235" s="16" t="s">
        <v>96</v>
      </c>
      <c r="C235" s="295"/>
      <c r="D235" s="296"/>
      <c r="E235" s="296"/>
      <c r="F235" s="190"/>
      <c r="G235" s="47"/>
      <c r="H235" s="5"/>
      <c r="I235" s="5"/>
    </row>
    <row r="236" spans="2:9" ht="10.5" customHeight="1" x14ac:dyDescent="0.2">
      <c r="B236" s="16" t="s">
        <v>115</v>
      </c>
      <c r="C236" s="295">
        <v>106437.99999999997</v>
      </c>
      <c r="D236" s="296">
        <v>263.26</v>
      </c>
      <c r="E236" s="296">
        <v>336.14</v>
      </c>
      <c r="F236" s="190">
        <v>2.122085774377469E-2</v>
      </c>
      <c r="G236" s="47"/>
      <c r="H236" s="5"/>
      <c r="I236" s="5"/>
    </row>
    <row r="237" spans="2:9" ht="10.5" customHeight="1" x14ac:dyDescent="0.2">
      <c r="B237" s="16" t="s">
        <v>114</v>
      </c>
      <c r="C237" s="295">
        <v>111848.87000000017</v>
      </c>
      <c r="D237" s="296"/>
      <c r="E237" s="296">
        <v>345.6</v>
      </c>
      <c r="F237" s="190">
        <v>6.1059793623920111E-2</v>
      </c>
      <c r="G237" s="47"/>
      <c r="H237" s="5"/>
      <c r="I237" s="5"/>
    </row>
    <row r="238" spans="2:9" ht="10.5" customHeight="1" x14ac:dyDescent="0.2">
      <c r="B238" s="16" t="s">
        <v>123</v>
      </c>
      <c r="C238" s="295">
        <v>66792787.739999816</v>
      </c>
      <c r="D238" s="296">
        <v>29621.590000000004</v>
      </c>
      <c r="E238" s="296">
        <v>444638.89</v>
      </c>
      <c r="F238" s="190">
        <v>7.5518774856059956E-2</v>
      </c>
      <c r="G238" s="47"/>
      <c r="H238" s="5"/>
      <c r="I238" s="5"/>
    </row>
    <row r="239" spans="2:9" ht="10.5" customHeight="1" x14ac:dyDescent="0.2">
      <c r="B239" s="16" t="s">
        <v>486</v>
      </c>
      <c r="C239" s="295"/>
      <c r="D239" s="296"/>
      <c r="E239" s="296"/>
      <c r="F239" s="190"/>
      <c r="G239" s="47"/>
      <c r="H239" s="5"/>
      <c r="I239" s="5"/>
    </row>
    <row r="240" spans="2:9" ht="10.5" customHeight="1" x14ac:dyDescent="0.2">
      <c r="B240" s="16" t="s">
        <v>95</v>
      </c>
      <c r="C240" s="295">
        <v>98299.599999999948</v>
      </c>
      <c r="D240" s="296">
        <v>95871.359999999942</v>
      </c>
      <c r="E240" s="296">
        <v>312.80000000000007</v>
      </c>
      <c r="F240" s="190">
        <v>-0.27912021507678919</v>
      </c>
      <c r="G240" s="47"/>
      <c r="H240" s="5"/>
      <c r="I240" s="5"/>
    </row>
    <row r="241" spans="1:9" s="486" customFormat="1" ht="10.5" customHeight="1" x14ac:dyDescent="0.2">
      <c r="A241" s="452"/>
      <c r="B241" s="563" t="s">
        <v>310</v>
      </c>
      <c r="C241" s="564"/>
      <c r="D241" s="565"/>
      <c r="E241" s="565"/>
      <c r="F241" s="566"/>
      <c r="G241" s="567"/>
    </row>
    <row r="242" spans="1:9" s="486" customFormat="1" ht="10.5" customHeight="1" x14ac:dyDescent="0.2">
      <c r="A242" s="452"/>
      <c r="B242" s="563" t="s">
        <v>311</v>
      </c>
      <c r="C242" s="564"/>
      <c r="D242" s="565"/>
      <c r="E242" s="565"/>
      <c r="F242" s="566"/>
      <c r="G242" s="567"/>
    </row>
    <row r="243" spans="1:9" s="486" customFormat="1" ht="10.5" customHeight="1" x14ac:dyDescent="0.2">
      <c r="A243" s="452"/>
      <c r="B243" s="563" t="s">
        <v>312</v>
      </c>
      <c r="C243" s="564"/>
      <c r="D243" s="565"/>
      <c r="E243" s="565"/>
      <c r="F243" s="566"/>
      <c r="G243" s="567"/>
    </row>
    <row r="244" spans="1:9" s="486" customFormat="1" ht="10.5" customHeight="1" x14ac:dyDescent="0.2">
      <c r="A244" s="452"/>
      <c r="B244" s="563" t="s">
        <v>313</v>
      </c>
      <c r="C244" s="564"/>
      <c r="D244" s="565"/>
      <c r="E244" s="565"/>
      <c r="F244" s="566"/>
      <c r="G244" s="567"/>
    </row>
    <row r="245" spans="1:9" ht="10.5" customHeight="1" x14ac:dyDescent="0.2">
      <c r="B245" s="16" t="s">
        <v>351</v>
      </c>
      <c r="C245" s="295"/>
      <c r="D245" s="296"/>
      <c r="E245" s="296"/>
      <c r="F245" s="190"/>
      <c r="G245" s="47"/>
      <c r="H245" s="5"/>
      <c r="I245" s="5"/>
    </row>
    <row r="246" spans="1:9" ht="10.5" customHeight="1" x14ac:dyDescent="0.2">
      <c r="B246" s="269" t="s">
        <v>412</v>
      </c>
      <c r="C246" s="295"/>
      <c r="D246" s="296"/>
      <c r="E246" s="296"/>
      <c r="F246" s="190"/>
      <c r="G246" s="47"/>
      <c r="H246" s="5"/>
      <c r="I246" s="5"/>
    </row>
    <row r="247" spans="1:9" ht="10.5" customHeight="1" x14ac:dyDescent="0.2">
      <c r="B247" s="16" t="s">
        <v>426</v>
      </c>
      <c r="C247" s="295">
        <v>1038158.6100000001</v>
      </c>
      <c r="D247" s="296"/>
      <c r="E247" s="296">
        <v>6284.02</v>
      </c>
      <c r="F247" s="190">
        <v>0.14961836397535788</v>
      </c>
      <c r="G247" s="47"/>
      <c r="H247" s="5"/>
      <c r="I247" s="5"/>
    </row>
    <row r="248" spans="1:9" ht="10.5" customHeight="1" x14ac:dyDescent="0.2">
      <c r="B248" s="16" t="s">
        <v>444</v>
      </c>
      <c r="C248" s="295">
        <v>3368414.3031249996</v>
      </c>
      <c r="D248" s="296"/>
      <c r="E248" s="296"/>
      <c r="F248" s="190">
        <v>-6.5861888266162461E-2</v>
      </c>
      <c r="G248" s="47"/>
      <c r="H248" s="5"/>
      <c r="I248" s="5"/>
    </row>
    <row r="249" spans="1:9" ht="10.5" customHeight="1" x14ac:dyDescent="0.2">
      <c r="B249" s="16" t="s">
        <v>94</v>
      </c>
      <c r="C249" s="295">
        <v>193.5</v>
      </c>
      <c r="D249" s="296"/>
      <c r="E249" s="296"/>
      <c r="F249" s="190"/>
      <c r="G249" s="47"/>
      <c r="H249" s="5"/>
      <c r="I249" s="5"/>
    </row>
    <row r="250" spans="1:9" ht="10.5" customHeight="1" x14ac:dyDescent="0.2">
      <c r="B250" s="16" t="s">
        <v>92</v>
      </c>
      <c r="C250" s="295">
        <v>1566.42</v>
      </c>
      <c r="D250" s="296"/>
      <c r="E250" s="296"/>
      <c r="F250" s="190">
        <v>-7.5956535589141061E-2</v>
      </c>
      <c r="G250" s="47"/>
      <c r="H250" s="5"/>
      <c r="I250" s="5"/>
    </row>
    <row r="251" spans="1:9" ht="10.5" customHeight="1" x14ac:dyDescent="0.2">
      <c r="B251" s="16" t="s">
        <v>93</v>
      </c>
      <c r="C251" s="295">
        <v>950</v>
      </c>
      <c r="D251" s="296"/>
      <c r="E251" s="296"/>
      <c r="F251" s="190">
        <v>0.28813559322033888</v>
      </c>
      <c r="G251" s="47"/>
      <c r="H251" s="5"/>
      <c r="I251" s="5"/>
    </row>
    <row r="252" spans="1:9" ht="10.5" customHeight="1" x14ac:dyDescent="0.2">
      <c r="B252" s="16" t="s">
        <v>91</v>
      </c>
      <c r="C252" s="295">
        <v>174.8</v>
      </c>
      <c r="D252" s="296"/>
      <c r="E252" s="296"/>
      <c r="F252" s="190">
        <v>-0.50788288288288286</v>
      </c>
      <c r="G252" s="47"/>
      <c r="H252" s="5"/>
      <c r="I252" s="5"/>
    </row>
    <row r="253" spans="1:9" ht="10.5" customHeight="1" x14ac:dyDescent="0.2">
      <c r="B253" s="16" t="s">
        <v>252</v>
      </c>
      <c r="C253" s="295"/>
      <c r="D253" s="296"/>
      <c r="E253" s="296"/>
      <c r="F253" s="190"/>
      <c r="G253" s="47"/>
      <c r="H253" s="5"/>
      <c r="I253" s="5"/>
    </row>
    <row r="254" spans="1:9" ht="10.5" customHeight="1" x14ac:dyDescent="0.2">
      <c r="B254" s="16" t="s">
        <v>177</v>
      </c>
      <c r="C254" s="295">
        <v>968037.8699999979</v>
      </c>
      <c r="D254" s="296">
        <v>72</v>
      </c>
      <c r="E254" s="296">
        <v>6254.0999999999985</v>
      </c>
      <c r="F254" s="190">
        <v>0.22570783884456236</v>
      </c>
      <c r="G254" s="47"/>
      <c r="H254" s="5"/>
      <c r="I254" s="5"/>
    </row>
    <row r="255" spans="1:9" ht="10.5" customHeight="1" x14ac:dyDescent="0.2">
      <c r="B255" s="16" t="s">
        <v>303</v>
      </c>
      <c r="C255" s="295"/>
      <c r="D255" s="296"/>
      <c r="E255" s="296"/>
      <c r="F255" s="190"/>
      <c r="G255" s="47"/>
      <c r="H255" s="5"/>
      <c r="I255" s="5"/>
    </row>
    <row r="256" spans="1:9" ht="13.5" customHeight="1" x14ac:dyDescent="0.2">
      <c r="B256" s="16" t="s">
        <v>382</v>
      </c>
      <c r="C256" s="295">
        <v>658240.80000000005</v>
      </c>
      <c r="D256" s="296"/>
      <c r="E256" s="296">
        <v>4025</v>
      </c>
      <c r="F256" s="190">
        <v>-0.10007706701822772</v>
      </c>
      <c r="G256" s="117"/>
      <c r="H256" s="5"/>
      <c r="I256" s="5"/>
    </row>
    <row r="257" spans="1:9" s="28" customFormat="1" ht="18.75" customHeight="1" x14ac:dyDescent="0.2">
      <c r="A257" s="24"/>
      <c r="B257" s="268" t="s">
        <v>255</v>
      </c>
      <c r="C257" s="295">
        <v>1111486.2399999995</v>
      </c>
      <c r="D257" s="296">
        <v>1047952.5599999996</v>
      </c>
      <c r="E257" s="296">
        <v>8650.76</v>
      </c>
      <c r="F257" s="190">
        <v>-0.26856441377242246</v>
      </c>
      <c r="G257" s="47"/>
      <c r="H257" s="5"/>
    </row>
    <row r="258" spans="1:9" s="28" customFormat="1" ht="15" customHeight="1" x14ac:dyDescent="0.2">
      <c r="A258" s="24"/>
      <c r="B258" s="16" t="s">
        <v>374</v>
      </c>
      <c r="C258" s="295">
        <v>7800</v>
      </c>
      <c r="D258" s="296"/>
      <c r="E258" s="296"/>
      <c r="F258" s="190">
        <v>3.5856573705179251E-2</v>
      </c>
      <c r="G258" s="270"/>
      <c r="H258" s="271"/>
      <c r="I258" s="47"/>
    </row>
    <row r="259" spans="1:9" s="28" customFormat="1" ht="15" customHeight="1" x14ac:dyDescent="0.2">
      <c r="A259" s="24"/>
      <c r="B259" s="574" t="s">
        <v>460</v>
      </c>
      <c r="C259" s="295"/>
      <c r="D259" s="296"/>
      <c r="E259" s="296"/>
      <c r="F259" s="190"/>
      <c r="G259" s="270"/>
      <c r="H259" s="271"/>
      <c r="I259" s="47"/>
    </row>
    <row r="260" spans="1:9" s="28" customFormat="1" ht="15" customHeight="1" x14ac:dyDescent="0.2">
      <c r="A260" s="24"/>
      <c r="B260" s="16" t="s">
        <v>487</v>
      </c>
      <c r="C260" s="295"/>
      <c r="D260" s="296"/>
      <c r="E260" s="296"/>
      <c r="F260" s="190"/>
      <c r="G260" s="270"/>
      <c r="H260" s="271"/>
      <c r="I260" s="47"/>
    </row>
    <row r="261" spans="1:9" s="28" customFormat="1" ht="11.25" customHeight="1" x14ac:dyDescent="0.2">
      <c r="A261" s="24"/>
      <c r="B261" s="16" t="s">
        <v>99</v>
      </c>
      <c r="C261" s="295">
        <v>845547.99</v>
      </c>
      <c r="D261" s="296">
        <v>11823.2</v>
      </c>
      <c r="E261" s="296">
        <v>5882</v>
      </c>
      <c r="F261" s="190">
        <v>0.48438961922291823</v>
      </c>
      <c r="G261" s="266"/>
      <c r="H261" s="267"/>
      <c r="I261" s="47"/>
    </row>
    <row r="262" spans="1:9" s="28" customFormat="1" ht="11.25" customHeight="1" x14ac:dyDescent="0.2">
      <c r="A262" s="24"/>
      <c r="B262" s="16" t="s">
        <v>98</v>
      </c>
      <c r="C262" s="295"/>
      <c r="D262" s="296"/>
      <c r="E262" s="296"/>
      <c r="F262" s="180"/>
      <c r="G262" s="266"/>
      <c r="H262" s="267"/>
      <c r="I262" s="47"/>
    </row>
    <row r="263" spans="1:9" s="28" customFormat="1" ht="11.25" customHeight="1" x14ac:dyDescent="0.2">
      <c r="A263" s="24"/>
      <c r="B263" s="16" t="s">
        <v>250</v>
      </c>
      <c r="C263" s="295"/>
      <c r="D263" s="296"/>
      <c r="E263" s="296"/>
      <c r="F263" s="190"/>
      <c r="G263" s="266"/>
      <c r="H263" s="267"/>
      <c r="I263" s="47"/>
    </row>
    <row r="264" spans="1:9" s="28" customFormat="1" ht="11.25" customHeight="1" x14ac:dyDescent="0.2">
      <c r="A264" s="24"/>
      <c r="B264" s="263" t="s">
        <v>253</v>
      </c>
      <c r="C264" s="299">
        <v>174427275.84312481</v>
      </c>
      <c r="D264" s="300">
        <v>20491442.060000069</v>
      </c>
      <c r="E264" s="300">
        <v>959232.05999999982</v>
      </c>
      <c r="F264" s="234">
        <v>-1.246771968566085E-2</v>
      </c>
      <c r="G264" s="266"/>
      <c r="H264" s="267"/>
      <c r="I264" s="47"/>
    </row>
    <row r="265" spans="1:9" ht="12" customHeight="1" x14ac:dyDescent="0.2">
      <c r="B265" s="265" t="s">
        <v>238</v>
      </c>
      <c r="C265" s="266"/>
      <c r="D265" s="266"/>
      <c r="E265" s="266"/>
      <c r="F265" s="266"/>
      <c r="G265" s="48"/>
      <c r="H265" s="48"/>
      <c r="I265" s="47"/>
    </row>
    <row r="266" spans="1:9" ht="15" customHeight="1" x14ac:dyDescent="0.2">
      <c r="B266" s="265" t="s">
        <v>249</v>
      </c>
      <c r="C266" s="266"/>
      <c r="D266" s="266"/>
      <c r="E266" s="266"/>
      <c r="F266" s="266"/>
      <c r="G266" s="8"/>
      <c r="H266" s="8"/>
      <c r="I266" s="8"/>
    </row>
    <row r="267" spans="1:9" ht="9.75" customHeight="1" x14ac:dyDescent="0.2">
      <c r="B267" s="265" t="s">
        <v>251</v>
      </c>
      <c r="C267" s="266"/>
      <c r="D267" s="266"/>
      <c r="E267" s="266"/>
      <c r="F267" s="266"/>
    </row>
    <row r="268" spans="1:9" ht="12" customHeight="1" x14ac:dyDescent="0.2">
      <c r="B268" s="265"/>
      <c r="C268" s="266"/>
      <c r="D268" s="266"/>
      <c r="E268" s="266"/>
      <c r="F268" s="266"/>
      <c r="G268" s="20"/>
      <c r="H268" s="5"/>
      <c r="I268" s="5"/>
    </row>
    <row r="269" spans="1:9" ht="9.75" customHeight="1" x14ac:dyDescent="0.2">
      <c r="B269" s="43"/>
      <c r="D269" s="48"/>
      <c r="E269" s="48"/>
      <c r="F269" s="48"/>
      <c r="G269" s="23"/>
      <c r="H269" s="5"/>
      <c r="I269" s="5"/>
    </row>
    <row r="270" spans="1:9" s="28" customFormat="1" ht="18" customHeight="1" x14ac:dyDescent="0.25">
      <c r="A270" s="24"/>
      <c r="B270" s="7" t="s">
        <v>288</v>
      </c>
      <c r="C270" s="8"/>
      <c r="D270" s="8"/>
      <c r="E270" s="8"/>
      <c r="F270" s="8"/>
      <c r="G270" s="27"/>
    </row>
    <row r="271" spans="1:9" x14ac:dyDescent="0.2">
      <c r="B271" s="9"/>
      <c r="C271" s="10" t="str">
        <f>$C$3</f>
        <v>PERIODE DU 1.1 AU 30.4.2024</v>
      </c>
      <c r="D271" s="11"/>
      <c r="G271" s="20"/>
      <c r="H271" s="5"/>
      <c r="I271" s="5"/>
    </row>
    <row r="272" spans="1:9" ht="12.75" x14ac:dyDescent="0.2">
      <c r="B272" s="12" t="str">
        <f>$B$4</f>
        <v xml:space="preserve">             II- ASSURANCE MATERNITE : DEPENSES en milliers d'euros</v>
      </c>
      <c r="C272" s="13"/>
      <c r="D272" s="13"/>
      <c r="E272" s="13"/>
      <c r="F272" s="14"/>
      <c r="G272" s="20"/>
      <c r="H272" s="5"/>
      <c r="I272" s="5"/>
    </row>
    <row r="273" spans="1:9" s="28" customFormat="1" ht="12" customHeight="1" x14ac:dyDescent="0.2">
      <c r="A273" s="54"/>
      <c r="B273" s="16" t="s">
        <v>4</v>
      </c>
      <c r="C273" s="18" t="s">
        <v>6</v>
      </c>
      <c r="D273" s="219" t="s">
        <v>3</v>
      </c>
      <c r="E273" s="219" t="s">
        <v>237</v>
      </c>
      <c r="F273" s="19" t="str">
        <f>CUMUL_Maladie_mnt!$H$5</f>
        <v>PCAP</v>
      </c>
      <c r="G273" s="27"/>
    </row>
    <row r="274" spans="1:9" ht="10.5" customHeight="1" x14ac:dyDescent="0.2">
      <c r="A274" s="2"/>
      <c r="B274" s="21"/>
      <c r="C274" s="44"/>
      <c r="D274" s="220" t="s">
        <v>241</v>
      </c>
      <c r="E274" s="220" t="s">
        <v>239</v>
      </c>
      <c r="F274" s="22" t="str">
        <f>CUMUL_Maladie_mnt!$H$6</f>
        <v>en %</v>
      </c>
      <c r="G274" s="20"/>
      <c r="H274" s="5"/>
      <c r="I274" s="5"/>
    </row>
    <row r="275" spans="1:9" ht="12.75" x14ac:dyDescent="0.2">
      <c r="A275" s="2"/>
      <c r="B275" s="52" t="s">
        <v>163</v>
      </c>
      <c r="C275" s="303"/>
      <c r="D275" s="304"/>
      <c r="E275" s="304"/>
      <c r="F275" s="237"/>
      <c r="G275" s="20"/>
      <c r="H275" s="5"/>
      <c r="I275" s="5"/>
    </row>
    <row r="276" spans="1:9" ht="10.5" customHeight="1" x14ac:dyDescent="0.2">
      <c r="A276" s="2"/>
      <c r="B276" s="16"/>
      <c r="C276" s="301"/>
      <c r="D276" s="302"/>
      <c r="E276" s="302"/>
      <c r="F276" s="239"/>
      <c r="G276" s="20"/>
      <c r="H276" s="5"/>
      <c r="I276" s="5"/>
    </row>
    <row r="277" spans="1:9" ht="10.5" customHeight="1" x14ac:dyDescent="0.2">
      <c r="A277" s="2"/>
      <c r="B277" s="31" t="s">
        <v>124</v>
      </c>
      <c r="C277" s="301"/>
      <c r="D277" s="302"/>
      <c r="E277" s="302"/>
      <c r="F277" s="239"/>
      <c r="G277" s="20"/>
      <c r="H277" s="5"/>
      <c r="I277" s="5"/>
    </row>
    <row r="278" spans="1:9" ht="10.5" customHeight="1" x14ac:dyDescent="0.2">
      <c r="A278" s="2"/>
      <c r="B278" s="37" t="s">
        <v>125</v>
      </c>
      <c r="C278" s="301">
        <v>6395595.1799996756</v>
      </c>
      <c r="D278" s="302">
        <v>104956.38000000038</v>
      </c>
      <c r="E278" s="302">
        <v>33929.419999999889</v>
      </c>
      <c r="F278" s="239">
        <v>8.0782473333798066E-3</v>
      </c>
      <c r="G278" s="20"/>
      <c r="H278" s="5"/>
      <c r="I278" s="5"/>
    </row>
    <row r="279" spans="1:9" ht="10.5" customHeight="1" x14ac:dyDescent="0.2">
      <c r="A279" s="2"/>
      <c r="B279" s="37" t="s">
        <v>126</v>
      </c>
      <c r="C279" s="301">
        <v>8370.3799999999974</v>
      </c>
      <c r="D279" s="302"/>
      <c r="E279" s="302"/>
      <c r="F279" s="239"/>
      <c r="G279" s="20"/>
      <c r="H279" s="5"/>
      <c r="I279" s="5"/>
    </row>
    <row r="280" spans="1:9" ht="10.5" customHeight="1" x14ac:dyDescent="0.2">
      <c r="A280" s="2"/>
      <c r="B280" s="37" t="s">
        <v>127</v>
      </c>
      <c r="C280" s="301">
        <v>28811.200000000001</v>
      </c>
      <c r="D280" s="302"/>
      <c r="E280" s="302"/>
      <c r="F280" s="239"/>
      <c r="G280" s="20"/>
      <c r="H280" s="5"/>
      <c r="I280" s="5"/>
    </row>
    <row r="281" spans="1:9" ht="10.5" customHeight="1" x14ac:dyDescent="0.2">
      <c r="A281" s="2"/>
      <c r="B281" s="37" t="s">
        <v>219</v>
      </c>
      <c r="C281" s="301">
        <v>1302027.700000002</v>
      </c>
      <c r="D281" s="302"/>
      <c r="E281" s="302">
        <v>4275.57</v>
      </c>
      <c r="F281" s="239">
        <v>-8.4837186704806999E-3</v>
      </c>
      <c r="G281" s="20"/>
      <c r="H281" s="5"/>
      <c r="I281" s="5"/>
    </row>
    <row r="282" spans="1:9" ht="10.5" customHeight="1" x14ac:dyDescent="0.2">
      <c r="A282" s="2"/>
      <c r="B282" s="37" t="s">
        <v>130</v>
      </c>
      <c r="C282" s="301"/>
      <c r="D282" s="302"/>
      <c r="E282" s="302"/>
      <c r="F282" s="239"/>
      <c r="G282" s="20"/>
      <c r="H282" s="5"/>
      <c r="I282" s="5"/>
    </row>
    <row r="283" spans="1:9" s="28" customFormat="1" ht="10.5" customHeight="1" x14ac:dyDescent="0.2">
      <c r="A283" s="54"/>
      <c r="B283" s="16" t="s">
        <v>128</v>
      </c>
      <c r="C283" s="301"/>
      <c r="D283" s="302"/>
      <c r="E283" s="302"/>
      <c r="F283" s="239"/>
      <c r="G283" s="27"/>
      <c r="H283" s="5"/>
    </row>
    <row r="284" spans="1:9" s="28" customFormat="1" x14ac:dyDescent="0.2">
      <c r="A284" s="54"/>
      <c r="B284" s="16" t="s">
        <v>192</v>
      </c>
      <c r="C284" s="301"/>
      <c r="D284" s="302"/>
      <c r="E284" s="302"/>
      <c r="F284" s="239"/>
      <c r="G284" s="27"/>
      <c r="H284" s="5"/>
    </row>
    <row r="285" spans="1:9" s="28" customFormat="1" x14ac:dyDescent="0.2">
      <c r="A285" s="54"/>
      <c r="B285" s="37" t="s">
        <v>416</v>
      </c>
      <c r="C285" s="301">
        <v>349</v>
      </c>
      <c r="D285" s="302"/>
      <c r="E285" s="302"/>
      <c r="F285" s="239">
        <v>-3.9889958734525499E-2</v>
      </c>
      <c r="G285" s="27"/>
      <c r="H285" s="5"/>
    </row>
    <row r="286" spans="1:9" s="28" customFormat="1" x14ac:dyDescent="0.2">
      <c r="A286" s="54"/>
      <c r="B286" s="574" t="s">
        <v>452</v>
      </c>
      <c r="C286" s="301"/>
      <c r="D286" s="302"/>
      <c r="E286" s="302"/>
      <c r="F286" s="239"/>
      <c r="G286" s="27"/>
      <c r="H286" s="5"/>
    </row>
    <row r="287" spans="1:9" s="28" customFormat="1" x14ac:dyDescent="0.2">
      <c r="A287" s="54"/>
      <c r="B287" s="574" t="s">
        <v>488</v>
      </c>
      <c r="C287" s="301"/>
      <c r="D287" s="302"/>
      <c r="E287" s="302"/>
      <c r="F287" s="239"/>
      <c r="G287" s="27"/>
      <c r="H287" s="5"/>
    </row>
    <row r="288" spans="1:9" ht="10.5" customHeight="1" x14ac:dyDescent="0.2">
      <c r="A288" s="2"/>
      <c r="B288" s="16" t="s">
        <v>424</v>
      </c>
      <c r="C288" s="301"/>
      <c r="D288" s="302"/>
      <c r="E288" s="302"/>
      <c r="F288" s="239"/>
      <c r="G288" s="20"/>
      <c r="H288" s="5"/>
      <c r="I288" s="5"/>
    </row>
    <row r="289" spans="1:9" ht="10.5" customHeight="1" x14ac:dyDescent="0.2">
      <c r="A289" s="2"/>
      <c r="B289" s="37" t="s">
        <v>178</v>
      </c>
      <c r="C289" s="301"/>
      <c r="D289" s="302"/>
      <c r="E289" s="302"/>
      <c r="F289" s="239"/>
      <c r="G289" s="20"/>
      <c r="H289" s="5"/>
      <c r="I289" s="5"/>
    </row>
    <row r="290" spans="1:9" ht="10.5" customHeight="1" x14ac:dyDescent="0.2">
      <c r="A290" s="2"/>
      <c r="B290" s="35" t="s">
        <v>131</v>
      </c>
      <c r="C290" s="303">
        <v>7735153.4599996777</v>
      </c>
      <c r="D290" s="304">
        <v>104956.38000000038</v>
      </c>
      <c r="E290" s="304">
        <v>38204.989999999889</v>
      </c>
      <c r="F290" s="237">
        <v>5.7852804828524285E-3</v>
      </c>
      <c r="G290" s="20"/>
      <c r="H290" s="5"/>
      <c r="I290" s="5"/>
    </row>
    <row r="291" spans="1:9" ht="10.5" customHeight="1" x14ac:dyDescent="0.2">
      <c r="A291" s="2"/>
      <c r="B291" s="31" t="s">
        <v>132</v>
      </c>
      <c r="C291" s="303"/>
      <c r="D291" s="304"/>
      <c r="E291" s="304"/>
      <c r="F291" s="237"/>
      <c r="G291" s="20"/>
      <c r="H291" s="5"/>
      <c r="I291" s="5"/>
    </row>
    <row r="292" spans="1:9" ht="10.5" customHeight="1" x14ac:dyDescent="0.2">
      <c r="A292" s="2"/>
      <c r="B292" s="37" t="s">
        <v>24</v>
      </c>
      <c r="C292" s="301">
        <v>3114522.7899999875</v>
      </c>
      <c r="D292" s="302">
        <v>30663.480000000018</v>
      </c>
      <c r="E292" s="302">
        <v>15938.689999999999</v>
      </c>
      <c r="F292" s="239">
        <v>-2.6198609984019461E-3</v>
      </c>
      <c r="G292" s="20"/>
      <c r="H292" s="5"/>
      <c r="I292" s="5"/>
    </row>
    <row r="293" spans="1:9" ht="10.5" customHeight="1" x14ac:dyDescent="0.2">
      <c r="A293" s="2"/>
      <c r="B293" s="37" t="s">
        <v>133</v>
      </c>
      <c r="C293" s="301">
        <v>4038598.1099999663</v>
      </c>
      <c r="D293" s="302">
        <v>2221.5299999999997</v>
      </c>
      <c r="E293" s="302">
        <v>27346.940000000013</v>
      </c>
      <c r="F293" s="239">
        <v>3.191837504969075E-2</v>
      </c>
      <c r="G293" s="20"/>
      <c r="H293" s="5"/>
      <c r="I293" s="5"/>
    </row>
    <row r="294" spans="1:9" ht="10.5" customHeight="1" x14ac:dyDescent="0.2">
      <c r="A294" s="2"/>
      <c r="B294" s="37" t="s">
        <v>134</v>
      </c>
      <c r="C294" s="301">
        <v>132980.08000000002</v>
      </c>
      <c r="D294" s="302">
        <v>107168.84999999998</v>
      </c>
      <c r="E294" s="302">
        <v>1033.56</v>
      </c>
      <c r="F294" s="239">
        <v>-0.2313910836217431</v>
      </c>
      <c r="G294" s="20"/>
      <c r="H294" s="5"/>
      <c r="I294" s="5"/>
    </row>
    <row r="295" spans="1:9" ht="10.5" customHeight="1" x14ac:dyDescent="0.2">
      <c r="A295" s="2"/>
      <c r="B295" s="37" t="s">
        <v>220</v>
      </c>
      <c r="C295" s="301">
        <v>25176.39</v>
      </c>
      <c r="D295" s="302">
        <v>412</v>
      </c>
      <c r="E295" s="302">
        <v>194.4</v>
      </c>
      <c r="F295" s="239">
        <v>-0.24933942534925058</v>
      </c>
      <c r="G295" s="20"/>
      <c r="H295" s="5"/>
      <c r="I295" s="5"/>
    </row>
    <row r="296" spans="1:9" s="562" customFormat="1" ht="16.5" customHeight="1" x14ac:dyDescent="0.2">
      <c r="A296" s="559"/>
      <c r="B296" s="553" t="s">
        <v>312</v>
      </c>
      <c r="C296" s="548"/>
      <c r="D296" s="560"/>
      <c r="E296" s="560"/>
      <c r="F296" s="549"/>
      <c r="G296" s="561"/>
      <c r="H296" s="486"/>
    </row>
    <row r="297" spans="1:9" s="28" customFormat="1" ht="16.5" customHeight="1" x14ac:dyDescent="0.2">
      <c r="A297" s="54"/>
      <c r="B297" s="16" t="s">
        <v>416</v>
      </c>
      <c r="C297" s="301">
        <v>30</v>
      </c>
      <c r="D297" s="302"/>
      <c r="E297" s="302"/>
      <c r="F297" s="239"/>
      <c r="G297" s="27"/>
      <c r="H297" s="5"/>
    </row>
    <row r="298" spans="1:9" s="28" customFormat="1" ht="16.5" customHeight="1" x14ac:dyDescent="0.2">
      <c r="A298" s="54"/>
      <c r="B298" s="574" t="s">
        <v>453</v>
      </c>
      <c r="C298" s="301"/>
      <c r="D298" s="302"/>
      <c r="E298" s="302"/>
      <c r="F298" s="239"/>
      <c r="G298" s="27"/>
      <c r="H298" s="5"/>
    </row>
    <row r="299" spans="1:9" s="28" customFormat="1" ht="16.5" hidden="1" customHeight="1" x14ac:dyDescent="0.2">
      <c r="A299" s="54"/>
      <c r="B299" s="574"/>
      <c r="C299" s="301"/>
      <c r="D299" s="302"/>
      <c r="E299" s="302"/>
      <c r="F299" s="239"/>
      <c r="G299" s="27"/>
      <c r="H299" s="5"/>
    </row>
    <row r="300" spans="1:9" ht="10.5" customHeight="1" x14ac:dyDescent="0.2">
      <c r="A300" s="2"/>
      <c r="B300" s="16" t="s">
        <v>424</v>
      </c>
      <c r="C300" s="301"/>
      <c r="D300" s="302"/>
      <c r="E300" s="302"/>
      <c r="F300" s="239"/>
      <c r="G300" s="20"/>
      <c r="H300" s="5"/>
      <c r="I300" s="5"/>
    </row>
    <row r="301" spans="1:9" ht="10.5" customHeight="1" x14ac:dyDescent="0.2">
      <c r="A301" s="2"/>
      <c r="B301" s="16" t="s">
        <v>178</v>
      </c>
      <c r="C301" s="301"/>
      <c r="D301" s="302"/>
      <c r="E301" s="302"/>
      <c r="F301" s="239"/>
      <c r="G301" s="20"/>
      <c r="H301" s="5"/>
      <c r="I301" s="5"/>
    </row>
    <row r="302" spans="1:9" s="28" customFormat="1" ht="10.5" customHeight="1" x14ac:dyDescent="0.2">
      <c r="A302" s="54"/>
      <c r="B302" s="35" t="s">
        <v>135</v>
      </c>
      <c r="C302" s="303">
        <v>7311307.3699999545</v>
      </c>
      <c r="D302" s="304">
        <v>140465.86000000002</v>
      </c>
      <c r="E302" s="304">
        <v>44513.590000000011</v>
      </c>
      <c r="F302" s="237">
        <v>9.436860356170973E-3</v>
      </c>
      <c r="G302" s="27"/>
      <c r="H302" s="5"/>
    </row>
    <row r="303" spans="1:9" ht="9.75" customHeight="1" x14ac:dyDescent="0.2">
      <c r="A303" s="2"/>
      <c r="B303" s="31" t="s">
        <v>136</v>
      </c>
      <c r="C303" s="303"/>
      <c r="D303" s="304"/>
      <c r="E303" s="304"/>
      <c r="F303" s="237"/>
      <c r="G303" s="20"/>
      <c r="H303" s="5"/>
      <c r="I303" s="5"/>
    </row>
    <row r="304" spans="1:9" s="28" customFormat="1" x14ac:dyDescent="0.2">
      <c r="A304" s="54"/>
      <c r="B304" s="37" t="s">
        <v>138</v>
      </c>
      <c r="C304" s="301">
        <v>39869.299999999974</v>
      </c>
      <c r="D304" s="302">
        <v>2608.8000000000002</v>
      </c>
      <c r="E304" s="302">
        <v>88.4</v>
      </c>
      <c r="F304" s="239">
        <v>9.4731495019803269E-2</v>
      </c>
      <c r="G304" s="27"/>
      <c r="H304" s="5"/>
    </row>
    <row r="305" spans="1:9" x14ac:dyDescent="0.2">
      <c r="A305" s="2"/>
      <c r="B305" s="37" t="s">
        <v>221</v>
      </c>
      <c r="C305" s="301">
        <v>51.5</v>
      </c>
      <c r="D305" s="302"/>
      <c r="E305" s="302"/>
      <c r="F305" s="239"/>
      <c r="G305" s="20"/>
      <c r="H305" s="5"/>
      <c r="I305" s="5"/>
    </row>
    <row r="306" spans="1:9" s="28" customFormat="1" x14ac:dyDescent="0.2">
      <c r="A306" s="54"/>
      <c r="B306" s="16" t="s">
        <v>128</v>
      </c>
      <c r="C306" s="301"/>
      <c r="D306" s="302"/>
      <c r="E306" s="302"/>
      <c r="F306" s="239"/>
      <c r="G306" s="27"/>
      <c r="H306" s="5"/>
    </row>
    <row r="307" spans="1:9" s="28" customFormat="1" x14ac:dyDescent="0.2">
      <c r="A307" s="54"/>
      <c r="B307" s="16" t="s">
        <v>416</v>
      </c>
      <c r="C307" s="301"/>
      <c r="D307" s="302"/>
      <c r="E307" s="302"/>
      <c r="F307" s="239"/>
      <c r="G307" s="27"/>
      <c r="H307" s="5"/>
    </row>
    <row r="308" spans="1:9" ht="10.5" customHeight="1" x14ac:dyDescent="0.2">
      <c r="A308" s="2"/>
      <c r="B308" s="16" t="s">
        <v>436</v>
      </c>
      <c r="C308" s="303">
        <v>150</v>
      </c>
      <c r="D308" s="304"/>
      <c r="E308" s="304"/>
      <c r="F308" s="237">
        <v>-0.25</v>
      </c>
      <c r="G308" s="20"/>
      <c r="H308" s="5"/>
      <c r="I308" s="5"/>
    </row>
    <row r="309" spans="1:9" ht="10.5" customHeight="1" x14ac:dyDescent="0.2">
      <c r="A309" s="2"/>
      <c r="B309" s="574" t="s">
        <v>454</v>
      </c>
      <c r="C309" s="303"/>
      <c r="D309" s="304"/>
      <c r="E309" s="304"/>
      <c r="F309" s="237"/>
      <c r="G309" s="20"/>
      <c r="H309" s="5"/>
      <c r="I309" s="5"/>
    </row>
    <row r="310" spans="1:9" ht="10.5" hidden="1" customHeight="1" x14ac:dyDescent="0.2">
      <c r="A310" s="2"/>
      <c r="B310" s="574"/>
      <c r="C310" s="303"/>
      <c r="D310" s="304"/>
      <c r="E310" s="304"/>
      <c r="F310" s="237"/>
      <c r="G310" s="20"/>
      <c r="H310" s="5"/>
      <c r="I310" s="5"/>
    </row>
    <row r="311" spans="1:9" s="57" customFormat="1" ht="10.5" customHeight="1" x14ac:dyDescent="0.2">
      <c r="A311" s="6"/>
      <c r="B311" s="16" t="s">
        <v>178</v>
      </c>
      <c r="C311" s="301"/>
      <c r="D311" s="302"/>
      <c r="E311" s="302"/>
      <c r="F311" s="239"/>
      <c r="G311" s="56"/>
      <c r="H311" s="5"/>
    </row>
    <row r="312" spans="1:9" s="57" customFormat="1" ht="10.5" customHeight="1" x14ac:dyDescent="0.2">
      <c r="A312" s="6"/>
      <c r="B312" s="16" t="s">
        <v>356</v>
      </c>
      <c r="C312" s="303"/>
      <c r="D312" s="304"/>
      <c r="E312" s="304"/>
      <c r="F312" s="237"/>
      <c r="G312" s="56"/>
      <c r="H312" s="5"/>
    </row>
    <row r="313" spans="1:9" s="57" customFormat="1" ht="10.5" customHeight="1" x14ac:dyDescent="0.2">
      <c r="A313" s="6"/>
      <c r="B313" s="35" t="s">
        <v>137</v>
      </c>
      <c r="C313" s="303">
        <v>40070.799999999974</v>
      </c>
      <c r="D313" s="304">
        <v>2608.8000000000002</v>
      </c>
      <c r="E313" s="304">
        <v>88.4</v>
      </c>
      <c r="F313" s="237">
        <v>9.3583139451581143E-2</v>
      </c>
      <c r="G313" s="56"/>
      <c r="H313" s="5"/>
    </row>
    <row r="314" spans="1:9" s="57" customFormat="1" ht="10.5" customHeight="1" x14ac:dyDescent="0.2">
      <c r="A314" s="6"/>
      <c r="B314" s="31" t="s">
        <v>141</v>
      </c>
      <c r="C314" s="303"/>
      <c r="D314" s="304"/>
      <c r="E314" s="304"/>
      <c r="F314" s="237"/>
      <c r="G314" s="56"/>
      <c r="H314" s="5"/>
    </row>
    <row r="315" spans="1:9" s="57" customFormat="1" x14ac:dyDescent="0.2">
      <c r="A315" s="6"/>
      <c r="B315" s="37" t="s">
        <v>151</v>
      </c>
      <c r="C315" s="301">
        <v>93164.499999999913</v>
      </c>
      <c r="D315" s="302"/>
      <c r="E315" s="302">
        <v>427.15</v>
      </c>
      <c r="F315" s="239">
        <v>8.7296367898297422E-2</v>
      </c>
      <c r="G315" s="56"/>
    </row>
    <row r="316" spans="1:9" s="60" customFormat="1" ht="14.25" customHeight="1" x14ac:dyDescent="0.2">
      <c r="A316" s="24"/>
      <c r="B316" s="16" t="s">
        <v>222</v>
      </c>
      <c r="C316" s="301">
        <v>12.5</v>
      </c>
      <c r="D316" s="302"/>
      <c r="E316" s="302"/>
      <c r="F316" s="239"/>
      <c r="G316" s="59"/>
    </row>
    <row r="317" spans="1:9" s="60" customFormat="1" ht="14.25" customHeight="1" x14ac:dyDescent="0.2">
      <c r="A317" s="24"/>
      <c r="B317" s="16" t="s">
        <v>128</v>
      </c>
      <c r="C317" s="306"/>
      <c r="D317" s="307"/>
      <c r="E317" s="307"/>
      <c r="F317" s="182"/>
      <c r="G317" s="59"/>
    </row>
    <row r="318" spans="1:9" s="57" customFormat="1" ht="10.5" customHeight="1" x14ac:dyDescent="0.2">
      <c r="A318" s="6"/>
      <c r="B318" s="16" t="s">
        <v>427</v>
      </c>
      <c r="C318" s="306"/>
      <c r="D318" s="307"/>
      <c r="E318" s="307"/>
      <c r="F318" s="182"/>
      <c r="G318" s="56"/>
      <c r="H318" s="5"/>
    </row>
    <row r="319" spans="1:9" s="57" customFormat="1" ht="10.5" hidden="1" customHeight="1" x14ac:dyDescent="0.2">
      <c r="A319" s="6"/>
      <c r="B319" s="16"/>
      <c r="C319" s="306"/>
      <c r="D319" s="307"/>
      <c r="E319" s="307"/>
      <c r="F319" s="182"/>
      <c r="G319" s="56"/>
      <c r="H319" s="5"/>
    </row>
    <row r="320" spans="1:9" s="57" customFormat="1" ht="10.5" customHeight="1" x14ac:dyDescent="0.2">
      <c r="A320" s="6"/>
      <c r="B320" s="574" t="s">
        <v>455</v>
      </c>
      <c r="C320" s="306"/>
      <c r="D320" s="307"/>
      <c r="E320" s="307"/>
      <c r="F320" s="182"/>
      <c r="G320" s="56"/>
      <c r="H320" s="5"/>
    </row>
    <row r="321" spans="1:9" s="57" customFormat="1" ht="10.5" hidden="1" customHeight="1" x14ac:dyDescent="0.2">
      <c r="A321" s="6"/>
      <c r="B321" s="574"/>
      <c r="C321" s="306"/>
      <c r="D321" s="307"/>
      <c r="E321" s="307"/>
      <c r="F321" s="182"/>
      <c r="G321" s="56"/>
      <c r="H321" s="5"/>
    </row>
    <row r="322" spans="1:9" s="57" customFormat="1" ht="10.5" customHeight="1" x14ac:dyDescent="0.2">
      <c r="A322" s="6"/>
      <c r="B322" s="16" t="s">
        <v>424</v>
      </c>
      <c r="C322" s="306"/>
      <c r="D322" s="307"/>
      <c r="E322" s="307"/>
      <c r="F322" s="182"/>
      <c r="G322" s="56"/>
      <c r="H322" s="5"/>
    </row>
    <row r="323" spans="1:9" s="57" customFormat="1" ht="10.5" customHeight="1" x14ac:dyDescent="0.2">
      <c r="A323" s="6"/>
      <c r="B323" s="16" t="s">
        <v>178</v>
      </c>
      <c r="C323" s="306"/>
      <c r="D323" s="307"/>
      <c r="E323" s="307"/>
      <c r="F323" s="182"/>
      <c r="G323" s="56"/>
      <c r="H323" s="5"/>
    </row>
    <row r="324" spans="1:9" s="60" customFormat="1" ht="10.5" customHeight="1" x14ac:dyDescent="0.2">
      <c r="A324" s="24"/>
      <c r="B324" s="35" t="s">
        <v>142</v>
      </c>
      <c r="C324" s="308">
        <v>93176.999999999913</v>
      </c>
      <c r="D324" s="309"/>
      <c r="E324" s="309">
        <v>427.15</v>
      </c>
      <c r="F324" s="183">
        <v>8.7442251841201912E-2</v>
      </c>
      <c r="G324" s="59"/>
      <c r="H324" s="5"/>
    </row>
    <row r="325" spans="1:9" s="57" customFormat="1" ht="12" x14ac:dyDescent="0.2">
      <c r="A325" s="6"/>
      <c r="B325" s="31" t="s">
        <v>139</v>
      </c>
      <c r="C325" s="308"/>
      <c r="D325" s="309"/>
      <c r="E325" s="309"/>
      <c r="F325" s="183"/>
      <c r="G325" s="56"/>
    </row>
    <row r="326" spans="1:9" s="60" customFormat="1" ht="17.25" customHeight="1" x14ac:dyDescent="0.2">
      <c r="A326" s="24"/>
      <c r="B326" s="37" t="s">
        <v>140</v>
      </c>
      <c r="C326" s="306">
        <v>2656.6600000000003</v>
      </c>
      <c r="D326" s="307"/>
      <c r="E326" s="307"/>
      <c r="F326" s="182"/>
      <c r="G326" s="59"/>
    </row>
    <row r="327" spans="1:9" s="60" customFormat="1" ht="11.25" customHeight="1" x14ac:dyDescent="0.2">
      <c r="A327" s="24"/>
      <c r="B327" s="37" t="s">
        <v>179</v>
      </c>
      <c r="C327" s="306">
        <v>2437.5699999999997</v>
      </c>
      <c r="D327" s="307"/>
      <c r="E327" s="307"/>
      <c r="F327" s="182">
        <v>0.41415799824794419</v>
      </c>
      <c r="G327" s="59"/>
    </row>
    <row r="328" spans="1:9" s="57" customFormat="1" ht="10.5" customHeight="1" x14ac:dyDescent="0.2">
      <c r="A328" s="6"/>
      <c r="B328" s="37" t="s">
        <v>223</v>
      </c>
      <c r="C328" s="306">
        <v>7.5</v>
      </c>
      <c r="D328" s="307"/>
      <c r="E328" s="307"/>
      <c r="F328" s="182">
        <v>-0.58333333333333326</v>
      </c>
      <c r="G328" s="56"/>
      <c r="H328" s="5"/>
    </row>
    <row r="329" spans="1:9" s="57" customFormat="1" ht="10.5" customHeight="1" x14ac:dyDescent="0.2">
      <c r="A329" s="6"/>
      <c r="B329" s="37" t="s">
        <v>498</v>
      </c>
      <c r="C329" s="306"/>
      <c r="D329" s="307"/>
      <c r="E329" s="307"/>
      <c r="F329" s="182"/>
      <c r="G329" s="56"/>
      <c r="H329" s="5"/>
    </row>
    <row r="330" spans="1:9" s="57" customFormat="1" ht="10.5" customHeight="1" x14ac:dyDescent="0.2">
      <c r="A330" s="6"/>
      <c r="B330" s="574" t="s">
        <v>456</v>
      </c>
      <c r="C330" s="306"/>
      <c r="D330" s="307"/>
      <c r="E330" s="307"/>
      <c r="F330" s="182"/>
      <c r="G330" s="56"/>
      <c r="H330" s="5"/>
    </row>
    <row r="331" spans="1:9" s="57" customFormat="1" ht="10.5" customHeight="1" x14ac:dyDescent="0.2">
      <c r="A331" s="6"/>
      <c r="B331" s="37" t="s">
        <v>424</v>
      </c>
      <c r="C331" s="306"/>
      <c r="D331" s="307"/>
      <c r="E331" s="307"/>
      <c r="F331" s="182"/>
      <c r="G331" s="56"/>
      <c r="H331" s="5"/>
    </row>
    <row r="332" spans="1:9" ht="9.75" customHeight="1" x14ac:dyDescent="0.2">
      <c r="A332" s="2"/>
      <c r="B332" s="37" t="s">
        <v>178</v>
      </c>
      <c r="C332" s="306"/>
      <c r="D332" s="307"/>
      <c r="E332" s="307"/>
      <c r="F332" s="182"/>
      <c r="G332" s="20"/>
      <c r="H332" s="5"/>
      <c r="I332" s="5"/>
    </row>
    <row r="333" spans="1:9" s="63" customFormat="1" ht="14.25" customHeight="1" x14ac:dyDescent="0.2">
      <c r="A333" s="61"/>
      <c r="B333" s="35" t="s">
        <v>143</v>
      </c>
      <c r="C333" s="308">
        <v>5101.7299999999996</v>
      </c>
      <c r="D333" s="309"/>
      <c r="E333" s="309"/>
      <c r="F333" s="183"/>
      <c r="G333" s="62"/>
    </row>
    <row r="334" spans="1:9" s="63" customFormat="1" ht="14.25" customHeight="1" x14ac:dyDescent="0.2">
      <c r="A334" s="61"/>
      <c r="B334" s="31" t="s">
        <v>466</v>
      </c>
      <c r="C334" s="308"/>
      <c r="D334" s="309"/>
      <c r="E334" s="309"/>
      <c r="F334" s="183"/>
      <c r="G334" s="62"/>
    </row>
    <row r="335" spans="1:9" s="63" customFormat="1" ht="14.25" customHeight="1" x14ac:dyDescent="0.2">
      <c r="A335" s="61"/>
      <c r="B335" s="37" t="s">
        <v>468</v>
      </c>
      <c r="C335" s="308">
        <v>26720</v>
      </c>
      <c r="D335" s="309"/>
      <c r="E335" s="309">
        <v>70</v>
      </c>
      <c r="F335" s="183">
        <v>-0.14985682468978678</v>
      </c>
      <c r="G335" s="62"/>
    </row>
    <row r="336" spans="1:9" s="63" customFormat="1" ht="14.25" customHeight="1" x14ac:dyDescent="0.2">
      <c r="A336" s="61"/>
      <c r="B336" s="35" t="s">
        <v>467</v>
      </c>
      <c r="C336" s="306">
        <v>26720</v>
      </c>
      <c r="D336" s="307"/>
      <c r="E336" s="307">
        <v>70</v>
      </c>
      <c r="F336" s="182">
        <v>-0.14985682468978678</v>
      </c>
      <c r="G336" s="62"/>
    </row>
    <row r="337" spans="1:8" s="60" customFormat="1" ht="16.5" customHeight="1" x14ac:dyDescent="0.2">
      <c r="A337" s="24"/>
      <c r="B337" s="31" t="s">
        <v>122</v>
      </c>
      <c r="C337" s="308"/>
      <c r="D337" s="309"/>
      <c r="E337" s="309"/>
      <c r="F337" s="183"/>
      <c r="G337" s="59"/>
      <c r="H337" s="5"/>
    </row>
    <row r="338" spans="1:8" s="60" customFormat="1" ht="14.25" customHeight="1" x14ac:dyDescent="0.2">
      <c r="A338" s="24"/>
      <c r="B338" s="37" t="s">
        <v>144</v>
      </c>
      <c r="C338" s="306">
        <v>2533.8799999999987</v>
      </c>
      <c r="D338" s="307"/>
      <c r="E338" s="307"/>
      <c r="F338" s="182">
        <v>-2.776413530603461E-2</v>
      </c>
      <c r="G338" s="59"/>
      <c r="H338" s="5"/>
    </row>
    <row r="339" spans="1:8" s="57" customFormat="1" ht="10.5" customHeight="1" x14ac:dyDescent="0.2">
      <c r="A339" s="6"/>
      <c r="B339" s="37" t="s">
        <v>224</v>
      </c>
      <c r="C339" s="306">
        <v>714.39</v>
      </c>
      <c r="D339" s="307"/>
      <c r="E339" s="307"/>
      <c r="F339" s="182">
        <v>0.4850947946116746</v>
      </c>
      <c r="G339" s="56"/>
      <c r="H339" s="5"/>
    </row>
    <row r="340" spans="1:8" s="57" customFormat="1" ht="10.5" hidden="1" customHeight="1" x14ac:dyDescent="0.2">
      <c r="A340" s="6"/>
      <c r="B340" s="37"/>
      <c r="C340" s="306"/>
      <c r="D340" s="307"/>
      <c r="E340" s="307"/>
      <c r="F340" s="182"/>
      <c r="G340" s="56"/>
      <c r="H340" s="5"/>
    </row>
    <row r="341" spans="1:8" s="57" customFormat="1" ht="10.5" customHeight="1" x14ac:dyDescent="0.2">
      <c r="A341" s="6"/>
      <c r="B341" s="37" t="s">
        <v>424</v>
      </c>
      <c r="C341" s="306"/>
      <c r="D341" s="307"/>
      <c r="E341" s="307"/>
      <c r="F341" s="182"/>
      <c r="G341" s="56"/>
      <c r="H341" s="5"/>
    </row>
    <row r="342" spans="1:8" s="57" customFormat="1" ht="10.5" customHeight="1" x14ac:dyDescent="0.2">
      <c r="A342" s="6"/>
      <c r="B342" s="35" t="s">
        <v>120</v>
      </c>
      <c r="C342" s="301">
        <v>3248.2699999999986</v>
      </c>
      <c r="D342" s="302"/>
      <c r="E342" s="302"/>
      <c r="F342" s="239">
        <v>5.2146225803944013E-2</v>
      </c>
      <c r="G342" s="56"/>
      <c r="H342" s="5"/>
    </row>
    <row r="343" spans="1:8" s="57" customFormat="1" ht="14.25" customHeight="1" x14ac:dyDescent="0.2">
      <c r="A343" s="6"/>
      <c r="B343" s="31" t="s">
        <v>244</v>
      </c>
      <c r="C343" s="308"/>
      <c r="D343" s="309"/>
      <c r="E343" s="309"/>
      <c r="F343" s="183"/>
      <c r="G343" s="56"/>
      <c r="H343" s="5"/>
    </row>
    <row r="344" spans="1:8" s="57" customFormat="1" ht="10.5" customHeight="1" x14ac:dyDescent="0.2">
      <c r="A344" s="6"/>
      <c r="B344" s="37" t="s">
        <v>144</v>
      </c>
      <c r="C344" s="306">
        <v>71.070000000000007</v>
      </c>
      <c r="D344" s="307"/>
      <c r="E344" s="307"/>
      <c r="F344" s="182">
        <v>3.4949759720401818E-2</v>
      </c>
      <c r="G344" s="56"/>
      <c r="H344" s="5"/>
    </row>
    <row r="345" spans="1:8" s="57" customFormat="1" ht="10.5" customHeight="1" x14ac:dyDescent="0.2">
      <c r="A345" s="6"/>
      <c r="B345" s="37" t="s">
        <v>125</v>
      </c>
      <c r="C345" s="306">
        <v>86522.990000000238</v>
      </c>
      <c r="D345" s="307"/>
      <c r="E345" s="307">
        <v>424.07</v>
      </c>
      <c r="F345" s="182">
        <v>0.18117575074831116</v>
      </c>
      <c r="G345" s="56"/>
      <c r="H345" s="5"/>
    </row>
    <row r="346" spans="1:8" s="57" customFormat="1" ht="10.5" customHeight="1" x14ac:dyDescent="0.2">
      <c r="A346" s="6"/>
      <c r="B346" s="37" t="s">
        <v>126</v>
      </c>
      <c r="C346" s="306">
        <v>97.09</v>
      </c>
      <c r="D346" s="307"/>
      <c r="E346" s="307"/>
      <c r="F346" s="182">
        <v>0.19275184275184265</v>
      </c>
      <c r="G346" s="56"/>
      <c r="H346" s="5"/>
    </row>
    <row r="347" spans="1:8" s="57" customFormat="1" ht="10.5" customHeight="1" x14ac:dyDescent="0.2">
      <c r="A347" s="6"/>
      <c r="B347" s="37" t="s">
        <v>127</v>
      </c>
      <c r="C347" s="306">
        <v>1019</v>
      </c>
      <c r="D347" s="307"/>
      <c r="E347" s="307"/>
      <c r="F347" s="182"/>
      <c r="G347" s="56"/>
      <c r="H347" s="5"/>
    </row>
    <row r="348" spans="1:8" s="57" customFormat="1" ht="10.5" customHeight="1" x14ac:dyDescent="0.2">
      <c r="A348" s="6"/>
      <c r="B348" s="37" t="s">
        <v>133</v>
      </c>
      <c r="C348" s="306">
        <v>15797.43</v>
      </c>
      <c r="D348" s="307"/>
      <c r="E348" s="307">
        <v>109.68</v>
      </c>
      <c r="F348" s="182">
        <v>-0.10658076381674264</v>
      </c>
      <c r="G348" s="56"/>
      <c r="H348" s="5"/>
    </row>
    <row r="349" spans="1:8" s="57" customFormat="1" ht="10.5" customHeight="1" x14ac:dyDescent="0.2">
      <c r="A349" s="6"/>
      <c r="B349" s="37" t="s">
        <v>134</v>
      </c>
      <c r="C349" s="306">
        <v>148.44999999999999</v>
      </c>
      <c r="D349" s="307"/>
      <c r="E349" s="307"/>
      <c r="F349" s="182">
        <v>-0.52360322197618825</v>
      </c>
      <c r="G349" s="56"/>
      <c r="H349" s="5"/>
    </row>
    <row r="350" spans="1:8" s="57" customFormat="1" ht="11.25" customHeight="1" x14ac:dyDescent="0.2">
      <c r="A350" s="6"/>
      <c r="B350" s="37" t="s">
        <v>24</v>
      </c>
      <c r="C350" s="306">
        <v>5176.8500000000013</v>
      </c>
      <c r="D350" s="307"/>
      <c r="E350" s="307"/>
      <c r="F350" s="182">
        <v>8.2398029589609401E-2</v>
      </c>
      <c r="G350" s="56"/>
      <c r="H350" s="5"/>
    </row>
    <row r="351" spans="1:8" s="57" customFormat="1" ht="11.25" customHeight="1" x14ac:dyDescent="0.2">
      <c r="A351" s="6"/>
      <c r="B351" s="37" t="s">
        <v>138</v>
      </c>
      <c r="C351" s="306">
        <v>134.25</v>
      </c>
      <c r="D351" s="307"/>
      <c r="E351" s="307"/>
      <c r="F351" s="182">
        <v>-3.590664272890487E-2</v>
      </c>
      <c r="G351" s="56"/>
      <c r="H351" s="5"/>
    </row>
    <row r="352" spans="1:8" s="57" customFormat="1" ht="10.5" customHeight="1" x14ac:dyDescent="0.2">
      <c r="A352" s="6"/>
      <c r="B352" s="37" t="s">
        <v>151</v>
      </c>
      <c r="C352" s="306">
        <v>69012.200000000172</v>
      </c>
      <c r="D352" s="307"/>
      <c r="E352" s="307">
        <v>97.6</v>
      </c>
      <c r="F352" s="182">
        <v>-2.9975077577728437E-2</v>
      </c>
      <c r="G352" s="56"/>
      <c r="H352" s="5"/>
    </row>
    <row r="353" spans="1:8" s="57" customFormat="1" ht="11.25" customHeight="1" x14ac:dyDescent="0.2">
      <c r="A353" s="6"/>
      <c r="B353" s="37" t="s">
        <v>140</v>
      </c>
      <c r="C353" s="306"/>
      <c r="D353" s="307"/>
      <c r="E353" s="307"/>
      <c r="F353" s="182"/>
      <c r="G353" s="56"/>
    </row>
    <row r="354" spans="1:8" s="60" customFormat="1" ht="12.75" customHeight="1" x14ac:dyDescent="0.2">
      <c r="A354" s="24"/>
      <c r="B354" s="37" t="s">
        <v>129</v>
      </c>
      <c r="C354" s="306">
        <v>25949.61</v>
      </c>
      <c r="D354" s="307"/>
      <c r="E354" s="307">
        <v>113.8</v>
      </c>
      <c r="F354" s="182">
        <v>0.14928685568106004</v>
      </c>
      <c r="G354" s="59"/>
      <c r="H354" s="5"/>
    </row>
    <row r="355" spans="1:8" s="60" customFormat="1" ht="13.5" customHeight="1" x14ac:dyDescent="0.2">
      <c r="A355" s="24"/>
      <c r="B355" s="16" t="s">
        <v>416</v>
      </c>
      <c r="C355" s="306">
        <v>48</v>
      </c>
      <c r="D355" s="307"/>
      <c r="E355" s="307"/>
      <c r="F355" s="182">
        <v>-0.23809523809523814</v>
      </c>
      <c r="G355" s="59"/>
    </row>
    <row r="356" spans="1:8" s="60" customFormat="1" ht="13.5" customHeight="1" x14ac:dyDescent="0.2">
      <c r="A356" s="24"/>
      <c r="B356" s="16" t="s">
        <v>427</v>
      </c>
      <c r="C356" s="306"/>
      <c r="D356" s="307"/>
      <c r="E356" s="307"/>
      <c r="F356" s="182"/>
      <c r="G356" s="59"/>
    </row>
    <row r="357" spans="1:8" s="558" customFormat="1" ht="10.5" customHeight="1" x14ac:dyDescent="0.2">
      <c r="A357" s="489"/>
      <c r="B357" s="553" t="s">
        <v>312</v>
      </c>
      <c r="C357" s="554"/>
      <c r="D357" s="555"/>
      <c r="E357" s="555"/>
      <c r="F357" s="556"/>
      <c r="G357" s="557"/>
      <c r="H357" s="486"/>
    </row>
    <row r="358" spans="1:8" s="60" customFormat="1" ht="10.5" customHeight="1" x14ac:dyDescent="0.2">
      <c r="A358" s="24"/>
      <c r="B358" s="37" t="s">
        <v>179</v>
      </c>
      <c r="C358" s="306">
        <v>57</v>
      </c>
      <c r="D358" s="307"/>
      <c r="E358" s="307"/>
      <c r="F358" s="182"/>
      <c r="G358" s="59"/>
      <c r="H358" s="5"/>
    </row>
    <row r="359" spans="1:8" s="60" customFormat="1" ht="10.5" customHeight="1" x14ac:dyDescent="0.2">
      <c r="A359" s="24"/>
      <c r="B359" s="37" t="s">
        <v>468</v>
      </c>
      <c r="C359" s="306">
        <v>260</v>
      </c>
      <c r="D359" s="307"/>
      <c r="E359" s="307"/>
      <c r="F359" s="182">
        <v>0.85714285714285721</v>
      </c>
      <c r="G359" s="59"/>
      <c r="H359" s="5"/>
    </row>
    <row r="360" spans="1:8" s="60" customFormat="1" ht="10.5" customHeight="1" x14ac:dyDescent="0.2">
      <c r="A360" s="24"/>
      <c r="B360" s="575" t="s">
        <v>460</v>
      </c>
      <c r="C360" s="306"/>
      <c r="D360" s="307"/>
      <c r="E360" s="307"/>
      <c r="F360" s="182"/>
      <c r="G360" s="59"/>
      <c r="H360" s="5"/>
    </row>
    <row r="361" spans="1:8" s="60" customFormat="1" ht="10.5" customHeight="1" x14ac:dyDescent="0.2">
      <c r="A361" s="24"/>
      <c r="B361" s="575" t="s">
        <v>488</v>
      </c>
      <c r="C361" s="306"/>
      <c r="D361" s="307"/>
      <c r="E361" s="307"/>
      <c r="F361" s="182"/>
      <c r="G361" s="59"/>
      <c r="H361" s="5"/>
    </row>
    <row r="362" spans="1:8" s="60" customFormat="1" ht="10.5" customHeight="1" x14ac:dyDescent="0.2">
      <c r="A362" s="24"/>
      <c r="B362" s="37" t="s">
        <v>424</v>
      </c>
      <c r="C362" s="306"/>
      <c r="D362" s="307"/>
      <c r="E362" s="307"/>
      <c r="F362" s="182"/>
      <c r="G362" s="59"/>
      <c r="H362" s="5"/>
    </row>
    <row r="363" spans="1:8" s="60" customFormat="1" ht="10.5" customHeight="1" x14ac:dyDescent="0.2">
      <c r="A363" s="24"/>
      <c r="B363" s="37" t="s">
        <v>178</v>
      </c>
      <c r="C363" s="308"/>
      <c r="D363" s="309"/>
      <c r="E363" s="309"/>
      <c r="F363" s="183"/>
      <c r="G363" s="59"/>
      <c r="H363" s="5"/>
    </row>
    <row r="364" spans="1:8" s="60" customFormat="1" ht="10.5" customHeight="1" x14ac:dyDescent="0.2">
      <c r="A364" s="24"/>
      <c r="B364" s="35" t="s">
        <v>246</v>
      </c>
      <c r="C364" s="308">
        <v>204293.94000000038</v>
      </c>
      <c r="D364" s="309"/>
      <c r="E364" s="309">
        <v>745.15</v>
      </c>
      <c r="F364" s="183">
        <v>7.2572919402759783E-2</v>
      </c>
      <c r="G364" s="56"/>
      <c r="H364" s="5"/>
    </row>
    <row r="365" spans="1:8" s="57" customFormat="1" ht="10.5" customHeight="1" x14ac:dyDescent="0.2">
      <c r="A365" s="6"/>
      <c r="B365" s="35" t="s">
        <v>8</v>
      </c>
      <c r="C365" s="308">
        <v>15419072.569999631</v>
      </c>
      <c r="D365" s="309">
        <v>248031.04000000039</v>
      </c>
      <c r="E365" s="309">
        <v>84049.279999999882</v>
      </c>
      <c r="F365" s="183">
        <v>8.9230127640786971E-3</v>
      </c>
      <c r="G365" s="56"/>
      <c r="H365" s="5"/>
    </row>
    <row r="366" spans="1:8" s="57" customFormat="1" ht="10.5" customHeight="1" x14ac:dyDescent="0.2">
      <c r="A366" s="6"/>
      <c r="B366" s="31" t="s">
        <v>145</v>
      </c>
      <c r="C366" s="306"/>
      <c r="D366" s="307"/>
      <c r="E366" s="307"/>
      <c r="F366" s="182"/>
      <c r="G366" s="56"/>
      <c r="H366" s="5"/>
    </row>
    <row r="367" spans="1:8" s="57" customFormat="1" ht="10.5" customHeight="1" x14ac:dyDescent="0.2">
      <c r="A367" s="6"/>
      <c r="B367" s="37" t="s">
        <v>146</v>
      </c>
      <c r="C367" s="306">
        <v>32878383.230000105</v>
      </c>
      <c r="D367" s="307">
        <v>3008778.6900000004</v>
      </c>
      <c r="E367" s="307">
        <v>193026.18999999997</v>
      </c>
      <c r="F367" s="182">
        <v>-6.5108754069677088E-2</v>
      </c>
      <c r="G367" s="59"/>
      <c r="H367" s="5"/>
    </row>
    <row r="368" spans="1:8" s="60" customFormat="1" ht="10.5" customHeight="1" x14ac:dyDescent="0.2">
      <c r="A368" s="24"/>
      <c r="B368" s="37" t="s">
        <v>442</v>
      </c>
      <c r="C368" s="306">
        <v>81487.039999999863</v>
      </c>
      <c r="D368" s="307">
        <v>5945.4799999999987</v>
      </c>
      <c r="E368" s="307">
        <v>249.45000000000005</v>
      </c>
      <c r="F368" s="182">
        <v>-0.29508956554520804</v>
      </c>
      <c r="G368" s="266"/>
      <c r="H368" s="5"/>
    </row>
    <row r="369" spans="1:9" s="60" customFormat="1" ht="10.5" customHeight="1" x14ac:dyDescent="0.2">
      <c r="A369" s="24"/>
      <c r="B369" s="37" t="s">
        <v>147</v>
      </c>
      <c r="C369" s="306">
        <v>171531.44999999518</v>
      </c>
      <c r="D369" s="307">
        <v>24495.500000000007</v>
      </c>
      <c r="E369" s="307">
        <v>545.67999999999961</v>
      </c>
      <c r="F369" s="182">
        <v>-7.2954657635208697E-2</v>
      </c>
      <c r="G369" s="265"/>
      <c r="H369" s="267"/>
      <c r="I369" s="59"/>
    </row>
    <row r="370" spans="1:9" s="60" customFormat="1" x14ac:dyDescent="0.2">
      <c r="A370" s="24"/>
      <c r="B370" s="37" t="s">
        <v>148</v>
      </c>
      <c r="C370" s="306">
        <v>921428.32000009739</v>
      </c>
      <c r="D370" s="307">
        <v>48407.189999999959</v>
      </c>
      <c r="E370" s="307">
        <v>3051.1300000000051</v>
      </c>
      <c r="F370" s="182">
        <v>-3.8047025297267778E-2</v>
      </c>
      <c r="G370" s="265"/>
      <c r="H370" s="265"/>
      <c r="I370" s="59"/>
    </row>
    <row r="371" spans="1:9" s="60" customFormat="1" ht="10.5" customHeight="1" x14ac:dyDescent="0.2">
      <c r="A371" s="24"/>
      <c r="B371" s="37" t="s">
        <v>125</v>
      </c>
      <c r="C371" s="306">
        <v>360999.31000000518</v>
      </c>
      <c r="D371" s="307">
        <v>17760.979999999967</v>
      </c>
      <c r="E371" s="307">
        <v>3486.520000000005</v>
      </c>
      <c r="F371" s="182">
        <v>6.0873009643419795E-2</v>
      </c>
      <c r="G371" s="265"/>
      <c r="H371" s="265"/>
      <c r="I371" s="59"/>
    </row>
    <row r="372" spans="1:9" s="60" customFormat="1" ht="10.5" customHeight="1" x14ac:dyDescent="0.2">
      <c r="A372" s="24"/>
      <c r="B372" s="37" t="s">
        <v>149</v>
      </c>
      <c r="C372" s="306">
        <v>2201.2800000000052</v>
      </c>
      <c r="D372" s="307"/>
      <c r="E372" s="307">
        <v>2.75</v>
      </c>
      <c r="F372" s="182">
        <v>2.7511972889456615E-2</v>
      </c>
      <c r="G372" s="210"/>
      <c r="H372" s="265"/>
      <c r="I372" s="59"/>
    </row>
    <row r="373" spans="1:9" s="60" customFormat="1" ht="10.5" customHeight="1" x14ac:dyDescent="0.2">
      <c r="A373" s="24"/>
      <c r="B373" s="16" t="s">
        <v>35</v>
      </c>
      <c r="C373" s="306"/>
      <c r="D373" s="307"/>
      <c r="E373" s="307"/>
      <c r="F373" s="182"/>
      <c r="G373" s="210"/>
      <c r="H373" s="211"/>
      <c r="I373" s="59"/>
    </row>
    <row r="374" spans="1:9" s="60" customFormat="1" ht="10.5" customHeight="1" x14ac:dyDescent="0.2">
      <c r="A374" s="24"/>
      <c r="B374" s="37" t="s">
        <v>435</v>
      </c>
      <c r="C374" s="306"/>
      <c r="D374" s="307"/>
      <c r="E374" s="307"/>
      <c r="F374" s="182"/>
      <c r="G374" s="4"/>
      <c r="H374" s="211"/>
      <c r="I374" s="59"/>
    </row>
    <row r="375" spans="1:9" ht="13.5" customHeight="1" x14ac:dyDescent="0.2">
      <c r="B375" s="37" t="s">
        <v>47</v>
      </c>
      <c r="C375" s="306"/>
      <c r="D375" s="307"/>
      <c r="E375" s="307"/>
      <c r="F375" s="182"/>
      <c r="G375" s="8"/>
      <c r="H375" s="4"/>
      <c r="I375" s="51"/>
    </row>
    <row r="376" spans="1:9" ht="13.5" customHeight="1" x14ac:dyDescent="0.2">
      <c r="B376" s="575" t="s">
        <v>461</v>
      </c>
      <c r="C376" s="306"/>
      <c r="D376" s="307"/>
      <c r="E376" s="307"/>
      <c r="F376" s="182"/>
      <c r="G376" s="8"/>
      <c r="H376" s="4"/>
      <c r="I376" s="51"/>
    </row>
    <row r="377" spans="1:9" ht="13.5" hidden="1" customHeight="1" x14ac:dyDescent="0.2">
      <c r="B377" s="575"/>
      <c r="C377" s="306"/>
      <c r="D377" s="307"/>
      <c r="E377" s="307"/>
      <c r="F377" s="182"/>
      <c r="G377" s="8"/>
      <c r="H377" s="4"/>
      <c r="I377" s="51"/>
    </row>
    <row r="378" spans="1:9" ht="15" customHeight="1" x14ac:dyDescent="0.2">
      <c r="B378" s="41" t="s">
        <v>150</v>
      </c>
      <c r="C378" s="311">
        <v>34416030.630000196</v>
      </c>
      <c r="D378" s="312">
        <v>3105387.84</v>
      </c>
      <c r="E378" s="312">
        <v>200361.71999999997</v>
      </c>
      <c r="F378" s="184">
        <v>-6.3994977658691998E-2</v>
      </c>
      <c r="H378" s="8"/>
      <c r="I378" s="8"/>
    </row>
    <row r="379" spans="1:9" ht="9.75" customHeight="1" x14ac:dyDescent="0.2">
      <c r="B379" s="265"/>
      <c r="C379" s="266"/>
      <c r="D379" s="266"/>
      <c r="E379" s="266"/>
      <c r="F379" s="266"/>
      <c r="G379" s="15"/>
    </row>
    <row r="380" spans="1:9" ht="19.5" customHeight="1" x14ac:dyDescent="0.2">
      <c r="B380" s="265" t="s">
        <v>238</v>
      </c>
      <c r="C380" s="265"/>
      <c r="D380" s="265"/>
      <c r="E380" s="265"/>
      <c r="F380" s="265"/>
      <c r="G380" s="23"/>
      <c r="H380" s="5"/>
      <c r="I380" s="5"/>
    </row>
    <row r="381" spans="1:9" ht="13.5" customHeight="1" x14ac:dyDescent="0.2">
      <c r="B381" s="265" t="s">
        <v>249</v>
      </c>
      <c r="C381" s="265"/>
      <c r="D381" s="265"/>
      <c r="E381" s="265"/>
      <c r="F381" s="265"/>
      <c r="G381" s="23"/>
      <c r="H381" s="5"/>
      <c r="I381" s="5"/>
    </row>
    <row r="382" spans="1:9" ht="10.5" customHeight="1" x14ac:dyDescent="0.2">
      <c r="B382" s="265" t="s">
        <v>251</v>
      </c>
      <c r="C382" s="265"/>
      <c r="D382" s="265"/>
      <c r="E382" s="265"/>
      <c r="F382" s="265"/>
      <c r="G382" s="56"/>
      <c r="H382" s="5"/>
      <c r="I382" s="5"/>
    </row>
    <row r="383" spans="1:9" s="57" customFormat="1" ht="12.75" customHeight="1" x14ac:dyDescent="0.15">
      <c r="A383" s="6"/>
      <c r="B383" s="265"/>
      <c r="C383" s="210"/>
      <c r="D383" s="210"/>
      <c r="E383" s="210"/>
      <c r="F383" s="210"/>
      <c r="G383" s="59"/>
    </row>
    <row r="384" spans="1:9" s="60" customFormat="1" ht="14.25" customHeight="1" x14ac:dyDescent="0.2">
      <c r="A384" s="24"/>
      <c r="B384" s="50"/>
      <c r="C384" s="210"/>
      <c r="D384" s="210"/>
      <c r="E384" s="210"/>
      <c r="F384" s="210"/>
      <c r="G384" s="56"/>
    </row>
    <row r="385" spans="1:9" s="57" customFormat="1" x14ac:dyDescent="0.2">
      <c r="A385" s="6"/>
      <c r="B385" s="5"/>
      <c r="C385" s="3"/>
      <c r="D385" s="3"/>
      <c r="E385" s="3"/>
      <c r="F385" s="4"/>
      <c r="G385" s="56"/>
      <c r="H385" s="5"/>
    </row>
    <row r="386" spans="1:9" s="57" customFormat="1" ht="15.75" x14ac:dyDescent="0.25">
      <c r="A386" s="6"/>
      <c r="B386" s="7" t="s">
        <v>288</v>
      </c>
      <c r="C386" s="8"/>
      <c r="D386" s="8"/>
      <c r="E386" s="8"/>
      <c r="F386" s="8"/>
      <c r="G386" s="56"/>
      <c r="H386" s="5"/>
    </row>
    <row r="387" spans="1:9" s="57" customFormat="1" x14ac:dyDescent="0.2">
      <c r="A387" s="6"/>
      <c r="B387" s="9"/>
      <c r="C387" s="10" t="str">
        <f>$C$3</f>
        <v>PERIODE DU 1.1 AU 30.4.2024</v>
      </c>
      <c r="D387" s="11"/>
      <c r="E387" s="3"/>
      <c r="F387" s="3"/>
      <c r="G387" s="56"/>
      <c r="H387" s="5"/>
    </row>
    <row r="388" spans="1:9" s="57" customFormat="1" ht="12.75" x14ac:dyDescent="0.2">
      <c r="A388" s="6"/>
      <c r="B388" s="12" t="str">
        <f>B272</f>
        <v xml:space="preserve">             II- ASSURANCE MATERNITE : DEPENSES en milliers d'euros</v>
      </c>
      <c r="C388" s="13"/>
      <c r="D388" s="13"/>
      <c r="E388" s="13"/>
      <c r="F388" s="14"/>
      <c r="G388" s="56"/>
      <c r="H388" s="5"/>
    </row>
    <row r="389" spans="1:9" s="57" customFormat="1" x14ac:dyDescent="0.2">
      <c r="A389" s="6"/>
      <c r="B389" s="16" t="s">
        <v>7</v>
      </c>
      <c r="C389" s="17" t="s">
        <v>6</v>
      </c>
      <c r="D389" s="219" t="s">
        <v>242</v>
      </c>
      <c r="E389" s="219" t="s">
        <v>237</v>
      </c>
      <c r="F389" s="19" t="str">
        <f>CUMUL_Maladie_mnt!$H$5</f>
        <v>PCAP</v>
      </c>
      <c r="G389" s="59"/>
      <c r="H389" s="5"/>
    </row>
    <row r="390" spans="1:9" s="60" customFormat="1" x14ac:dyDescent="0.2">
      <c r="A390" s="24"/>
      <c r="B390" s="21"/>
      <c r="C390" s="44"/>
      <c r="D390" s="220"/>
      <c r="E390" s="220" t="s">
        <v>239</v>
      </c>
      <c r="F390" s="22" t="str">
        <f>CUMUL_Maladie_mnt!$H$6</f>
        <v>en %</v>
      </c>
      <c r="G390" s="59"/>
      <c r="H390" s="5"/>
    </row>
    <row r="391" spans="1:9" s="60" customFormat="1" ht="12" x14ac:dyDescent="0.2">
      <c r="A391" s="24"/>
      <c r="B391" s="31" t="s">
        <v>152</v>
      </c>
      <c r="C391" s="55"/>
      <c r="D391" s="225"/>
      <c r="E391" s="225"/>
      <c r="F391" s="182"/>
      <c r="G391" s="56"/>
      <c r="H391" s="5"/>
    </row>
    <row r="392" spans="1:9" s="57" customFormat="1" x14ac:dyDescent="0.2">
      <c r="A392" s="6"/>
      <c r="B392" s="16" t="s">
        <v>12</v>
      </c>
      <c r="C392" s="306">
        <v>21938114.98000044</v>
      </c>
      <c r="D392" s="307">
        <v>51251.07</v>
      </c>
      <c r="E392" s="307">
        <v>111158.00000000013</v>
      </c>
      <c r="F392" s="182">
        <v>2.7442316369891362E-2</v>
      </c>
      <c r="G392" s="66"/>
      <c r="H392" s="5"/>
    </row>
    <row r="393" spans="1:9" s="57" customFormat="1" ht="10.5" customHeight="1" x14ac:dyDescent="0.2">
      <c r="A393" s="6"/>
      <c r="B393" s="16" t="s">
        <v>10</v>
      </c>
      <c r="C393" s="306">
        <v>2212.3400000000011</v>
      </c>
      <c r="D393" s="307"/>
      <c r="E393" s="307"/>
      <c r="F393" s="182"/>
      <c r="G393" s="66"/>
      <c r="H393" s="5"/>
    </row>
    <row r="394" spans="1:9" s="57" customFormat="1" ht="10.5" customHeight="1" x14ac:dyDescent="0.2">
      <c r="A394" s="6"/>
      <c r="B394" s="16" t="s">
        <v>9</v>
      </c>
      <c r="C394" s="306"/>
      <c r="D394" s="307"/>
      <c r="E394" s="307"/>
      <c r="F394" s="182"/>
      <c r="G394" s="56"/>
      <c r="H394" s="5"/>
    </row>
    <row r="395" spans="1:9" s="57" customFormat="1" ht="10.5" customHeight="1" x14ac:dyDescent="0.2">
      <c r="A395" s="6"/>
      <c r="B395" s="16" t="s">
        <v>299</v>
      </c>
      <c r="C395" s="306">
        <v>1074.0400000000002</v>
      </c>
      <c r="D395" s="307"/>
      <c r="E395" s="307"/>
      <c r="F395" s="182"/>
      <c r="G395" s="59"/>
      <c r="H395" s="5"/>
    </row>
    <row r="396" spans="1:9" s="60" customFormat="1" ht="10.5" customHeight="1" x14ac:dyDescent="0.2">
      <c r="A396" s="24"/>
      <c r="B396" s="16" t="s">
        <v>11</v>
      </c>
      <c r="C396" s="306"/>
      <c r="D396" s="307"/>
      <c r="E396" s="307"/>
      <c r="F396" s="182"/>
      <c r="G396" s="56"/>
      <c r="H396" s="5"/>
    </row>
    <row r="397" spans="1:9" s="57" customFormat="1" ht="9" customHeight="1" x14ac:dyDescent="0.2">
      <c r="A397" s="6"/>
      <c r="B397" s="16" t="s">
        <v>75</v>
      </c>
      <c r="C397" s="306">
        <v>111.19000000000004</v>
      </c>
      <c r="D397" s="307"/>
      <c r="E397" s="307"/>
      <c r="F397" s="182"/>
      <c r="G397" s="59"/>
    </row>
    <row r="398" spans="1:9" s="57" customFormat="1" ht="10.5" customHeight="1" x14ac:dyDescent="0.2">
      <c r="A398" s="6"/>
      <c r="B398" s="16" t="s">
        <v>85</v>
      </c>
      <c r="C398" s="306">
        <v>728797.97</v>
      </c>
      <c r="D398" s="313">
        <v>728797.97</v>
      </c>
      <c r="E398" s="313"/>
      <c r="F398" s="185">
        <v>-0.15233632252697094</v>
      </c>
      <c r="G398" s="59"/>
      <c r="H398" s="28"/>
    </row>
    <row r="399" spans="1:9" s="60" customFormat="1" ht="15" customHeight="1" x14ac:dyDescent="0.2">
      <c r="A399" s="24"/>
      <c r="B399" s="37" t="s">
        <v>25</v>
      </c>
      <c r="C399" s="306"/>
      <c r="D399" s="313"/>
      <c r="E399" s="313"/>
      <c r="F399" s="185"/>
      <c r="G399" s="69"/>
    </row>
    <row r="400" spans="1:9" ht="17.25" customHeight="1" x14ac:dyDescent="0.2">
      <c r="A400" s="2"/>
      <c r="B400" s="37" t="s">
        <v>48</v>
      </c>
      <c r="C400" s="306"/>
      <c r="D400" s="313"/>
      <c r="E400" s="313"/>
      <c r="F400" s="185"/>
      <c r="G400" s="69"/>
      <c r="H400" s="5"/>
      <c r="I400" s="5"/>
    </row>
    <row r="401" spans="1:11" ht="10.5" customHeight="1" x14ac:dyDescent="0.2">
      <c r="A401" s="2"/>
      <c r="B401" s="37" t="s">
        <v>355</v>
      </c>
      <c r="C401" s="306">
        <v>865.04</v>
      </c>
      <c r="D401" s="307"/>
      <c r="E401" s="307">
        <v>11</v>
      </c>
      <c r="F401" s="182"/>
      <c r="G401" s="69"/>
      <c r="H401" s="5"/>
      <c r="I401" s="5"/>
    </row>
    <row r="402" spans="1:11" ht="13.5" customHeight="1" x14ac:dyDescent="0.2">
      <c r="A402" s="2"/>
      <c r="B402" s="37" t="s">
        <v>79</v>
      </c>
      <c r="C402" s="306">
        <v>81727.060000000012</v>
      </c>
      <c r="D402" s="307"/>
      <c r="E402" s="307">
        <v>375</v>
      </c>
      <c r="F402" s="182">
        <v>0.16376083847335487</v>
      </c>
      <c r="G402" s="69"/>
      <c r="H402" s="5"/>
      <c r="I402" s="5"/>
    </row>
    <row r="403" spans="1:11" ht="11.25" customHeight="1" x14ac:dyDescent="0.2">
      <c r="A403" s="2"/>
      <c r="B403" s="37" t="s">
        <v>432</v>
      </c>
      <c r="C403" s="306">
        <v>1192210.5500001397</v>
      </c>
      <c r="D403" s="313"/>
      <c r="E403" s="313">
        <v>5861.6600000000217</v>
      </c>
      <c r="F403" s="185">
        <v>2.7077068167642659E-2</v>
      </c>
      <c r="G403" s="70"/>
      <c r="H403" s="5"/>
      <c r="I403" s="5"/>
    </row>
    <row r="404" spans="1:11" ht="11.25" customHeight="1" x14ac:dyDescent="0.2">
      <c r="A404" s="2"/>
      <c r="B404" s="563" t="s">
        <v>440</v>
      </c>
      <c r="C404" s="306">
        <v>319122.19000000309</v>
      </c>
      <c r="D404" s="313"/>
      <c r="E404" s="313">
        <v>1277</v>
      </c>
      <c r="F404" s="185"/>
      <c r="G404" s="70"/>
      <c r="H404" s="5"/>
      <c r="I404" s="5"/>
    </row>
    <row r="405" spans="1:11" ht="11.25" customHeight="1" x14ac:dyDescent="0.2">
      <c r="A405" s="2"/>
      <c r="B405" s="574" t="s">
        <v>457</v>
      </c>
      <c r="C405" s="306"/>
      <c r="D405" s="313"/>
      <c r="E405" s="313"/>
      <c r="F405" s="185"/>
      <c r="G405" s="70"/>
      <c r="H405" s="5"/>
      <c r="I405" s="5"/>
    </row>
    <row r="406" spans="1:11" ht="11.25" customHeight="1" x14ac:dyDescent="0.2">
      <c r="A406" s="2"/>
      <c r="B406" s="574" t="s">
        <v>476</v>
      </c>
      <c r="C406" s="306">
        <v>119683.06000000019</v>
      </c>
      <c r="D406" s="313"/>
      <c r="E406" s="313">
        <v>334.46000000000004</v>
      </c>
      <c r="F406" s="185">
        <v>-0.4556179649301948</v>
      </c>
      <c r="G406" s="70"/>
      <c r="H406" s="5"/>
      <c r="I406" s="5"/>
    </row>
    <row r="407" spans="1:11" ht="11.25" customHeight="1" x14ac:dyDescent="0.2">
      <c r="A407" s="2"/>
      <c r="B407" s="574" t="s">
        <v>493</v>
      </c>
      <c r="C407" s="306"/>
      <c r="D407" s="313"/>
      <c r="E407" s="313"/>
      <c r="F407" s="185"/>
      <c r="G407" s="70"/>
      <c r="H407" s="5"/>
      <c r="I407" s="5"/>
    </row>
    <row r="408" spans="1:11" s="28" customFormat="1" ht="10.5" customHeight="1" x14ac:dyDescent="0.2">
      <c r="A408" s="54"/>
      <c r="B408" s="563" t="s">
        <v>445</v>
      </c>
      <c r="C408" s="306">
        <v>267.49999999999699</v>
      </c>
      <c r="D408" s="313"/>
      <c r="E408" s="313">
        <v>0.4</v>
      </c>
      <c r="F408" s="185">
        <v>4.6925756330478796E-2</v>
      </c>
      <c r="G408" s="70"/>
      <c r="H408" s="5"/>
      <c r="I408" s="5"/>
      <c r="J408" s="5"/>
      <c r="K408" s="5"/>
    </row>
    <row r="409" spans="1:11" ht="10.5" customHeight="1" x14ac:dyDescent="0.2">
      <c r="A409" s="2"/>
      <c r="B409" s="16" t="s">
        <v>280</v>
      </c>
      <c r="C409" s="308"/>
      <c r="D409" s="315"/>
      <c r="E409" s="315"/>
      <c r="F409" s="186"/>
      <c r="G409" s="69"/>
      <c r="H409" s="5"/>
      <c r="I409" s="28"/>
      <c r="J409" s="28"/>
      <c r="K409" s="28"/>
    </row>
    <row r="410" spans="1:11" ht="10.5" customHeight="1" x14ac:dyDescent="0.2">
      <c r="A410" s="2"/>
      <c r="B410" s="29" t="s">
        <v>156</v>
      </c>
      <c r="C410" s="308">
        <v>24384185.920000579</v>
      </c>
      <c r="D410" s="315">
        <v>780049.03999999992</v>
      </c>
      <c r="E410" s="315">
        <v>119017.52000000015</v>
      </c>
      <c r="F410" s="186">
        <v>2.3844866166372825E-2</v>
      </c>
      <c r="G410" s="69"/>
      <c r="H410" s="5"/>
      <c r="I410" s="5"/>
    </row>
    <row r="411" spans="1:11" ht="10.5" customHeight="1" x14ac:dyDescent="0.2">
      <c r="A411" s="2"/>
      <c r="B411" s="29" t="s">
        <v>153</v>
      </c>
      <c r="C411" s="308">
        <v>78.400000000000006</v>
      </c>
      <c r="D411" s="315"/>
      <c r="E411" s="315"/>
      <c r="F411" s="186"/>
      <c r="G411" s="69"/>
      <c r="H411" s="5"/>
      <c r="I411" s="5"/>
    </row>
    <row r="412" spans="1:11" ht="10.5" customHeight="1" x14ac:dyDescent="0.2">
      <c r="A412" s="2"/>
      <c r="B412" s="31" t="s">
        <v>154</v>
      </c>
      <c r="C412" s="308"/>
      <c r="D412" s="315"/>
      <c r="E412" s="315"/>
      <c r="F412" s="186"/>
      <c r="G412" s="69"/>
      <c r="H412" s="5"/>
      <c r="I412" s="5"/>
    </row>
    <row r="413" spans="1:11" ht="10.5" customHeight="1" x14ac:dyDescent="0.2">
      <c r="A413" s="2"/>
      <c r="B413" s="272" t="s">
        <v>268</v>
      </c>
      <c r="C413" s="317"/>
      <c r="D413" s="318"/>
      <c r="E413" s="318"/>
      <c r="F413" s="281"/>
      <c r="G413" s="71"/>
      <c r="H413" s="5"/>
      <c r="I413" s="5"/>
    </row>
    <row r="414" spans="1:11" ht="10.5" customHeight="1" x14ac:dyDescent="0.2">
      <c r="A414" s="2"/>
      <c r="B414" s="67" t="s">
        <v>267</v>
      </c>
      <c r="C414" s="317">
        <v>18016426.169999633</v>
      </c>
      <c r="D414" s="318"/>
      <c r="E414" s="318">
        <v>95316.729999999967</v>
      </c>
      <c r="F414" s="281">
        <v>-6.5925800430659542E-3</v>
      </c>
      <c r="G414" s="69"/>
      <c r="H414" s="5"/>
      <c r="I414" s="5"/>
    </row>
    <row r="415" spans="1:11" ht="18.75" customHeight="1" x14ac:dyDescent="0.2">
      <c r="A415" s="2"/>
      <c r="B415" s="272" t="s">
        <v>266</v>
      </c>
      <c r="C415" s="317"/>
      <c r="D415" s="318"/>
      <c r="E415" s="318"/>
      <c r="F415" s="281"/>
      <c r="G415" s="69"/>
      <c r="H415" s="5"/>
      <c r="I415" s="5"/>
    </row>
    <row r="416" spans="1:11" ht="10.5" customHeight="1" x14ac:dyDescent="0.2">
      <c r="A416" s="2"/>
      <c r="B416" s="67" t="s">
        <v>257</v>
      </c>
      <c r="C416" s="317">
        <v>7992032.1199996453</v>
      </c>
      <c r="D416" s="318"/>
      <c r="E416" s="318">
        <v>44105.470000000023</v>
      </c>
      <c r="F416" s="281">
        <v>2.8098816987832675E-2</v>
      </c>
      <c r="G416" s="69"/>
      <c r="H416" s="5"/>
      <c r="I416" s="5"/>
    </row>
    <row r="417" spans="1:11" ht="10.5" customHeight="1" x14ac:dyDescent="0.2">
      <c r="A417" s="2"/>
      <c r="B417" s="16" t="s">
        <v>258</v>
      </c>
      <c r="C417" s="317">
        <v>81714.759999999995</v>
      </c>
      <c r="D417" s="318"/>
      <c r="E417" s="318">
        <v>94.550000000000011</v>
      </c>
      <c r="F417" s="281">
        <v>6.4657047570859882E-2</v>
      </c>
      <c r="G417" s="69"/>
      <c r="H417" s="5"/>
      <c r="I417" s="5"/>
    </row>
    <row r="418" spans="1:11" ht="10.5" customHeight="1" x14ac:dyDescent="0.2">
      <c r="A418" s="2"/>
      <c r="B418" s="67" t="s">
        <v>259</v>
      </c>
      <c r="C418" s="317">
        <v>53541.919999999998</v>
      </c>
      <c r="D418" s="318"/>
      <c r="E418" s="318"/>
      <c r="F418" s="281">
        <v>-0.13047759980148232</v>
      </c>
      <c r="G418" s="69"/>
      <c r="H418" s="5"/>
      <c r="I418" s="5"/>
    </row>
    <row r="419" spans="1:11" ht="10.5" customHeight="1" x14ac:dyDescent="0.2">
      <c r="A419" s="2"/>
      <c r="B419" s="67" t="s">
        <v>260</v>
      </c>
      <c r="C419" s="317">
        <v>4183.99</v>
      </c>
      <c r="D419" s="318"/>
      <c r="E419" s="318"/>
      <c r="F419" s="281">
        <v>0.31425295660504804</v>
      </c>
      <c r="G419" s="69"/>
      <c r="H419" s="5"/>
      <c r="I419" s="5"/>
    </row>
    <row r="420" spans="1:11" ht="10.5" customHeight="1" x14ac:dyDescent="0.2">
      <c r="A420" s="2"/>
      <c r="B420" s="67" t="s">
        <v>261</v>
      </c>
      <c r="C420" s="317">
        <v>4402.34</v>
      </c>
      <c r="D420" s="318"/>
      <c r="E420" s="318"/>
      <c r="F420" s="281">
        <v>-0.16698077505298214</v>
      </c>
      <c r="G420" s="69"/>
      <c r="H420" s="5"/>
      <c r="I420" s="5"/>
    </row>
    <row r="421" spans="1:11" ht="10.5" customHeight="1" x14ac:dyDescent="0.2">
      <c r="A421" s="2"/>
      <c r="B421" s="67" t="s">
        <v>262</v>
      </c>
      <c r="C421" s="317">
        <v>6663.9699999999993</v>
      </c>
      <c r="D421" s="318"/>
      <c r="E421" s="318"/>
      <c r="F421" s="281">
        <v>-0.51560480617563054</v>
      </c>
      <c r="G421" s="69"/>
      <c r="H421" s="5"/>
      <c r="I421" s="5"/>
    </row>
    <row r="422" spans="1:11" ht="10.5" customHeight="1" x14ac:dyDescent="0.2">
      <c r="A422" s="2"/>
      <c r="B422" s="67" t="s">
        <v>264</v>
      </c>
      <c r="C422" s="317">
        <v>19066</v>
      </c>
      <c r="D422" s="318"/>
      <c r="E422" s="318"/>
      <c r="F422" s="281">
        <v>-0.40888721607767253</v>
      </c>
      <c r="G422" s="71"/>
      <c r="H422" s="5"/>
      <c r="I422" s="5"/>
    </row>
    <row r="423" spans="1:11" s="28" customFormat="1" ht="10.5" customHeight="1" x14ac:dyDescent="0.2">
      <c r="A423" s="54"/>
      <c r="B423" s="67" t="s">
        <v>263</v>
      </c>
      <c r="C423" s="317"/>
      <c r="D423" s="318"/>
      <c r="E423" s="318"/>
      <c r="F423" s="281"/>
      <c r="G423" s="70"/>
      <c r="H423" s="5"/>
      <c r="I423" s="5"/>
      <c r="J423" s="5"/>
      <c r="K423" s="5"/>
    </row>
    <row r="424" spans="1:11" x14ac:dyDescent="0.2">
      <c r="A424" s="2"/>
      <c r="B424" s="29" t="s">
        <v>265</v>
      </c>
      <c r="C424" s="317"/>
      <c r="D424" s="318"/>
      <c r="E424" s="318"/>
      <c r="F424" s="281"/>
      <c r="G424" s="69"/>
      <c r="H424" s="5"/>
      <c r="I424" s="28"/>
      <c r="J424" s="28"/>
      <c r="K424" s="28"/>
    </row>
    <row r="425" spans="1:11" x14ac:dyDescent="0.2">
      <c r="A425" s="2"/>
      <c r="B425" s="16" t="s">
        <v>269</v>
      </c>
      <c r="C425" s="317">
        <v>75</v>
      </c>
      <c r="D425" s="318"/>
      <c r="E425" s="318"/>
      <c r="F425" s="281"/>
      <c r="G425" s="69"/>
      <c r="H425" s="5"/>
      <c r="I425" s="5"/>
    </row>
    <row r="426" spans="1:11" s="28" customFormat="1" ht="15" customHeight="1" x14ac:dyDescent="0.2">
      <c r="A426" s="54"/>
      <c r="B426" s="16" t="s">
        <v>270</v>
      </c>
      <c r="C426" s="317"/>
      <c r="D426" s="318"/>
      <c r="E426" s="318"/>
      <c r="F426" s="281"/>
      <c r="G426" s="70"/>
      <c r="H426" s="5"/>
      <c r="I426" s="5"/>
      <c r="J426" s="5"/>
      <c r="K426" s="5"/>
    </row>
    <row r="427" spans="1:11" x14ac:dyDescent="0.2">
      <c r="A427" s="2"/>
      <c r="B427" s="29" t="s">
        <v>271</v>
      </c>
      <c r="C427" s="317"/>
      <c r="D427" s="318"/>
      <c r="E427" s="318"/>
      <c r="F427" s="281"/>
      <c r="G427" s="69"/>
      <c r="H427" s="5"/>
      <c r="I427" s="5"/>
    </row>
    <row r="428" spans="1:11" ht="9.75" customHeight="1" x14ac:dyDescent="0.2">
      <c r="A428" s="2"/>
      <c r="B428" s="16" t="s">
        <v>272</v>
      </c>
      <c r="C428" s="317">
        <v>15700.180000000004</v>
      </c>
      <c r="D428" s="318"/>
      <c r="E428" s="318"/>
      <c r="F428" s="281">
        <v>-2.8682611762085197E-2</v>
      </c>
      <c r="G428" s="70"/>
      <c r="H428" s="5"/>
      <c r="I428" s="5"/>
    </row>
    <row r="429" spans="1:11" ht="9.75" customHeight="1" x14ac:dyDescent="0.2">
      <c r="A429" s="2"/>
      <c r="B429" s="574" t="s">
        <v>458</v>
      </c>
      <c r="C429" s="317"/>
      <c r="D429" s="318"/>
      <c r="E429" s="318"/>
      <c r="F429" s="281"/>
      <c r="G429" s="70"/>
      <c r="H429" s="5"/>
      <c r="I429" s="5"/>
    </row>
    <row r="430" spans="1:11" s="28" customFormat="1" ht="15.75" customHeight="1" x14ac:dyDescent="0.2">
      <c r="A430" s="2"/>
      <c r="B430" s="16" t="s">
        <v>86</v>
      </c>
      <c r="C430" s="317">
        <v>48</v>
      </c>
      <c r="D430" s="318"/>
      <c r="E430" s="318"/>
      <c r="F430" s="281">
        <v>0.1707317073170731</v>
      </c>
      <c r="G430" s="69"/>
      <c r="H430" s="5"/>
    </row>
    <row r="431" spans="1:11" ht="20.25" customHeight="1" x14ac:dyDescent="0.2">
      <c r="A431" s="2"/>
      <c r="B431" s="29" t="s">
        <v>155</v>
      </c>
      <c r="C431" s="308">
        <v>26193854.449999277</v>
      </c>
      <c r="D431" s="315"/>
      <c r="E431" s="315">
        <v>139516.75</v>
      </c>
      <c r="F431" s="186">
        <v>2.858882325271539E-3</v>
      </c>
      <c r="G431" s="69"/>
      <c r="H431" s="5"/>
      <c r="I431" s="5"/>
    </row>
    <row r="432" spans="1:11" ht="18" customHeight="1" x14ac:dyDescent="0.2">
      <c r="A432" s="2"/>
      <c r="B432" s="273" t="s">
        <v>43</v>
      </c>
      <c r="C432" s="308"/>
      <c r="D432" s="315"/>
      <c r="E432" s="315"/>
      <c r="F432" s="186"/>
      <c r="G432" s="69"/>
      <c r="H432" s="5"/>
      <c r="I432" s="5"/>
    </row>
    <row r="433" spans="1:10" ht="18" customHeight="1" x14ac:dyDescent="0.2">
      <c r="A433" s="2"/>
      <c r="B433" s="74" t="s">
        <v>162</v>
      </c>
      <c r="C433" s="308"/>
      <c r="D433" s="315"/>
      <c r="E433" s="315"/>
      <c r="F433" s="186"/>
      <c r="G433" s="69"/>
      <c r="H433" s="5"/>
      <c r="I433" s="5"/>
    </row>
    <row r="434" spans="1:10" ht="15.75" customHeight="1" x14ac:dyDescent="0.2">
      <c r="A434" s="2"/>
      <c r="B434" s="37" t="s">
        <v>20</v>
      </c>
      <c r="C434" s="306"/>
      <c r="D434" s="313"/>
      <c r="E434" s="313"/>
      <c r="F434" s="185"/>
      <c r="G434" s="69"/>
      <c r="H434" s="5"/>
      <c r="I434" s="5"/>
    </row>
    <row r="435" spans="1:10" ht="10.5" customHeight="1" x14ac:dyDescent="0.2">
      <c r="A435" s="2"/>
      <c r="B435" s="75" t="s">
        <v>159</v>
      </c>
      <c r="C435" s="306">
        <v>481034.11999999988</v>
      </c>
      <c r="D435" s="313"/>
      <c r="E435" s="313">
        <v>5490.2699999999995</v>
      </c>
      <c r="F435" s="185">
        <v>-3.0244586416961705E-2</v>
      </c>
      <c r="G435" s="70"/>
      <c r="H435" s="5"/>
      <c r="I435" s="5"/>
    </row>
    <row r="436" spans="1:10" ht="10.5" customHeight="1" x14ac:dyDescent="0.2">
      <c r="A436" s="54"/>
      <c r="B436" s="75" t="s">
        <v>26</v>
      </c>
      <c r="C436" s="306">
        <v>171983.61000000002</v>
      </c>
      <c r="D436" s="313"/>
      <c r="E436" s="313">
        <v>314.96000000000004</v>
      </c>
      <c r="F436" s="185">
        <v>0.22150165696155133</v>
      </c>
      <c r="G436" s="69"/>
      <c r="H436" s="5"/>
      <c r="I436" s="5"/>
    </row>
    <row r="437" spans="1:10" x14ac:dyDescent="0.2">
      <c r="A437" s="2"/>
      <c r="B437" s="75" t="s">
        <v>27</v>
      </c>
      <c r="C437" s="306">
        <v>943353.30999999796</v>
      </c>
      <c r="D437" s="313"/>
      <c r="E437" s="313">
        <v>902.21</v>
      </c>
      <c r="F437" s="185">
        <v>0.10074200263887567</v>
      </c>
      <c r="G437" s="69"/>
      <c r="H437" s="5"/>
      <c r="I437" s="5"/>
    </row>
    <row r="438" spans="1:10" ht="10.5" customHeight="1" x14ac:dyDescent="0.2">
      <c r="A438" s="2"/>
      <c r="B438" s="75" t="s">
        <v>274</v>
      </c>
      <c r="C438" s="306">
        <v>29314.33</v>
      </c>
      <c r="D438" s="313"/>
      <c r="E438" s="313"/>
      <c r="F438" s="185">
        <v>0.22191612832767738</v>
      </c>
      <c r="G438" s="69"/>
      <c r="H438" s="5"/>
      <c r="I438" s="5"/>
    </row>
    <row r="439" spans="1:10" ht="10.5" customHeight="1" x14ac:dyDescent="0.2">
      <c r="A439" s="2"/>
      <c r="B439" s="75" t="s">
        <v>273</v>
      </c>
      <c r="C439" s="306"/>
      <c r="D439" s="313"/>
      <c r="E439" s="313"/>
      <c r="F439" s="185"/>
      <c r="G439" s="69"/>
      <c r="H439" s="5"/>
      <c r="I439" s="5"/>
    </row>
    <row r="440" spans="1:10" ht="10.5" customHeight="1" x14ac:dyDescent="0.2">
      <c r="A440" s="2"/>
      <c r="B440" s="75" t="s">
        <v>49</v>
      </c>
      <c r="C440" s="306">
        <v>1271795.9899999995</v>
      </c>
      <c r="D440" s="313"/>
      <c r="E440" s="313">
        <v>3262.9000000000005</v>
      </c>
      <c r="F440" s="185">
        <v>-5.3158597067346491E-3</v>
      </c>
      <c r="G440" s="79"/>
      <c r="H440" s="5"/>
      <c r="I440" s="5"/>
    </row>
    <row r="441" spans="1:10" s="28" customFormat="1" ht="10.5" customHeight="1" x14ac:dyDescent="0.2">
      <c r="A441" s="77"/>
      <c r="B441" s="37" t="s">
        <v>50</v>
      </c>
      <c r="C441" s="306"/>
      <c r="D441" s="313"/>
      <c r="E441" s="313"/>
      <c r="F441" s="185"/>
      <c r="G441" s="69"/>
      <c r="H441" s="5"/>
    </row>
    <row r="442" spans="1:10" s="28" customFormat="1" ht="10.5" customHeight="1" x14ac:dyDescent="0.2">
      <c r="A442" s="77"/>
      <c r="B442" s="574" t="s">
        <v>459</v>
      </c>
      <c r="C442" s="306"/>
      <c r="D442" s="313"/>
      <c r="E442" s="313"/>
      <c r="F442" s="185"/>
      <c r="G442" s="69"/>
      <c r="H442" s="5"/>
    </row>
    <row r="443" spans="1:10" x14ac:dyDescent="0.2">
      <c r="A443" s="2"/>
      <c r="B443" s="75" t="s">
        <v>28</v>
      </c>
      <c r="C443" s="306">
        <v>17166.550000000003</v>
      </c>
      <c r="D443" s="313"/>
      <c r="E443" s="313"/>
      <c r="F443" s="185">
        <v>8.9187060676585439E-3</v>
      </c>
      <c r="G443" s="69"/>
      <c r="H443" s="5"/>
      <c r="I443" s="5"/>
    </row>
    <row r="444" spans="1:10" x14ac:dyDescent="0.2">
      <c r="A444" s="2"/>
      <c r="B444" s="37" t="s">
        <v>178</v>
      </c>
      <c r="C444" s="306"/>
      <c r="D444" s="313"/>
      <c r="E444" s="313"/>
      <c r="F444" s="185"/>
      <c r="G444" s="69"/>
      <c r="H444" s="5"/>
      <c r="I444" s="5"/>
    </row>
    <row r="445" spans="1:10" x14ac:dyDescent="0.2">
      <c r="A445" s="2"/>
      <c r="B445" s="35" t="s">
        <v>160</v>
      </c>
      <c r="C445" s="308">
        <v>2914647.9099999974</v>
      </c>
      <c r="D445" s="315"/>
      <c r="E445" s="315">
        <v>9970.34</v>
      </c>
      <c r="F445" s="186">
        <v>3.5970323666627113E-2</v>
      </c>
      <c r="G445" s="69"/>
      <c r="H445" s="5"/>
      <c r="I445" s="5"/>
    </row>
    <row r="446" spans="1:10" s="80" customFormat="1" ht="19.5" customHeight="1" x14ac:dyDescent="0.2">
      <c r="A446" s="2"/>
      <c r="B446" s="76" t="s">
        <v>33</v>
      </c>
      <c r="C446" s="306"/>
      <c r="D446" s="313"/>
      <c r="E446" s="313"/>
      <c r="F446" s="185"/>
      <c r="G446" s="69"/>
      <c r="H446" s="5"/>
    </row>
    <row r="447" spans="1:10" ht="12" x14ac:dyDescent="0.2">
      <c r="A447" s="2"/>
      <c r="B447" s="76" t="s">
        <v>490</v>
      </c>
      <c r="C447" s="306"/>
      <c r="D447" s="313"/>
      <c r="E447" s="313"/>
      <c r="F447" s="185"/>
      <c r="G447" s="69"/>
      <c r="H447" s="5"/>
      <c r="I447" s="5"/>
      <c r="J447" s="83"/>
    </row>
    <row r="448" spans="1:10" ht="12" x14ac:dyDescent="0.2">
      <c r="A448" s="2"/>
      <c r="B448" s="76" t="s">
        <v>446</v>
      </c>
      <c r="C448" s="306">
        <v>40292.877570000004</v>
      </c>
      <c r="D448" s="313"/>
      <c r="E448" s="313"/>
      <c r="F448" s="185"/>
      <c r="G448" s="69"/>
      <c r="H448" s="5"/>
      <c r="I448" s="5"/>
      <c r="J448" s="164"/>
    </row>
    <row r="449" spans="1:10" ht="12" x14ac:dyDescent="0.2">
      <c r="A449" s="2"/>
      <c r="B449" s="76" t="s">
        <v>477</v>
      </c>
      <c r="C449" s="306">
        <v>13991.309999999959</v>
      </c>
      <c r="D449" s="313"/>
      <c r="E449" s="313">
        <v>75.3</v>
      </c>
      <c r="F449" s="185">
        <v>-0.44562283138567016</v>
      </c>
      <c r="G449" s="69"/>
      <c r="H449" s="5"/>
      <c r="I449" s="5"/>
      <c r="J449" s="164"/>
    </row>
    <row r="450" spans="1:10" ht="12" x14ac:dyDescent="0.2">
      <c r="A450" s="2"/>
      <c r="B450" s="76" t="s">
        <v>492</v>
      </c>
      <c r="C450" s="306">
        <v>2912.8113499999999</v>
      </c>
      <c r="D450" s="313"/>
      <c r="E450" s="313"/>
      <c r="F450" s="185"/>
      <c r="G450" s="69"/>
      <c r="H450" s="5"/>
      <c r="I450" s="5"/>
      <c r="J450" s="164"/>
    </row>
    <row r="451" spans="1:10" x14ac:dyDescent="0.2">
      <c r="A451" s="2"/>
      <c r="B451" s="76" t="s">
        <v>480</v>
      </c>
      <c r="C451" s="306">
        <v>84395</v>
      </c>
      <c r="D451" s="313"/>
      <c r="E451" s="313">
        <v>190</v>
      </c>
      <c r="F451" s="185"/>
      <c r="G451" s="70"/>
      <c r="H451" s="5"/>
      <c r="I451" s="5"/>
    </row>
    <row r="452" spans="1:10" x14ac:dyDescent="0.2">
      <c r="A452" s="2"/>
      <c r="B452" s="76" t="s">
        <v>494</v>
      </c>
      <c r="C452" s="306"/>
      <c r="D452" s="313"/>
      <c r="E452" s="313"/>
      <c r="F452" s="185"/>
      <c r="G452" s="70"/>
      <c r="H452" s="5"/>
      <c r="I452" s="5"/>
    </row>
    <row r="453" spans="1:10" ht="11.25" customHeight="1" x14ac:dyDescent="0.2">
      <c r="A453" s="54"/>
      <c r="B453" s="73" t="s">
        <v>158</v>
      </c>
      <c r="C453" s="308"/>
      <c r="D453" s="315"/>
      <c r="E453" s="315"/>
      <c r="F453" s="186"/>
      <c r="G453" s="69"/>
      <c r="H453" s="5"/>
      <c r="I453" s="5"/>
    </row>
    <row r="454" spans="1:10" ht="14.25" customHeight="1" x14ac:dyDescent="0.2">
      <c r="A454" s="2"/>
      <c r="B454" s="78" t="s">
        <v>161</v>
      </c>
      <c r="C454" s="306">
        <v>3056239.9089199975</v>
      </c>
      <c r="D454" s="313"/>
      <c r="E454" s="313">
        <v>10235.64</v>
      </c>
      <c r="F454" s="185">
        <v>5.7002928280953657E-2</v>
      </c>
      <c r="G454" s="69"/>
      <c r="H454" s="5"/>
      <c r="I454" s="5"/>
    </row>
    <row r="455" spans="1:10" ht="13.5" customHeight="1" x14ac:dyDescent="0.2">
      <c r="A455" s="2"/>
      <c r="B455" s="76" t="s">
        <v>80</v>
      </c>
      <c r="C455" s="306"/>
      <c r="D455" s="313"/>
      <c r="E455" s="313"/>
      <c r="F455" s="185"/>
      <c r="G455" s="70"/>
      <c r="H455" s="5"/>
      <c r="I455" s="5"/>
    </row>
    <row r="456" spans="1:10" s="28" customFormat="1" x14ac:dyDescent="0.2">
      <c r="A456" s="54"/>
      <c r="B456" s="76" t="s">
        <v>81</v>
      </c>
      <c r="C456" s="306"/>
      <c r="D456" s="313"/>
      <c r="E456" s="313"/>
      <c r="F456" s="185"/>
      <c r="G456" s="69"/>
      <c r="H456" s="5"/>
    </row>
    <row r="457" spans="1:10" s="28" customFormat="1" x14ac:dyDescent="0.2">
      <c r="A457" s="54"/>
      <c r="B457" s="76" t="s">
        <v>78</v>
      </c>
      <c r="C457" s="306"/>
      <c r="D457" s="313"/>
      <c r="E457" s="313"/>
      <c r="F457" s="185"/>
      <c r="G457" s="69"/>
      <c r="H457" s="5"/>
      <c r="I457" s="70"/>
      <c r="J457" s="5"/>
    </row>
    <row r="458" spans="1:10" s="28" customFormat="1" x14ac:dyDescent="0.2">
      <c r="A458" s="54"/>
      <c r="B458" s="76" t="s">
        <v>76</v>
      </c>
      <c r="C458" s="306"/>
      <c r="D458" s="313"/>
      <c r="E458" s="313"/>
      <c r="F458" s="185"/>
      <c r="G458" s="69"/>
      <c r="H458" s="5"/>
      <c r="I458" s="70"/>
      <c r="J458" s="5"/>
    </row>
    <row r="459" spans="1:10" s="28" customFormat="1" x14ac:dyDescent="0.2">
      <c r="A459" s="54"/>
      <c r="B459" s="76" t="s">
        <v>77</v>
      </c>
      <c r="C459" s="306"/>
      <c r="D459" s="313"/>
      <c r="E459" s="313"/>
      <c r="F459" s="185"/>
      <c r="G459" s="210"/>
      <c r="H459" s="5"/>
      <c r="I459" s="70"/>
      <c r="J459" s="5"/>
    </row>
    <row r="460" spans="1:10" ht="10.5" customHeight="1" x14ac:dyDescent="0.2">
      <c r="A460" s="54"/>
      <c r="B460" s="83" t="s">
        <v>247</v>
      </c>
      <c r="C460" s="306"/>
      <c r="D460" s="313"/>
      <c r="E460" s="313"/>
      <c r="F460" s="185"/>
      <c r="G460" s="213"/>
      <c r="H460" s="211"/>
      <c r="I460" s="5"/>
    </row>
    <row r="461" spans="1:10" s="28" customFormat="1" ht="12.75" x14ac:dyDescent="0.2">
      <c r="A461" s="54"/>
      <c r="B461" s="52" t="s">
        <v>157</v>
      </c>
      <c r="C461" s="308">
        <v>103469461.87891969</v>
      </c>
      <c r="D461" s="315">
        <v>780049.03999999992</v>
      </c>
      <c r="E461" s="315">
        <v>553180.91</v>
      </c>
      <c r="F461" s="186">
        <v>-1.3436498932808849E-2</v>
      </c>
      <c r="G461" s="213"/>
      <c r="H461" s="214"/>
    </row>
    <row r="462" spans="1:10" s="28" customFormat="1" x14ac:dyDescent="0.2">
      <c r="A462" s="54"/>
      <c r="B462" s="167" t="s">
        <v>181</v>
      </c>
      <c r="C462" s="319"/>
      <c r="D462" s="320"/>
      <c r="E462" s="320"/>
      <c r="F462" s="240"/>
      <c r="G462" s="213"/>
      <c r="H462" s="214"/>
      <c r="I462" s="70"/>
      <c r="J462" s="5"/>
    </row>
    <row r="463" spans="1:10" s="28" customFormat="1" x14ac:dyDescent="0.2">
      <c r="A463" s="54"/>
      <c r="B463" s="168" t="s">
        <v>182</v>
      </c>
      <c r="C463" s="321"/>
      <c r="D463" s="322"/>
      <c r="E463" s="322"/>
      <c r="F463" s="194"/>
      <c r="G463" s="213"/>
      <c r="H463" s="214"/>
      <c r="I463" s="70"/>
      <c r="J463" s="5"/>
    </row>
    <row r="464" spans="1:10" s="28" customFormat="1" ht="12.75" x14ac:dyDescent="0.2">
      <c r="A464" s="54"/>
      <c r="B464" s="435" t="s">
        <v>31</v>
      </c>
      <c r="C464" s="436">
        <v>277896737.72204453</v>
      </c>
      <c r="D464" s="437"/>
      <c r="E464" s="437">
        <v>1512412.97</v>
      </c>
      <c r="F464" s="438">
        <v>-1.2828648095423834E-2</v>
      </c>
      <c r="G464" s="5"/>
      <c r="H464" s="214"/>
      <c r="I464" s="70"/>
      <c r="J464" s="5"/>
    </row>
    <row r="465" spans="1:10" s="28" customFormat="1" x14ac:dyDescent="0.2">
      <c r="A465" s="6"/>
      <c r="B465" s="76" t="s">
        <v>13</v>
      </c>
      <c r="C465" s="319">
        <v>339474774.93000019</v>
      </c>
      <c r="D465" s="320"/>
      <c r="E465" s="320"/>
      <c r="F465" s="240">
        <v>1.4655541566553909E-2</v>
      </c>
      <c r="G465" s="8"/>
      <c r="H465" s="5"/>
      <c r="I465" s="70"/>
    </row>
    <row r="466" spans="1:10" s="28" customFormat="1" x14ac:dyDescent="0.2">
      <c r="A466" s="6"/>
      <c r="B466" s="76" t="s">
        <v>14</v>
      </c>
      <c r="C466" s="321">
        <v>45106868.069999985</v>
      </c>
      <c r="D466" s="322"/>
      <c r="E466" s="322"/>
      <c r="F466" s="194">
        <v>9.0826262315217621E-2</v>
      </c>
      <c r="G466" s="3"/>
      <c r="H466" s="8"/>
      <c r="I466" s="70"/>
    </row>
    <row r="467" spans="1:10" s="28" customFormat="1" ht="12" x14ac:dyDescent="0.2">
      <c r="A467" s="6"/>
      <c r="B467" s="229" t="s">
        <v>248</v>
      </c>
      <c r="C467" s="431">
        <v>384581643.00000018</v>
      </c>
      <c r="D467" s="439"/>
      <c r="E467" s="439"/>
      <c r="F467" s="445">
        <v>2.3034244135712756E-2</v>
      </c>
      <c r="G467" s="15"/>
      <c r="H467" s="3"/>
      <c r="I467" s="70"/>
    </row>
    <row r="468" spans="1:10" s="28" customFormat="1" ht="12" x14ac:dyDescent="0.2">
      <c r="A468" s="6"/>
      <c r="B468" s="164"/>
      <c r="C468" s="210"/>
      <c r="D468" s="210"/>
      <c r="E468" s="210"/>
      <c r="F468" s="210"/>
      <c r="G468" s="197"/>
      <c r="H468" s="15"/>
      <c r="I468" s="70"/>
    </row>
    <row r="469" spans="1:10" s="28" customFormat="1" ht="12.75" x14ac:dyDescent="0.2">
      <c r="A469" s="6"/>
      <c r="B469" s="265" t="s">
        <v>238</v>
      </c>
      <c r="C469" s="213"/>
      <c r="D469" s="213"/>
      <c r="E469" s="213"/>
      <c r="F469" s="213"/>
      <c r="G469" s="199"/>
      <c r="H469" s="89"/>
      <c r="I469" s="70"/>
    </row>
    <row r="470" spans="1:10" ht="16.5" customHeight="1" x14ac:dyDescent="0.2">
      <c r="B470" s="265" t="s">
        <v>251</v>
      </c>
      <c r="C470" s="213"/>
      <c r="D470" s="213"/>
      <c r="E470" s="213"/>
      <c r="F470" s="213"/>
      <c r="G470" s="199"/>
      <c r="H470" s="90"/>
      <c r="I470" s="85"/>
    </row>
    <row r="471" spans="1:10" ht="12" x14ac:dyDescent="0.2">
      <c r="B471" s="265"/>
      <c r="C471" s="213"/>
      <c r="D471" s="213"/>
      <c r="E471" s="213"/>
      <c r="F471" s="213"/>
      <c r="G471" s="200"/>
      <c r="H471" s="90"/>
      <c r="I471" s="8"/>
    </row>
    <row r="472" spans="1:10" ht="12" x14ac:dyDescent="0.2">
      <c r="A472" s="91"/>
      <c r="B472" s="265"/>
      <c r="C472" s="213"/>
      <c r="D472" s="213"/>
      <c r="E472" s="213"/>
      <c r="F472" s="213"/>
      <c r="G472" s="199"/>
      <c r="H472" s="93"/>
    </row>
    <row r="473" spans="1:10" ht="19.5" customHeight="1" x14ac:dyDescent="0.2">
      <c r="B473" s="43"/>
      <c r="C473" s="85"/>
      <c r="D473" s="85"/>
      <c r="E473" s="86"/>
      <c r="F473" s="5"/>
      <c r="G473" s="200"/>
      <c r="H473" s="90"/>
      <c r="I473" s="15"/>
    </row>
    <row r="474" spans="1:10" ht="15.75" x14ac:dyDescent="0.25">
      <c r="A474" s="91"/>
      <c r="B474" s="7" t="s">
        <v>288</v>
      </c>
      <c r="C474" s="8"/>
      <c r="D474" s="8"/>
      <c r="E474" s="8"/>
      <c r="F474" s="8"/>
      <c r="G474" s="198"/>
      <c r="H474" s="93"/>
      <c r="I474" s="20"/>
    </row>
    <row r="475" spans="1:10" ht="12.75" hidden="1" customHeight="1" x14ac:dyDescent="0.2">
      <c r="B475" s="9"/>
      <c r="C475" s="10" t="str">
        <f>$C$3</f>
        <v>PERIODE DU 1.1 AU 30.4.2024</v>
      </c>
      <c r="D475" s="11"/>
      <c r="G475" s="201"/>
      <c r="H475" s="90"/>
      <c r="I475" s="20"/>
    </row>
    <row r="476" spans="1:10" ht="12.75" customHeight="1" x14ac:dyDescent="0.2">
      <c r="B476" s="12" t="str">
        <f>B388</f>
        <v xml:space="preserve">             II- ASSURANCE MATERNITE : DEPENSES en milliers d'euros</v>
      </c>
      <c r="C476" s="13"/>
      <c r="D476" s="13"/>
      <c r="E476" s="13"/>
      <c r="F476" s="14"/>
      <c r="G476" s="201"/>
      <c r="H476" s="90"/>
      <c r="I476" s="20"/>
    </row>
    <row r="477" spans="1:10" s="95" customFormat="1" ht="12.75" customHeight="1" x14ac:dyDescent="0.2">
      <c r="A477" s="6"/>
      <c r="B477" s="754"/>
      <c r="C477" s="755"/>
      <c r="D477" s="87"/>
      <c r="E477" s="88" t="s">
        <v>6</v>
      </c>
      <c r="F477" s="339" t="str">
        <f>CUMUL_Maladie_mnt!$H$5</f>
        <v>PCAP</v>
      </c>
      <c r="G477" s="201"/>
      <c r="H477" s="90"/>
      <c r="I477" s="94"/>
      <c r="J477" s="104"/>
    </row>
    <row r="478" spans="1:10" ht="12.75" customHeight="1" x14ac:dyDescent="0.2">
      <c r="B478" s="773" t="s">
        <v>29</v>
      </c>
      <c r="C478" s="849"/>
      <c r="D478" s="90"/>
      <c r="E478" s="301"/>
      <c r="F478" s="239"/>
      <c r="G478" s="201"/>
      <c r="H478" s="90"/>
      <c r="I478" s="20"/>
    </row>
    <row r="479" spans="1:10" s="95" customFormat="1" ht="12" customHeight="1" x14ac:dyDescent="0.2">
      <c r="A479" s="6"/>
      <c r="B479" s="777"/>
      <c r="C479" s="778"/>
      <c r="D479" s="90"/>
      <c r="E479" s="301"/>
      <c r="F479" s="239"/>
      <c r="G479" s="199"/>
      <c r="H479" s="90"/>
      <c r="I479" s="94"/>
      <c r="J479" s="104"/>
    </row>
    <row r="480" spans="1:10" ht="12.75" customHeight="1" x14ac:dyDescent="0.2">
      <c r="B480" s="779" t="s">
        <v>74</v>
      </c>
      <c r="C480" s="780"/>
      <c r="D480" s="93"/>
      <c r="E480" s="303"/>
      <c r="F480" s="237"/>
      <c r="G480" s="201"/>
      <c r="H480" s="90"/>
      <c r="I480" s="20"/>
      <c r="J480" s="104"/>
    </row>
    <row r="481" spans="2:10" ht="18" customHeight="1" x14ac:dyDescent="0.2">
      <c r="B481" s="777"/>
      <c r="C481" s="778"/>
      <c r="D481" s="90"/>
      <c r="E481" s="301"/>
      <c r="F481" s="239"/>
      <c r="G481" s="199"/>
      <c r="H481" s="90"/>
      <c r="I481" s="20"/>
      <c r="J481" s="104"/>
    </row>
    <row r="482" spans="2:10" ht="18" customHeight="1" x14ac:dyDescent="0.2">
      <c r="B482" s="92" t="s">
        <v>73</v>
      </c>
      <c r="C482" s="172"/>
      <c r="D482" s="93"/>
      <c r="E482" s="303">
        <v>880359785.45619166</v>
      </c>
      <c r="F482" s="237">
        <v>2.9668928305496056E-2</v>
      </c>
      <c r="G482" s="199"/>
      <c r="H482" s="90"/>
      <c r="I482" s="20"/>
      <c r="J482" s="104"/>
    </row>
    <row r="483" spans="2:10" ht="18" customHeight="1" x14ac:dyDescent="0.2">
      <c r="B483" s="76"/>
      <c r="C483" s="96"/>
      <c r="D483" s="96"/>
      <c r="E483" s="325"/>
      <c r="F483" s="242"/>
      <c r="G483" s="199"/>
      <c r="H483" s="90"/>
      <c r="I483" s="20"/>
      <c r="J483" s="104"/>
    </row>
    <row r="484" spans="2:10" ht="18" customHeight="1" x14ac:dyDescent="0.2">
      <c r="B484" s="775" t="s">
        <v>410</v>
      </c>
      <c r="C484" s="776"/>
      <c r="D484" s="90"/>
      <c r="E484" s="303">
        <v>187403758.90100428</v>
      </c>
      <c r="F484" s="237">
        <v>-9.1782829449711945E-2</v>
      </c>
      <c r="G484" s="199"/>
      <c r="H484" s="90"/>
      <c r="I484" s="20"/>
      <c r="J484" s="104"/>
    </row>
    <row r="485" spans="2:10" ht="15" customHeight="1" x14ac:dyDescent="0.2">
      <c r="B485" s="766" t="s">
        <v>72</v>
      </c>
      <c r="C485" s="767"/>
      <c r="D485" s="90"/>
      <c r="E485" s="301"/>
      <c r="F485" s="239"/>
      <c r="G485" s="199"/>
      <c r="H485" s="90"/>
      <c r="I485" s="20"/>
      <c r="J485" s="104"/>
    </row>
    <row r="486" spans="2:10" ht="15" customHeight="1" x14ac:dyDescent="0.2">
      <c r="B486" s="421" t="s">
        <v>404</v>
      </c>
      <c r="C486" s="404"/>
      <c r="D486" s="90"/>
      <c r="E486" s="301">
        <v>186544321.82473069</v>
      </c>
      <c r="F486" s="239">
        <v>-6.6097817653407498E-2</v>
      </c>
      <c r="G486" s="199"/>
      <c r="H486" s="90"/>
      <c r="I486" s="20"/>
      <c r="J486" s="104"/>
    </row>
    <row r="487" spans="2:10" ht="15" customHeight="1" x14ac:dyDescent="0.2">
      <c r="B487" s="421" t="s">
        <v>407</v>
      </c>
      <c r="C487" s="404"/>
      <c r="D487" s="90"/>
      <c r="E487" s="301">
        <v>695931.1252736001</v>
      </c>
      <c r="F487" s="239">
        <v>-0.32840266764338777</v>
      </c>
      <c r="G487" s="199"/>
      <c r="H487" s="90"/>
      <c r="I487" s="20"/>
      <c r="J487" s="104"/>
    </row>
    <row r="488" spans="2:10" ht="15" customHeight="1" x14ac:dyDescent="0.2">
      <c r="B488" s="421" t="s">
        <v>405</v>
      </c>
      <c r="C488" s="404"/>
      <c r="D488" s="90"/>
      <c r="E488" s="301">
        <v>163505.95099999997</v>
      </c>
      <c r="F488" s="239">
        <v>-0.97058740949530498</v>
      </c>
      <c r="G488" s="199"/>
      <c r="H488" s="90"/>
      <c r="I488" s="20"/>
      <c r="J488" s="104"/>
    </row>
    <row r="489" spans="2:10" ht="15" customHeight="1" x14ac:dyDescent="0.2">
      <c r="B489" s="758" t="s">
        <v>71</v>
      </c>
      <c r="C489" s="759"/>
      <c r="D489" s="90"/>
      <c r="E489" s="303">
        <v>556688175.64843798</v>
      </c>
      <c r="F489" s="237">
        <v>0.11753226731473987</v>
      </c>
      <c r="G489" s="199"/>
      <c r="H489" s="90"/>
      <c r="I489" s="20"/>
      <c r="J489" s="104"/>
    </row>
    <row r="490" spans="2:10" ht="15" customHeight="1" x14ac:dyDescent="0.2">
      <c r="B490" s="766" t="s">
        <v>70</v>
      </c>
      <c r="C490" s="767"/>
      <c r="D490" s="90"/>
      <c r="E490" s="301"/>
      <c r="F490" s="239"/>
      <c r="G490" s="199"/>
      <c r="H490" s="90"/>
      <c r="I490" s="20"/>
      <c r="J490" s="104"/>
    </row>
    <row r="491" spans="2:10" ht="15" customHeight="1" x14ac:dyDescent="0.2">
      <c r="B491" s="766" t="s">
        <v>361</v>
      </c>
      <c r="C491" s="767"/>
      <c r="D491" s="90"/>
      <c r="E491" s="301">
        <v>0</v>
      </c>
      <c r="F491" s="239"/>
      <c r="G491" s="199"/>
      <c r="H491" s="90"/>
      <c r="I491" s="20"/>
      <c r="J491" s="104"/>
    </row>
    <row r="492" spans="2:10" ht="12.75" customHeight="1" x14ac:dyDescent="0.2">
      <c r="B492" s="781" t="s">
        <v>413</v>
      </c>
      <c r="C492" s="782"/>
      <c r="D492" s="90"/>
      <c r="E492" s="301">
        <v>426793895.1570909</v>
      </c>
      <c r="F492" s="239">
        <v>0.11553815828787917</v>
      </c>
      <c r="G492" s="199"/>
      <c r="H492" s="90"/>
      <c r="I492" s="20"/>
      <c r="J492" s="104"/>
    </row>
    <row r="493" spans="2:10" ht="15" customHeight="1" x14ac:dyDescent="0.2">
      <c r="B493" s="766" t="s">
        <v>357</v>
      </c>
      <c r="C493" s="767"/>
      <c r="D493" s="90"/>
      <c r="E493" s="301">
        <v>77597304.401262045</v>
      </c>
      <c r="F493" s="239">
        <v>0.20184520018146346</v>
      </c>
      <c r="G493" s="199"/>
      <c r="H493" s="90"/>
      <c r="I493" s="20"/>
      <c r="J493" s="104"/>
    </row>
    <row r="494" spans="2:10" ht="27" customHeight="1" x14ac:dyDescent="0.2">
      <c r="B494" s="766" t="s">
        <v>358</v>
      </c>
      <c r="C494" s="767"/>
      <c r="D494" s="90"/>
      <c r="E494" s="301">
        <v>14149870.232991681</v>
      </c>
      <c r="F494" s="239">
        <v>3.7246826362248076E-2</v>
      </c>
      <c r="G494" s="199"/>
      <c r="H494" s="90"/>
      <c r="I494" s="20"/>
      <c r="J494" s="104"/>
    </row>
    <row r="495" spans="2:10" ht="15" customHeight="1" x14ac:dyDescent="0.2">
      <c r="B495" s="766" t="s">
        <v>359</v>
      </c>
      <c r="C495" s="767"/>
      <c r="D495" s="90"/>
      <c r="E495" s="301">
        <v>38147105.857093357</v>
      </c>
      <c r="F495" s="239">
        <v>2.1517950441817701E-2</v>
      </c>
      <c r="G495" s="201"/>
      <c r="H495" s="90"/>
      <c r="I495" s="20"/>
      <c r="J495" s="104"/>
    </row>
    <row r="496" spans="2:10" ht="15" customHeight="1" x14ac:dyDescent="0.2">
      <c r="B496" s="771" t="s">
        <v>394</v>
      </c>
      <c r="C496" s="772"/>
      <c r="D496" s="90"/>
      <c r="E496" s="301">
        <v>30297208.885414802</v>
      </c>
      <c r="F496" s="239">
        <v>2.4215634821840748E-2</v>
      </c>
      <c r="G496" s="199"/>
      <c r="H496" s="90"/>
      <c r="I496" s="20"/>
      <c r="J496" s="104"/>
    </row>
    <row r="497" spans="1:10" ht="15" customHeight="1" x14ac:dyDescent="0.2">
      <c r="B497" s="771" t="s">
        <v>395</v>
      </c>
      <c r="C497" s="772"/>
      <c r="D497" s="90"/>
      <c r="E497" s="301">
        <v>596116.61865879991</v>
      </c>
      <c r="F497" s="239">
        <v>0.12947166390485365</v>
      </c>
      <c r="G497" s="199"/>
      <c r="H497" s="90"/>
      <c r="I497" s="20"/>
      <c r="J497" s="104"/>
    </row>
    <row r="498" spans="1:10" ht="15" customHeight="1" x14ac:dyDescent="0.2">
      <c r="B498" s="771" t="s">
        <v>396</v>
      </c>
      <c r="C498" s="772"/>
      <c r="D498" s="90"/>
      <c r="E498" s="301">
        <v>964422.59712799999</v>
      </c>
      <c r="F498" s="239">
        <v>1.8574441055508428E-2</v>
      </c>
      <c r="G498" s="201"/>
      <c r="H498" s="90"/>
      <c r="I498" s="20"/>
      <c r="J498" s="104"/>
    </row>
    <row r="499" spans="1:10" ht="23.25" customHeight="1" x14ac:dyDescent="0.2">
      <c r="B499" s="771" t="s">
        <v>397</v>
      </c>
      <c r="C499" s="772"/>
      <c r="D499" s="90"/>
      <c r="E499" s="301">
        <v>254244.82165183994</v>
      </c>
      <c r="F499" s="239">
        <v>8.9499161831279039E-2</v>
      </c>
      <c r="G499" s="200"/>
      <c r="H499" s="90"/>
      <c r="I499" s="20"/>
      <c r="J499" s="104"/>
    </row>
    <row r="500" spans="1:10" ht="15" customHeight="1" x14ac:dyDescent="0.2">
      <c r="A500" s="91"/>
      <c r="B500" s="787" t="s">
        <v>406</v>
      </c>
      <c r="C500" s="788"/>
      <c r="D500" s="90"/>
      <c r="E500" s="301">
        <v>6035112.9342399193</v>
      </c>
      <c r="F500" s="239">
        <v>-3.2320099991351992E-3</v>
      </c>
      <c r="G500" s="200"/>
      <c r="H500" s="93"/>
      <c r="I500" s="20"/>
      <c r="J500" s="104"/>
    </row>
    <row r="501" spans="1:10" ht="12.75" x14ac:dyDescent="0.2">
      <c r="A501" s="91"/>
      <c r="B501" s="758" t="s">
        <v>362</v>
      </c>
      <c r="C501" s="759"/>
      <c r="D501" s="90"/>
      <c r="E501" s="303">
        <v>281765.10000000003</v>
      </c>
      <c r="F501" s="237">
        <v>-0.21907148348788474</v>
      </c>
      <c r="G501" s="199"/>
      <c r="H501" s="93"/>
      <c r="I501" s="20"/>
      <c r="J501" s="104"/>
    </row>
    <row r="502" spans="1:10" ht="24.75" customHeight="1" x14ac:dyDescent="0.2">
      <c r="B502" s="768" t="s">
        <v>363</v>
      </c>
      <c r="C502" s="770"/>
      <c r="D502" s="90"/>
      <c r="E502" s="303">
        <v>135986085.80674922</v>
      </c>
      <c r="F502" s="237">
        <v>-9.4327018307376775E-2</v>
      </c>
      <c r="G502" s="199"/>
      <c r="H502" s="90"/>
      <c r="I502" s="20"/>
      <c r="J502" s="104"/>
    </row>
    <row r="503" spans="1:10" ht="15" customHeight="1" x14ac:dyDescent="0.2">
      <c r="B503" s="423" t="s">
        <v>408</v>
      </c>
      <c r="C503" s="405"/>
      <c r="D503" s="90"/>
      <c r="E503" s="301">
        <v>132159234.60671604</v>
      </c>
      <c r="F503" s="239">
        <v>-0.10268480963786875</v>
      </c>
      <c r="G503" s="200"/>
      <c r="H503" s="90"/>
      <c r="I503" s="20"/>
      <c r="J503" s="104"/>
    </row>
    <row r="504" spans="1:10" ht="15" customHeight="1" x14ac:dyDescent="0.2">
      <c r="A504" s="91"/>
      <c r="B504" s="423" t="s">
        <v>409</v>
      </c>
      <c r="C504" s="405"/>
      <c r="D504" s="90"/>
      <c r="E504" s="301">
        <v>3826851.2000331981</v>
      </c>
      <c r="F504" s="239">
        <v>0.33513917384344372</v>
      </c>
      <c r="G504" s="199"/>
      <c r="H504" s="93"/>
      <c r="I504" s="20"/>
      <c r="J504" s="104"/>
    </row>
    <row r="505" spans="1:10" s="498" customFormat="1" ht="16.5" customHeight="1" x14ac:dyDescent="0.2">
      <c r="A505" s="452"/>
      <c r="B505" s="816" t="s">
        <v>314</v>
      </c>
      <c r="C505" s="817"/>
      <c r="D505" s="547"/>
      <c r="E505" s="548"/>
      <c r="F505" s="549"/>
      <c r="G505" s="550"/>
      <c r="H505" s="547"/>
      <c r="I505" s="551"/>
      <c r="J505" s="457"/>
    </row>
    <row r="506" spans="1:10" s="498" customFormat="1" ht="16.5" customHeight="1" x14ac:dyDescent="0.2">
      <c r="A506" s="452"/>
      <c r="B506" s="816" t="s">
        <v>315</v>
      </c>
      <c r="C506" s="817"/>
      <c r="D506" s="547"/>
      <c r="E506" s="548"/>
      <c r="F506" s="549"/>
      <c r="G506" s="552"/>
      <c r="H506" s="547"/>
      <c r="I506" s="551"/>
      <c r="J506" s="457"/>
    </row>
    <row r="507" spans="1:10" ht="24" customHeight="1" x14ac:dyDescent="0.2">
      <c r="A507" s="91"/>
      <c r="B507" s="758" t="s">
        <v>370</v>
      </c>
      <c r="C507" s="759"/>
      <c r="D507" s="90"/>
      <c r="E507" s="303"/>
      <c r="F507" s="237"/>
      <c r="G507" s="8"/>
      <c r="H507" s="99"/>
      <c r="I507" s="20"/>
      <c r="J507" s="104"/>
    </row>
    <row r="508" spans="1:10" ht="16.5" customHeight="1" x14ac:dyDescent="0.2">
      <c r="B508" s="756" t="s">
        <v>66</v>
      </c>
      <c r="C508" s="757"/>
      <c r="D508" s="93"/>
      <c r="E508" s="303">
        <v>56007408.579999588</v>
      </c>
      <c r="F508" s="237">
        <v>3.0851337340298546E-2</v>
      </c>
      <c r="H508" s="8"/>
      <c r="I508" s="20"/>
      <c r="J508" s="104"/>
    </row>
    <row r="509" spans="1:10" s="95" customFormat="1" ht="16.5" customHeight="1" x14ac:dyDescent="0.2">
      <c r="A509" s="6"/>
      <c r="B509" s="758" t="s">
        <v>375</v>
      </c>
      <c r="C509" s="759"/>
      <c r="D509" s="93"/>
      <c r="E509" s="301">
        <v>55561090.489999555</v>
      </c>
      <c r="F509" s="239">
        <v>3.0852847250298465E-2</v>
      </c>
      <c r="G509" s="15"/>
      <c r="H509" s="3"/>
      <c r="I509" s="94"/>
      <c r="J509" s="104"/>
    </row>
    <row r="510" spans="1:10" ht="18" customHeight="1" x14ac:dyDescent="0.2">
      <c r="B510" s="758" t="s">
        <v>236</v>
      </c>
      <c r="C510" s="759"/>
      <c r="D510" s="90"/>
      <c r="E510" s="301"/>
      <c r="F510" s="239"/>
      <c r="G510" s="89"/>
      <c r="H510" s="15"/>
      <c r="I510" s="20"/>
      <c r="J510" s="104"/>
    </row>
    <row r="511" spans="1:10" ht="15" customHeight="1" x14ac:dyDescent="0.2">
      <c r="B511" s="758" t="s">
        <v>316</v>
      </c>
      <c r="C511" s="759"/>
      <c r="D511" s="90"/>
      <c r="E511" s="301"/>
      <c r="F511" s="239"/>
      <c r="G511" s="102"/>
      <c r="H511" s="20"/>
      <c r="I511" s="20"/>
      <c r="J511" s="104"/>
    </row>
    <row r="512" spans="1:10" s="95" customFormat="1" ht="27" customHeight="1" x14ac:dyDescent="0.2">
      <c r="A512" s="6"/>
      <c r="B512" s="756" t="s">
        <v>67</v>
      </c>
      <c r="C512" s="757"/>
      <c r="D512" s="93"/>
      <c r="E512" s="303">
        <v>4312392.8499999987</v>
      </c>
      <c r="F512" s="237">
        <v>-2.7070095790166282E-2</v>
      </c>
      <c r="G512" s="102"/>
      <c r="H512" s="103"/>
      <c r="I512" s="94"/>
      <c r="J512" s="104"/>
    </row>
    <row r="513" spans="1:9" ht="12.75" x14ac:dyDescent="0.2">
      <c r="B513" s="758" t="s">
        <v>68</v>
      </c>
      <c r="C513" s="759"/>
      <c r="D513" s="90"/>
      <c r="E513" s="301">
        <v>4269054.4699999988</v>
      </c>
      <c r="F513" s="239">
        <v>-2.0272474881830371E-2</v>
      </c>
      <c r="G513" s="105"/>
      <c r="H513" s="103"/>
      <c r="I513" s="8"/>
    </row>
    <row r="514" spans="1:9" ht="10.5" customHeight="1" x14ac:dyDescent="0.2">
      <c r="B514" s="758" t="s">
        <v>69</v>
      </c>
      <c r="C514" s="759"/>
      <c r="D514" s="90"/>
      <c r="E514" s="301">
        <v>43338.38</v>
      </c>
      <c r="F514" s="239">
        <v>-0.42206400473674532</v>
      </c>
      <c r="G514" s="105"/>
      <c r="H514" s="106"/>
    </row>
    <row r="515" spans="1:9" ht="27.75" customHeight="1" x14ac:dyDescent="0.2">
      <c r="A515" s="24"/>
      <c r="B515" s="789" t="s">
        <v>167</v>
      </c>
      <c r="C515" s="790"/>
      <c r="D515" s="98"/>
      <c r="E515" s="326">
        <v>940679586.88619125</v>
      </c>
      <c r="F515" s="243">
        <v>2.9464008249533435E-2</v>
      </c>
      <c r="G515" s="109"/>
      <c r="H515" s="107"/>
      <c r="I515" s="5"/>
    </row>
    <row r="516" spans="1:9" ht="15.75" x14ac:dyDescent="0.25">
      <c r="B516" s="7" t="s">
        <v>288</v>
      </c>
      <c r="C516" s="8"/>
      <c r="D516" s="8"/>
      <c r="E516" s="8"/>
      <c r="F516" s="8"/>
      <c r="G516" s="109"/>
      <c r="H516" s="106"/>
      <c r="I516" s="5"/>
    </row>
    <row r="517" spans="1:9" s="104" customFormat="1" ht="14.25" customHeight="1" x14ac:dyDescent="0.2">
      <c r="A517" s="6"/>
      <c r="B517" s="9"/>
      <c r="C517" s="10" t="str">
        <f>$C$3</f>
        <v>PERIODE DU 1.1 AU 30.4.2024</v>
      </c>
      <c r="D517" s="11"/>
      <c r="E517" s="3"/>
      <c r="F517" s="3"/>
      <c r="G517" s="109"/>
      <c r="H517" s="106"/>
    </row>
    <row r="518" spans="1:9" s="104" customFormat="1" ht="40.5" customHeight="1" x14ac:dyDescent="0.2">
      <c r="A518" s="6"/>
      <c r="B518" s="12" t="str">
        <f>B476</f>
        <v xml:space="preserve">             II- ASSURANCE MATERNITE : DEPENSES en milliers d'euros</v>
      </c>
      <c r="C518" s="13"/>
      <c r="D518" s="13"/>
      <c r="E518" s="13"/>
      <c r="F518" s="14"/>
      <c r="G518" s="109"/>
      <c r="H518" s="106"/>
    </row>
    <row r="519" spans="1:9" s="104" customFormat="1" ht="14.25" customHeight="1" x14ac:dyDescent="0.2">
      <c r="A519" s="6"/>
      <c r="B519" s="814"/>
      <c r="C519" s="815"/>
      <c r="D519" s="163"/>
      <c r="E519" s="118" t="s">
        <v>6</v>
      </c>
      <c r="F519" s="19" t="str">
        <f>CUMUL_Maladie_mnt!$H$5</f>
        <v>PCAP</v>
      </c>
      <c r="G519" s="109"/>
      <c r="H519" s="106"/>
    </row>
    <row r="520" spans="1:9" s="104" customFormat="1" ht="14.25" customHeight="1" x14ac:dyDescent="0.2">
      <c r="A520" s="6"/>
      <c r="B520" s="791" t="s">
        <v>51</v>
      </c>
      <c r="C520" s="792"/>
      <c r="D520" s="793"/>
      <c r="E520" s="101"/>
      <c r="F520" s="176"/>
      <c r="G520" s="109"/>
      <c r="H520" s="106"/>
    </row>
    <row r="521" spans="1:9" s="104" customFormat="1" ht="36" customHeight="1" x14ac:dyDescent="0.2">
      <c r="A521" s="6"/>
      <c r="B521" s="783" t="s">
        <v>52</v>
      </c>
      <c r="C521" s="784"/>
      <c r="D521" s="785"/>
      <c r="E521" s="327">
        <v>75482469.450000048</v>
      </c>
      <c r="F521" s="177">
        <v>-0.26174192811017694</v>
      </c>
      <c r="G521" s="109"/>
      <c r="H521" s="110"/>
    </row>
    <row r="522" spans="1:9" s="104" customFormat="1" ht="19.5" customHeight="1" x14ac:dyDescent="0.2">
      <c r="A522" s="6"/>
      <c r="B522" s="752" t="s">
        <v>183</v>
      </c>
      <c r="C522" s="753"/>
      <c r="D522" s="794"/>
      <c r="E522" s="327">
        <v>75311554.300000057</v>
      </c>
      <c r="F522" s="177">
        <v>-0.26195217250157976</v>
      </c>
      <c r="G522" s="109"/>
      <c r="H522" s="110"/>
    </row>
    <row r="523" spans="1:9" s="104" customFormat="1" ht="14.25" customHeight="1" x14ac:dyDescent="0.2">
      <c r="A523" s="6"/>
      <c r="B523" s="760" t="s">
        <v>53</v>
      </c>
      <c r="C523" s="761"/>
      <c r="D523" s="762"/>
      <c r="E523" s="328">
        <v>73500771.00000003</v>
      </c>
      <c r="F523" s="174">
        <v>-0.2554788357897807</v>
      </c>
      <c r="G523" s="109"/>
      <c r="H523" s="110"/>
    </row>
    <row r="524" spans="1:9" s="104" customFormat="1" ht="46.5" customHeight="1" x14ac:dyDescent="0.2">
      <c r="A524" s="6"/>
      <c r="B524" s="760" t="s">
        <v>428</v>
      </c>
      <c r="C524" s="761"/>
      <c r="D524" s="762"/>
      <c r="E524" s="328">
        <v>606198.56000000006</v>
      </c>
      <c r="F524" s="174">
        <v>-0.24387323822794293</v>
      </c>
      <c r="G524" s="109"/>
      <c r="H524" s="106"/>
    </row>
    <row r="525" spans="1:9" s="104" customFormat="1" ht="12.75" x14ac:dyDescent="0.2">
      <c r="A525" s="6"/>
      <c r="B525" s="760" t="s">
        <v>54</v>
      </c>
      <c r="C525" s="761"/>
      <c r="D525" s="762"/>
      <c r="E525" s="328"/>
      <c r="F525" s="174"/>
      <c r="G525" s="108"/>
      <c r="H525" s="106"/>
    </row>
    <row r="526" spans="1:9" s="104" customFormat="1" ht="12.75" x14ac:dyDescent="0.2">
      <c r="A526" s="6"/>
      <c r="B526" s="760" t="s">
        <v>497</v>
      </c>
      <c r="C526" s="761"/>
      <c r="D526" s="762"/>
      <c r="E526" s="328">
        <v>17508.920000000009</v>
      </c>
      <c r="F526" s="174">
        <v>-0.1472096547081968</v>
      </c>
      <c r="G526" s="109"/>
      <c r="H526" s="106"/>
    </row>
    <row r="527" spans="1:9" s="104" customFormat="1" ht="12.75" x14ac:dyDescent="0.2">
      <c r="A527" s="6"/>
      <c r="B527" s="760" t="s">
        <v>302</v>
      </c>
      <c r="C527" s="761"/>
      <c r="D527" s="762"/>
      <c r="E527" s="328"/>
      <c r="F527" s="174"/>
      <c r="G527" s="109"/>
      <c r="H527" s="106"/>
    </row>
    <row r="528" spans="1:9" s="104" customFormat="1" ht="24" customHeight="1" x14ac:dyDescent="0.2">
      <c r="A528" s="6"/>
      <c r="B528" s="169" t="s">
        <v>184</v>
      </c>
      <c r="C528" s="170"/>
      <c r="D528" s="171"/>
      <c r="E528" s="328">
        <v>1116059.4499999995</v>
      </c>
      <c r="F528" s="174">
        <v>1.1809600595201752E-2</v>
      </c>
      <c r="G528" s="109"/>
      <c r="H528" s="111"/>
    </row>
    <row r="529" spans="1:8" s="104" customFormat="1" ht="12.75" x14ac:dyDescent="0.2">
      <c r="A529" s="24"/>
      <c r="B529" s="395" t="s">
        <v>373</v>
      </c>
      <c r="C529" s="170"/>
      <c r="D529" s="171"/>
      <c r="E529" s="328">
        <v>12574.11</v>
      </c>
      <c r="F529" s="174">
        <v>0.24363279229417278</v>
      </c>
      <c r="G529" s="109"/>
      <c r="H529" s="112"/>
    </row>
    <row r="530" spans="1:8" s="104" customFormat="1" ht="12.75" x14ac:dyDescent="0.2">
      <c r="A530" s="24"/>
      <c r="B530" s="169" t="s">
        <v>185</v>
      </c>
      <c r="C530" s="170"/>
      <c r="D530" s="171"/>
      <c r="E530" s="328"/>
      <c r="F530" s="174"/>
      <c r="G530" s="109"/>
      <c r="H530" s="107"/>
    </row>
    <row r="531" spans="1:8" s="104" customFormat="1" ht="21" customHeight="1" x14ac:dyDescent="0.2">
      <c r="A531" s="6"/>
      <c r="B531" s="760" t="s">
        <v>186</v>
      </c>
      <c r="C531" s="761"/>
      <c r="D531" s="762"/>
      <c r="E531" s="328">
        <v>58148.329999999973</v>
      </c>
      <c r="F531" s="174">
        <v>-1.5994982868682839E-2</v>
      </c>
      <c r="G531" s="109"/>
      <c r="H531" s="106"/>
    </row>
    <row r="532" spans="1:8" s="104" customFormat="1" ht="18" customHeight="1" x14ac:dyDescent="0.2">
      <c r="A532" s="6"/>
      <c r="B532" s="760" t="s">
        <v>187</v>
      </c>
      <c r="C532" s="761"/>
      <c r="D532" s="762"/>
      <c r="E532" s="328"/>
      <c r="F532" s="174"/>
      <c r="G532" s="109"/>
      <c r="H532" s="111"/>
    </row>
    <row r="533" spans="1:8" s="104" customFormat="1" ht="15" customHeight="1" x14ac:dyDescent="0.2">
      <c r="A533" s="6"/>
      <c r="B533" s="760" t="s">
        <v>188</v>
      </c>
      <c r="C533" s="761"/>
      <c r="D533" s="762"/>
      <c r="E533" s="328">
        <v>293.92999999999995</v>
      </c>
      <c r="F533" s="174">
        <v>4.2452830188679069E-2</v>
      </c>
      <c r="G533" s="109"/>
      <c r="H533" s="111"/>
    </row>
    <row r="534" spans="1:8" s="104" customFormat="1" ht="15" customHeight="1" x14ac:dyDescent="0.2">
      <c r="A534" s="24"/>
      <c r="B534" s="752" t="s">
        <v>55</v>
      </c>
      <c r="C534" s="753"/>
      <c r="D534" s="794"/>
      <c r="E534" s="327">
        <v>30880.990000000082</v>
      </c>
      <c r="F534" s="177">
        <v>-0.27801444439171152</v>
      </c>
      <c r="G534" s="109"/>
      <c r="H534" s="107"/>
    </row>
    <row r="535" spans="1:8" s="104" customFormat="1" ht="18" customHeight="1" x14ac:dyDescent="0.2">
      <c r="A535" s="6"/>
      <c r="B535" s="763" t="s">
        <v>56</v>
      </c>
      <c r="C535" s="764"/>
      <c r="D535" s="765"/>
      <c r="E535" s="328">
        <v>30880.990000000082</v>
      </c>
      <c r="F535" s="174">
        <v>-0.27801444439171152</v>
      </c>
      <c r="G535" s="109"/>
      <c r="H535" s="106"/>
    </row>
    <row r="536" spans="1:8" s="104" customFormat="1" ht="15" customHeight="1" x14ac:dyDescent="0.2">
      <c r="A536" s="6"/>
      <c r="B536" s="760" t="s">
        <v>57</v>
      </c>
      <c r="C536" s="761"/>
      <c r="D536" s="762"/>
      <c r="E536" s="328">
        <v>30880.990000000082</v>
      </c>
      <c r="F536" s="174">
        <v>-0.27801444439171152</v>
      </c>
      <c r="G536" s="109"/>
      <c r="H536" s="106"/>
    </row>
    <row r="537" spans="1:8" s="104" customFormat="1" ht="15" customHeight="1" x14ac:dyDescent="0.2">
      <c r="A537" s="6"/>
      <c r="B537" s="760" t="s">
        <v>58</v>
      </c>
      <c r="C537" s="761"/>
      <c r="D537" s="762"/>
      <c r="E537" s="328"/>
      <c r="F537" s="174"/>
      <c r="G537" s="109"/>
      <c r="H537" s="106"/>
    </row>
    <row r="538" spans="1:8" s="104" customFormat="1" ht="15" customHeight="1" x14ac:dyDescent="0.2">
      <c r="A538" s="6"/>
      <c r="B538" s="763" t="s">
        <v>59</v>
      </c>
      <c r="C538" s="764"/>
      <c r="D538" s="765"/>
      <c r="E538" s="328"/>
      <c r="F538" s="174"/>
      <c r="G538" s="102"/>
      <c r="H538" s="106"/>
    </row>
    <row r="539" spans="1:8" s="104" customFormat="1" ht="18" customHeight="1" x14ac:dyDescent="0.2">
      <c r="A539" s="6"/>
      <c r="B539" s="760" t="s">
        <v>372</v>
      </c>
      <c r="C539" s="761"/>
      <c r="D539" s="762"/>
      <c r="E539" s="328"/>
      <c r="F539" s="174"/>
      <c r="G539" s="105"/>
      <c r="H539" s="106"/>
    </row>
    <row r="540" spans="1:8" s="104" customFormat="1" ht="26.25" customHeight="1" x14ac:dyDescent="0.2">
      <c r="A540" s="24"/>
      <c r="B540" s="760" t="s">
        <v>434</v>
      </c>
      <c r="C540" s="761"/>
      <c r="D540" s="762"/>
      <c r="E540" s="328"/>
      <c r="F540" s="174"/>
      <c r="G540" s="199"/>
      <c r="H540" s="107"/>
    </row>
    <row r="541" spans="1:8" s="104" customFormat="1" ht="17.25" customHeight="1" x14ac:dyDescent="0.2">
      <c r="A541" s="6"/>
      <c r="B541" s="763" t="s">
        <v>180</v>
      </c>
      <c r="C541" s="764"/>
      <c r="D541" s="765"/>
      <c r="E541" s="328"/>
      <c r="F541" s="174"/>
      <c r="G541" s="199"/>
      <c r="H541" s="90"/>
    </row>
    <row r="542" spans="1:8" s="104" customFormat="1" ht="17.25" customHeight="1" x14ac:dyDescent="0.2">
      <c r="A542" s="6"/>
      <c r="B542" s="752" t="s">
        <v>189</v>
      </c>
      <c r="C542" s="753"/>
      <c r="D542" s="794"/>
      <c r="E542" s="327">
        <v>11755.689999999999</v>
      </c>
      <c r="F542" s="177">
        <v>-0.21601084649186297</v>
      </c>
      <c r="G542" s="199"/>
      <c r="H542" s="90"/>
    </row>
    <row r="543" spans="1:8" s="104" customFormat="1" ht="17.25" customHeight="1" x14ac:dyDescent="0.2">
      <c r="A543" s="6"/>
      <c r="B543" s="752" t="s">
        <v>190</v>
      </c>
      <c r="C543" s="753"/>
      <c r="D543" s="794"/>
      <c r="E543" s="327">
        <v>128278.46999999964</v>
      </c>
      <c r="F543" s="177">
        <v>-0.11339188186822124</v>
      </c>
      <c r="G543" s="199"/>
      <c r="H543" s="90"/>
    </row>
    <row r="544" spans="1:8" s="104" customFormat="1" ht="13.5" customHeight="1" x14ac:dyDescent="0.2">
      <c r="A544" s="6"/>
      <c r="B544" s="760" t="s">
        <v>191</v>
      </c>
      <c r="C544" s="761"/>
      <c r="D544" s="762"/>
      <c r="E544" s="328">
        <v>128278.46999999964</v>
      </c>
      <c r="F544" s="174">
        <v>-8.493551778694064E-2</v>
      </c>
      <c r="G544" s="105"/>
      <c r="H544" s="90"/>
    </row>
    <row r="545" spans="1:10" s="104" customFormat="1" ht="12.75" x14ac:dyDescent="0.2">
      <c r="A545" s="6"/>
      <c r="B545" s="760" t="s">
        <v>392</v>
      </c>
      <c r="C545" s="761"/>
      <c r="D545" s="762"/>
      <c r="E545" s="328"/>
      <c r="F545" s="174"/>
      <c r="G545" s="108"/>
      <c r="H545" s="106"/>
    </row>
    <row r="546" spans="1:10" ht="15" customHeight="1" x14ac:dyDescent="0.2">
      <c r="B546" s="419" t="s">
        <v>393</v>
      </c>
      <c r="C546" s="383"/>
      <c r="D546" s="384"/>
      <c r="E546" s="328"/>
      <c r="F546" s="174"/>
      <c r="G546" s="109"/>
      <c r="H546" s="106"/>
      <c r="I546" s="20"/>
      <c r="J546" s="104"/>
    </row>
    <row r="547" spans="1:10" ht="15" customHeight="1" x14ac:dyDescent="0.2">
      <c r="B547" s="752" t="s">
        <v>82</v>
      </c>
      <c r="C547" s="806"/>
      <c r="D547" s="807"/>
      <c r="E547" s="327"/>
      <c r="F547" s="177"/>
      <c r="G547" s="109"/>
      <c r="H547" s="106"/>
      <c r="I547" s="20"/>
      <c r="J547" s="104"/>
    </row>
    <row r="548" spans="1:10" ht="42.75" customHeight="1" x14ac:dyDescent="0.2">
      <c r="B548" s="783" t="s">
        <v>60</v>
      </c>
      <c r="C548" s="784"/>
      <c r="D548" s="785"/>
      <c r="E548" s="327"/>
      <c r="F548" s="177"/>
      <c r="G548" s="102"/>
      <c r="H548" s="106"/>
      <c r="I548" s="20"/>
      <c r="J548" s="104"/>
    </row>
    <row r="549" spans="1:10" ht="20.25" customHeight="1" x14ac:dyDescent="0.2">
      <c r="B549" s="797" t="s">
        <v>390</v>
      </c>
      <c r="C549" s="810"/>
      <c r="D549" s="811"/>
      <c r="E549" s="327"/>
      <c r="F549" s="177"/>
      <c r="G549" s="102"/>
      <c r="H549" s="106"/>
      <c r="I549" s="20"/>
      <c r="J549" s="104"/>
    </row>
    <row r="550" spans="1:10" s="486" customFormat="1" ht="15" customHeight="1" x14ac:dyDescent="0.2">
      <c r="A550" s="452"/>
      <c r="B550" s="797" t="s">
        <v>391</v>
      </c>
      <c r="C550" s="810"/>
      <c r="D550" s="811"/>
      <c r="E550" s="548"/>
      <c r="F550" s="549"/>
      <c r="G550" s="455"/>
      <c r="H550" s="461"/>
      <c r="I550" s="494"/>
      <c r="J550" s="457"/>
    </row>
    <row r="551" spans="1:10" s="486" customFormat="1" ht="15" customHeight="1" x14ac:dyDescent="0.2">
      <c r="A551" s="452"/>
      <c r="B551" s="797" t="s">
        <v>462</v>
      </c>
      <c r="C551" s="810"/>
      <c r="D551" s="811"/>
      <c r="E551" s="548"/>
      <c r="F551" s="549"/>
      <c r="G551" s="455"/>
      <c r="H551" s="461"/>
      <c r="I551" s="494"/>
      <c r="J551" s="457"/>
    </row>
    <row r="552" spans="1:10" s="104" customFormat="1" ht="21" hidden="1" customHeight="1" x14ac:dyDescent="0.2">
      <c r="A552" s="6"/>
      <c r="B552" s="783"/>
      <c r="C552" s="784"/>
      <c r="D552" s="785"/>
      <c r="E552" s="406"/>
      <c r="F552" s="239"/>
      <c r="G552" s="109"/>
      <c r="H552" s="113"/>
    </row>
    <row r="553" spans="1:10" s="104" customFormat="1" ht="24.75" customHeight="1" x14ac:dyDescent="0.2">
      <c r="A553" s="6"/>
      <c r="B553" s="783" t="s">
        <v>481</v>
      </c>
      <c r="C553" s="784"/>
      <c r="D553" s="785"/>
      <c r="E553" s="406"/>
      <c r="F553" s="239"/>
      <c r="G553" s="108"/>
      <c r="H553" s="113"/>
    </row>
    <row r="554" spans="1:10" s="104" customFormat="1" ht="24.75" customHeight="1" x14ac:dyDescent="0.2">
      <c r="A554" s="6"/>
      <c r="B554" s="576" t="s">
        <v>482</v>
      </c>
      <c r="C554" s="577"/>
      <c r="D554" s="578"/>
      <c r="E554" s="406"/>
      <c r="F554" s="239"/>
      <c r="G554" s="108"/>
      <c r="H554" s="113"/>
    </row>
    <row r="555" spans="1:10" s="104" customFormat="1" ht="12.75" customHeight="1" x14ac:dyDescent="0.2">
      <c r="A555" s="6"/>
      <c r="B555" s="783" t="s">
        <v>342</v>
      </c>
      <c r="C555" s="784"/>
      <c r="D555" s="785"/>
      <c r="E555" s="327">
        <v>31614.799999999999</v>
      </c>
      <c r="F555" s="177">
        <v>-0.79321353078739587</v>
      </c>
      <c r="G555" s="109"/>
      <c r="H555" s="113"/>
    </row>
    <row r="556" spans="1:10" s="104" customFormat="1" ht="12.75" customHeight="1" x14ac:dyDescent="0.2">
      <c r="A556" s="6"/>
      <c r="B556" s="752" t="s">
        <v>61</v>
      </c>
      <c r="C556" s="753"/>
      <c r="D556" s="794"/>
      <c r="E556" s="327">
        <v>380.92</v>
      </c>
      <c r="F556" s="177"/>
      <c r="G556" s="109"/>
      <c r="H556" s="113"/>
    </row>
    <row r="557" spans="1:10" s="104" customFormat="1" ht="11.25" customHeight="1" x14ac:dyDescent="0.2">
      <c r="A557" s="6"/>
      <c r="B557" s="760" t="s">
        <v>471</v>
      </c>
      <c r="C557" s="761"/>
      <c r="D557" s="762"/>
      <c r="E557" s="328">
        <v>380.92</v>
      </c>
      <c r="F557" s="174"/>
      <c r="G557" s="109"/>
      <c r="H557" s="113"/>
    </row>
    <row r="558" spans="1:10" s="104" customFormat="1" ht="11.25" customHeight="1" x14ac:dyDescent="0.2">
      <c r="A558" s="6"/>
      <c r="B558" s="760" t="s">
        <v>473</v>
      </c>
      <c r="C558" s="761"/>
      <c r="D558" s="762"/>
      <c r="E558" s="328"/>
      <c r="F558" s="174"/>
      <c r="G558" s="109"/>
      <c r="H558" s="113"/>
    </row>
    <row r="559" spans="1:10" s="104" customFormat="1" ht="11.25" customHeight="1" x14ac:dyDescent="0.2">
      <c r="A559" s="6"/>
      <c r="B559" s="760" t="s">
        <v>430</v>
      </c>
      <c r="C559" s="761"/>
      <c r="D559" s="762"/>
      <c r="E559" s="328"/>
      <c r="F559" s="174"/>
      <c r="G559" s="109"/>
      <c r="H559" s="113"/>
    </row>
    <row r="560" spans="1:10" s="104" customFormat="1" ht="11.25" customHeight="1" x14ac:dyDescent="0.2">
      <c r="A560" s="6"/>
      <c r="B560" s="760" t="s">
        <v>469</v>
      </c>
      <c r="C560" s="761"/>
      <c r="D560" s="762"/>
      <c r="E560" s="328"/>
      <c r="F560" s="174"/>
      <c r="G560" s="109"/>
      <c r="H560" s="113"/>
    </row>
    <row r="561" spans="1:10" s="104" customFormat="1" ht="21" customHeight="1" x14ac:dyDescent="0.2">
      <c r="A561" s="6"/>
      <c r="B561" s="760" t="s">
        <v>399</v>
      </c>
      <c r="C561" s="761"/>
      <c r="D561" s="762"/>
      <c r="E561" s="328"/>
      <c r="F561" s="174"/>
      <c r="G561" s="109"/>
      <c r="H561" s="113"/>
    </row>
    <row r="562" spans="1:10" s="104" customFormat="1" ht="12.75" customHeight="1" x14ac:dyDescent="0.2">
      <c r="A562" s="6"/>
      <c r="B562" s="760" t="s">
        <v>400</v>
      </c>
      <c r="C562" s="761"/>
      <c r="D562" s="762"/>
      <c r="E562" s="328"/>
      <c r="F562" s="174"/>
      <c r="G562" s="455"/>
      <c r="H562" s="113"/>
    </row>
    <row r="563" spans="1:10" s="104" customFormat="1" ht="12.75" customHeight="1" x14ac:dyDescent="0.2">
      <c r="A563" s="6"/>
      <c r="B563" s="760" t="s">
        <v>443</v>
      </c>
      <c r="C563" s="761"/>
      <c r="D563" s="762"/>
      <c r="E563" s="328"/>
      <c r="F563" s="174"/>
      <c r="G563" s="455"/>
      <c r="H563" s="113"/>
    </row>
    <row r="564" spans="1:10" s="457" customFormat="1" ht="15" customHeight="1" x14ac:dyDescent="0.2">
      <c r="A564" s="452"/>
      <c r="B564" s="760" t="s">
        <v>401</v>
      </c>
      <c r="C564" s="761"/>
      <c r="D564" s="762"/>
      <c r="E564" s="328"/>
      <c r="F564" s="174"/>
      <c r="G564" s="460"/>
      <c r="H564" s="456"/>
    </row>
    <row r="565" spans="1:10" s="457" customFormat="1" ht="12.75" customHeight="1" x14ac:dyDescent="0.2">
      <c r="A565" s="452"/>
      <c r="B565" s="752" t="s">
        <v>62</v>
      </c>
      <c r="C565" s="812"/>
      <c r="D565" s="813"/>
      <c r="E565" s="327">
        <v>31233.88</v>
      </c>
      <c r="F565" s="177">
        <v>-0.79561816345816194</v>
      </c>
      <c r="G565" s="460"/>
      <c r="H565" s="461"/>
    </row>
    <row r="566" spans="1:10" s="457" customFormat="1" ht="12.75" customHeight="1" x14ac:dyDescent="0.2">
      <c r="A566" s="452"/>
      <c r="B566" s="760" t="s">
        <v>470</v>
      </c>
      <c r="C566" s="761"/>
      <c r="D566" s="762"/>
      <c r="E566" s="328">
        <v>21602.95</v>
      </c>
      <c r="F566" s="174">
        <v>-0.8501358431660444</v>
      </c>
      <c r="G566" s="462"/>
      <c r="H566" s="461"/>
    </row>
    <row r="567" spans="1:10" s="457" customFormat="1" ht="12.75" customHeight="1" x14ac:dyDescent="0.2">
      <c r="A567" s="452"/>
      <c r="B567" s="760" t="s">
        <v>474</v>
      </c>
      <c r="C567" s="761"/>
      <c r="D567" s="762"/>
      <c r="E567" s="328"/>
      <c r="F567" s="174"/>
      <c r="G567" s="462"/>
      <c r="H567" s="461"/>
    </row>
    <row r="568" spans="1:10" s="457" customFormat="1" ht="12.75" customHeight="1" x14ac:dyDescent="0.2">
      <c r="A568" s="452"/>
      <c r="B568" s="760" t="s">
        <v>402</v>
      </c>
      <c r="C568" s="761"/>
      <c r="D568" s="762"/>
      <c r="E568" s="328">
        <v>3099.78</v>
      </c>
      <c r="F568" s="174">
        <v>-0.60995711740369041</v>
      </c>
      <c r="G568" s="462"/>
      <c r="H568" s="461"/>
    </row>
    <row r="569" spans="1:10" s="457" customFormat="1" ht="12.75" customHeight="1" x14ac:dyDescent="0.2">
      <c r="A569" s="452"/>
      <c r="B569" s="760" t="s">
        <v>469</v>
      </c>
      <c r="C569" s="761"/>
      <c r="D569" s="762"/>
      <c r="E569" s="328">
        <v>17.53</v>
      </c>
      <c r="F569" s="174">
        <v>-0.94815296796900417</v>
      </c>
      <c r="G569" s="464"/>
      <c r="H569" s="461"/>
    </row>
    <row r="570" spans="1:10" s="457" customFormat="1" ht="12.75" customHeight="1" x14ac:dyDescent="0.2">
      <c r="A570" s="452"/>
      <c r="B570" s="760" t="s">
        <v>472</v>
      </c>
      <c r="C570" s="761"/>
      <c r="D570" s="762"/>
      <c r="E570" s="328"/>
      <c r="F570" s="174"/>
      <c r="G570" s="580"/>
      <c r="H570" s="461"/>
    </row>
    <row r="571" spans="1:10" s="457" customFormat="1" ht="12.75" customHeight="1" x14ac:dyDescent="0.2">
      <c r="A571" s="463"/>
      <c r="B571" s="760" t="s">
        <v>399</v>
      </c>
      <c r="C571" s="761"/>
      <c r="D571" s="762"/>
      <c r="E571" s="328"/>
      <c r="F571" s="174"/>
      <c r="G571" s="470"/>
      <c r="H571" s="465"/>
    </row>
    <row r="572" spans="1:10" s="457" customFormat="1" ht="21" customHeight="1" x14ac:dyDescent="0.2">
      <c r="A572" s="452"/>
      <c r="B572" s="760" t="s">
        <v>400</v>
      </c>
      <c r="C572" s="761"/>
      <c r="D572" s="762"/>
      <c r="E572" s="328"/>
      <c r="F572" s="174"/>
      <c r="G572" s="473"/>
      <c r="H572" s="470"/>
    </row>
    <row r="573" spans="1:10" s="457" customFormat="1" ht="21" customHeight="1" x14ac:dyDescent="0.2">
      <c r="A573" s="452"/>
      <c r="B573" s="169" t="s">
        <v>425</v>
      </c>
      <c r="C573" s="383"/>
      <c r="D573" s="384"/>
      <c r="E573" s="328"/>
      <c r="F573" s="174"/>
      <c r="G573" s="477"/>
      <c r="H573" s="473"/>
    </row>
    <row r="574" spans="1:10" s="457" customFormat="1" ht="15" customHeight="1" x14ac:dyDescent="0.2">
      <c r="A574" s="452"/>
      <c r="B574" s="803" t="s">
        <v>403</v>
      </c>
      <c r="C574" s="804"/>
      <c r="D574" s="805"/>
      <c r="E574" s="453">
        <v>6513.6200000000008</v>
      </c>
      <c r="F574" s="454"/>
      <c r="G574" s="481"/>
      <c r="H574" s="477"/>
    </row>
    <row r="575" spans="1:10" s="457" customFormat="1" ht="16.5" customHeight="1" x14ac:dyDescent="0.2">
      <c r="A575" s="452"/>
      <c r="B575" s="783" t="s">
        <v>343</v>
      </c>
      <c r="C575" s="784"/>
      <c r="D575" s="809"/>
      <c r="E575" s="458"/>
      <c r="F575" s="459"/>
      <c r="G575" s="483"/>
      <c r="H575" s="481"/>
    </row>
    <row r="576" spans="1:10" s="466" customFormat="1" ht="12.75" customHeight="1" x14ac:dyDescent="0.2">
      <c r="A576" s="452"/>
      <c r="B576" s="783" t="s">
        <v>344</v>
      </c>
      <c r="C576" s="784"/>
      <c r="D576" s="809"/>
      <c r="E576" s="458">
        <v>1292424.0499999998</v>
      </c>
      <c r="F576" s="459">
        <v>8.9847861134921825E-3</v>
      </c>
      <c r="G576" s="485"/>
      <c r="H576" s="484"/>
      <c r="J576" s="457"/>
    </row>
    <row r="577" spans="1:10" s="486" customFormat="1" ht="12.75" x14ac:dyDescent="0.2">
      <c r="A577" s="452"/>
      <c r="B577" s="752" t="s">
        <v>63</v>
      </c>
      <c r="C577" s="753"/>
      <c r="D577" s="808"/>
      <c r="E577" s="453">
        <v>359695.2699999999</v>
      </c>
      <c r="F577" s="454">
        <v>-0.1579637474397384</v>
      </c>
      <c r="G577" s="487"/>
      <c r="H577" s="484"/>
      <c r="I577" s="470"/>
    </row>
    <row r="578" spans="1:10" s="486" customFormat="1" ht="12.75" x14ac:dyDescent="0.2">
      <c r="A578" s="463"/>
      <c r="B578" s="752" t="s">
        <v>64</v>
      </c>
      <c r="C578" s="753"/>
      <c r="D578" s="808"/>
      <c r="E578" s="453">
        <v>932728.78</v>
      </c>
      <c r="F578" s="454">
        <v>0.10134374787202027</v>
      </c>
      <c r="G578" s="490"/>
      <c r="H578" s="488"/>
      <c r="I578" s="472"/>
    </row>
    <row r="579" spans="1:10" s="486" customFormat="1" ht="12.75" x14ac:dyDescent="0.2">
      <c r="A579" s="463"/>
      <c r="B579" s="752" t="s">
        <v>478</v>
      </c>
      <c r="C579" s="753"/>
      <c r="D579" s="808"/>
      <c r="E579" s="453"/>
      <c r="F579" s="454"/>
      <c r="G579" s="490"/>
      <c r="H579" s="488"/>
      <c r="I579" s="472"/>
    </row>
    <row r="580" spans="1:10" s="486" customFormat="1" ht="12.75" x14ac:dyDescent="0.2">
      <c r="A580" s="463"/>
      <c r="B580" s="752" t="s">
        <v>479</v>
      </c>
      <c r="C580" s="753"/>
      <c r="D580" s="753"/>
      <c r="E580" s="453"/>
      <c r="F580" s="454"/>
      <c r="G580" s="490"/>
      <c r="H580" s="488"/>
      <c r="I580" s="472"/>
    </row>
    <row r="581" spans="1:10" s="486" customFormat="1" ht="19.5" customHeight="1" x14ac:dyDescent="0.2">
      <c r="A581" s="489"/>
      <c r="B581" s="800" t="s">
        <v>65</v>
      </c>
      <c r="C581" s="801"/>
      <c r="D581" s="802"/>
      <c r="E581" s="326">
        <v>76806508.300000042</v>
      </c>
      <c r="F581" s="243">
        <v>-0.25918088546045437</v>
      </c>
      <c r="G581" s="492"/>
      <c r="H581" s="491"/>
      <c r="I581" s="481"/>
    </row>
    <row r="582" spans="1:10" s="486" customFormat="1" x14ac:dyDescent="0.2">
      <c r="A582" s="452"/>
      <c r="B582" s="467">
        <f>64</f>
        <v>64</v>
      </c>
      <c r="C582" s="468"/>
      <c r="D582" s="468"/>
      <c r="E582" s="469"/>
      <c r="F582" s="470"/>
      <c r="G582" s="492"/>
      <c r="H582" s="493"/>
      <c r="I582" s="494"/>
    </row>
    <row r="583" spans="1:10" s="486" customFormat="1" ht="15.75" x14ac:dyDescent="0.25">
      <c r="A583" s="452"/>
      <c r="B583" s="471" t="s">
        <v>0</v>
      </c>
      <c r="C583" s="472"/>
      <c r="D583" s="472"/>
      <c r="E583" s="472"/>
      <c r="F583" s="473"/>
      <c r="G583" s="492"/>
      <c r="H583" s="493"/>
      <c r="I583" s="494"/>
    </row>
    <row r="584" spans="1:10" s="496" customFormat="1" ht="12" customHeight="1" x14ac:dyDescent="0.2">
      <c r="A584" s="452"/>
      <c r="B584" s="474"/>
      <c r="C584" s="475" t="str">
        <f>$C$3</f>
        <v>PERIODE DU 1.1 AU 30.4.2024</v>
      </c>
      <c r="D584" s="476"/>
      <c r="E584" s="468"/>
      <c r="F584" s="477"/>
      <c r="G584" s="492"/>
      <c r="H584" s="493"/>
      <c r="I584" s="495"/>
    </row>
    <row r="585" spans="1:10" s="498" customFormat="1" ht="12.75" customHeight="1" x14ac:dyDescent="0.2">
      <c r="A585" s="452"/>
      <c r="B585" s="478" t="str">
        <f>B518</f>
        <v xml:space="preserve">             II- ASSURANCE MATERNITE : DEPENSES en milliers d'euros</v>
      </c>
      <c r="C585" s="479"/>
      <c r="D585" s="479"/>
      <c r="E585" s="479"/>
      <c r="F585" s="480"/>
      <c r="G585" s="492"/>
      <c r="H585" s="493"/>
      <c r="I585" s="497"/>
    </row>
    <row r="586" spans="1:10" s="500" customFormat="1" ht="12.75" customHeight="1" x14ac:dyDescent="0.2">
      <c r="A586" s="452"/>
      <c r="B586" s="818"/>
      <c r="C586" s="819"/>
      <c r="D586" s="482"/>
      <c r="E586" s="88" t="s">
        <v>6</v>
      </c>
      <c r="F586" s="339" t="s">
        <v>300</v>
      </c>
      <c r="G586" s="490"/>
      <c r="H586" s="493"/>
      <c r="I586" s="499"/>
      <c r="J586" s="457"/>
    </row>
    <row r="587" spans="1:10" s="486" customFormat="1" ht="12.75" customHeight="1" x14ac:dyDescent="0.2">
      <c r="A587" s="452"/>
      <c r="B587" s="505" t="s">
        <v>475</v>
      </c>
      <c r="C587" s="505"/>
      <c r="D587" s="505"/>
      <c r="E587" s="326"/>
      <c r="F587" s="243"/>
      <c r="G587" s="519"/>
      <c r="H587" s="513"/>
      <c r="I587" s="520"/>
    </row>
    <row r="588" spans="1:10" s="496" customFormat="1" ht="17.25" customHeight="1" x14ac:dyDescent="0.2">
      <c r="A588" s="452"/>
      <c r="B588" s="501"/>
      <c r="C588" s="502"/>
      <c r="D588" s="502"/>
      <c r="E588" s="503"/>
      <c r="F588" s="504"/>
      <c r="G588" s="519"/>
      <c r="H588" s="513"/>
      <c r="I588" s="495"/>
      <c r="J588" s="457"/>
    </row>
    <row r="589" spans="1:10" s="486" customFormat="1" ht="16.5" customHeight="1" x14ac:dyDescent="0.2">
      <c r="A589" s="452"/>
      <c r="B589" s="505" t="s">
        <v>30</v>
      </c>
      <c r="C589" s="506"/>
      <c r="D589" s="507"/>
      <c r="E589" s="508">
        <v>1017486095.1861911</v>
      </c>
      <c r="F589" s="509">
        <v>5.0740623321887668E-5</v>
      </c>
      <c r="G589" s="519"/>
      <c r="H589" s="513"/>
      <c r="I589" s="520"/>
      <c r="J589" s="457"/>
    </row>
    <row r="590" spans="1:10" s="486" customFormat="1" ht="16.5" customHeight="1" x14ac:dyDescent="0.2">
      <c r="A590" s="452"/>
      <c r="B590" s="510"/>
      <c r="C590" s="506"/>
      <c r="D590" s="506"/>
      <c r="E590" s="511"/>
      <c r="F590" s="512"/>
      <c r="G590" s="519"/>
      <c r="H590" s="513"/>
      <c r="I590" s="520"/>
      <c r="J590" s="457"/>
    </row>
    <row r="591" spans="1:10" s="486" customFormat="1" ht="16.5" customHeight="1" x14ac:dyDescent="0.2">
      <c r="A591" s="452"/>
      <c r="B591" s="505" t="s">
        <v>240</v>
      </c>
      <c r="C591" s="506"/>
      <c r="D591" s="507"/>
      <c r="E591" s="508">
        <v>328677.07</v>
      </c>
      <c r="F591" s="509">
        <v>0.7316656656340228</v>
      </c>
      <c r="G591" s="519"/>
      <c r="H591" s="513"/>
      <c r="I591" s="520"/>
      <c r="J591" s="457"/>
    </row>
    <row r="592" spans="1:10" s="486" customFormat="1" ht="16.5" hidden="1" customHeight="1" x14ac:dyDescent="0.2">
      <c r="A592" s="452"/>
      <c r="B592" s="514"/>
      <c r="C592" s="515"/>
      <c r="D592" s="516"/>
      <c r="E592" s="517"/>
      <c r="F592" s="518"/>
      <c r="G592" s="519"/>
      <c r="H592" s="513"/>
      <c r="I592" s="520"/>
      <c r="J592" s="457"/>
    </row>
    <row r="593" spans="1:10" s="486" customFormat="1" ht="16.5" hidden="1" customHeight="1" x14ac:dyDescent="0.2">
      <c r="A593" s="452"/>
      <c r="B593" s="514"/>
      <c r="C593" s="515"/>
      <c r="D593" s="516"/>
      <c r="E593" s="517"/>
      <c r="F593" s="518"/>
      <c r="G593" s="519"/>
      <c r="H593" s="513"/>
      <c r="I593" s="520"/>
      <c r="J593" s="457"/>
    </row>
    <row r="594" spans="1:10" s="486" customFormat="1" ht="16.5" hidden="1" customHeight="1" x14ac:dyDescent="0.2">
      <c r="A594" s="452"/>
      <c r="B594" s="514"/>
      <c r="C594" s="515"/>
      <c r="D594" s="516"/>
      <c r="E594" s="517"/>
      <c r="F594" s="518"/>
      <c r="G594" s="519"/>
      <c r="H594" s="513"/>
      <c r="I594" s="520"/>
      <c r="J594" s="457"/>
    </row>
    <row r="595" spans="1:10" s="486" customFormat="1" ht="16.5" customHeight="1" x14ac:dyDescent="0.2">
      <c r="A595" s="452"/>
      <c r="B595" s="514"/>
      <c r="C595" s="515"/>
      <c r="D595" s="572"/>
      <c r="E595" s="517"/>
      <c r="F595" s="518"/>
      <c r="G595" s="519"/>
      <c r="H595" s="513"/>
      <c r="I595" s="520"/>
      <c r="J595" s="457"/>
    </row>
    <row r="596" spans="1:10" s="486" customFormat="1" ht="16.5" customHeight="1" x14ac:dyDescent="0.2">
      <c r="A596" s="452"/>
      <c r="B596" s="126" t="s">
        <v>433</v>
      </c>
      <c r="C596" s="127"/>
      <c r="D596" s="128"/>
      <c r="E596" s="334"/>
      <c r="F596" s="249"/>
      <c r="G596" s="519"/>
      <c r="H596" s="513"/>
      <c r="I596" s="520"/>
      <c r="J596" s="457"/>
    </row>
    <row r="597" spans="1:10" s="486" customFormat="1" ht="16.5" customHeight="1" x14ac:dyDescent="0.2">
      <c r="A597" s="452"/>
      <c r="B597" s="514"/>
      <c r="C597" s="515"/>
      <c r="D597" s="516"/>
      <c r="E597" s="517"/>
      <c r="F597" s="518"/>
      <c r="G597" s="519"/>
      <c r="H597" s="513"/>
      <c r="I597" s="520"/>
      <c r="J597" s="457"/>
    </row>
    <row r="598" spans="1:10" s="486" customFormat="1" ht="16.5" customHeight="1" x14ac:dyDescent="0.2">
      <c r="A598" s="452"/>
      <c r="B598" s="505" t="s">
        <v>19</v>
      </c>
      <c r="C598" s="521"/>
      <c r="D598" s="522"/>
      <c r="E598" s="508"/>
      <c r="F598" s="509"/>
      <c r="G598" s="519"/>
      <c r="H598" s="513"/>
      <c r="I598" s="520"/>
      <c r="J598" s="457"/>
    </row>
    <row r="599" spans="1:10" s="486" customFormat="1" ht="16.5" customHeight="1" x14ac:dyDescent="0.2">
      <c r="A599" s="452"/>
      <c r="B599" s="514"/>
      <c r="C599" s="515"/>
      <c r="D599" s="516"/>
      <c r="E599" s="517"/>
      <c r="F599" s="518"/>
      <c r="G599" s="519"/>
      <c r="H599" s="513"/>
      <c r="I599" s="520"/>
      <c r="J599" s="457"/>
    </row>
    <row r="600" spans="1:10" s="486" customFormat="1" ht="16.5" customHeight="1" x14ac:dyDescent="0.2">
      <c r="A600" s="452"/>
      <c r="B600" s="505" t="s">
        <v>44</v>
      </c>
      <c r="C600" s="521"/>
      <c r="D600" s="522"/>
      <c r="E600" s="508"/>
      <c r="F600" s="509"/>
      <c r="G600" s="519"/>
      <c r="H600" s="513"/>
      <c r="I600" s="520"/>
    </row>
    <row r="601" spans="1:10" s="486" customFormat="1" ht="16.5" customHeight="1" x14ac:dyDescent="0.2">
      <c r="A601" s="452"/>
      <c r="B601" s="514"/>
      <c r="C601" s="515"/>
      <c r="D601" s="516"/>
      <c r="E601" s="517"/>
      <c r="F601" s="518"/>
      <c r="G601" s="519"/>
      <c r="H601" s="513"/>
      <c r="I601" s="520"/>
      <c r="J601" s="457"/>
    </row>
    <row r="602" spans="1:10" s="486" customFormat="1" ht="16.5" customHeight="1" x14ac:dyDescent="0.2">
      <c r="A602" s="452"/>
      <c r="B602" s="523" t="s">
        <v>42</v>
      </c>
      <c r="C602" s="521"/>
      <c r="D602" s="522"/>
      <c r="E602" s="524"/>
      <c r="F602" s="525"/>
      <c r="G602" s="519"/>
      <c r="H602" s="513"/>
      <c r="I602" s="520"/>
    </row>
    <row r="603" spans="1:10" s="486" customFormat="1" ht="16.5" customHeight="1" x14ac:dyDescent="0.2">
      <c r="A603" s="452"/>
      <c r="B603" s="526" t="s">
        <v>83</v>
      </c>
      <c r="C603" s="515"/>
      <c r="D603" s="527"/>
      <c r="E603" s="528"/>
      <c r="F603" s="529"/>
      <c r="G603" s="540"/>
      <c r="H603" s="513"/>
      <c r="I603" s="520"/>
      <c r="J603" s="457"/>
    </row>
    <row r="604" spans="1:10" s="486" customFormat="1" ht="16.5" customHeight="1" x14ac:dyDescent="0.2">
      <c r="A604" s="452"/>
      <c r="B604" s="530" t="s">
        <v>84</v>
      </c>
      <c r="C604" s="531"/>
      <c r="D604" s="532"/>
      <c r="E604" s="533"/>
      <c r="F604" s="534"/>
      <c r="G604" s="468"/>
      <c r="H604" s="541"/>
      <c r="I604" s="520"/>
    </row>
    <row r="605" spans="1:10" s="486" customFormat="1" ht="16.5" customHeight="1" thickBot="1" x14ac:dyDescent="0.25">
      <c r="A605" s="452"/>
      <c r="B605" s="535"/>
      <c r="C605" s="515"/>
      <c r="D605" s="582"/>
      <c r="E605" s="585"/>
      <c r="F605" s="586"/>
      <c r="G605" s="468"/>
      <c r="H605" s="541"/>
      <c r="I605" s="520"/>
    </row>
    <row r="606" spans="1:10" ht="16.5" customHeight="1" thickBot="1" x14ac:dyDescent="0.25">
      <c r="B606" s="536" t="s">
        <v>168</v>
      </c>
      <c r="C606" s="537"/>
      <c r="D606" s="537"/>
      <c r="E606" s="538">
        <v>1680293470.3782358</v>
      </c>
      <c r="F606" s="539">
        <v>3.1269613362483462E-3</v>
      </c>
      <c r="I606" s="111"/>
      <c r="J606" s="104"/>
    </row>
    <row r="607" spans="1:10" ht="16.5" customHeight="1" x14ac:dyDescent="0.2">
      <c r="B607" s="467"/>
      <c r="C607" s="468"/>
      <c r="D607" s="468"/>
      <c r="E607" s="468"/>
      <c r="F607" s="468"/>
      <c r="I607" s="111"/>
      <c r="J607" s="104"/>
    </row>
    <row r="608" spans="1:10" ht="16.5" customHeight="1" x14ac:dyDescent="0.2">
      <c r="I608" s="111"/>
    </row>
    <row r="609" spans="1:10" s="136" customFormat="1" ht="39" customHeight="1" x14ac:dyDescent="0.2">
      <c r="A609" s="6"/>
      <c r="B609" s="5"/>
      <c r="C609" s="3"/>
      <c r="D609" s="3"/>
      <c r="E609" s="3"/>
      <c r="F609" s="3"/>
      <c r="G609" s="3"/>
      <c r="H609" s="3"/>
      <c r="I609" s="85"/>
      <c r="J609" s="104"/>
    </row>
  </sheetData>
  <dataConsolidate/>
  <mergeCells count="90">
    <mergeCell ref="B580:D580"/>
    <mergeCell ref="B567:D567"/>
    <mergeCell ref="B578:D578"/>
    <mergeCell ref="B581:D581"/>
    <mergeCell ref="B568:D568"/>
    <mergeCell ref="B569:D569"/>
    <mergeCell ref="B571:D571"/>
    <mergeCell ref="B575:D575"/>
    <mergeCell ref="B577:D577"/>
    <mergeCell ref="B574:D574"/>
    <mergeCell ref="B570:D570"/>
    <mergeCell ref="B576:D576"/>
    <mergeCell ref="B566:D566"/>
    <mergeCell ref="B555:D555"/>
    <mergeCell ref="B560:D560"/>
    <mergeCell ref="B559:D559"/>
    <mergeCell ref="B544:D544"/>
    <mergeCell ref="B551:D551"/>
    <mergeCell ref="B552:D552"/>
    <mergeCell ref="B553:D553"/>
    <mergeCell ref="B563:D563"/>
    <mergeCell ref="B565:D565"/>
    <mergeCell ref="B545:D545"/>
    <mergeCell ref="B547:D547"/>
    <mergeCell ref="B537:D537"/>
    <mergeCell ref="B538:D538"/>
    <mergeCell ref="B541:D541"/>
    <mergeCell ref="B542:D542"/>
    <mergeCell ref="B539:D539"/>
    <mergeCell ref="B540:D540"/>
    <mergeCell ref="B513:C513"/>
    <mergeCell ref="B557:D557"/>
    <mergeCell ref="B509:C509"/>
    <mergeCell ref="B522:D522"/>
    <mergeCell ref="B523:D523"/>
    <mergeCell ref="B524:D524"/>
    <mergeCell ref="B548:D548"/>
    <mergeCell ref="B526:D526"/>
    <mergeCell ref="B531:D531"/>
    <mergeCell ref="B527:D527"/>
    <mergeCell ref="B480:C480"/>
    <mergeCell ref="B492:C492"/>
    <mergeCell ref="B491:C491"/>
    <mergeCell ref="B489:C489"/>
    <mergeCell ref="B493:C493"/>
    <mergeCell ref="B536:D536"/>
    <mergeCell ref="B511:C511"/>
    <mergeCell ref="B510:C510"/>
    <mergeCell ref="B519:C519"/>
    <mergeCell ref="B515:C515"/>
    <mergeCell ref="B495:C495"/>
    <mergeCell ref="B501:C501"/>
    <mergeCell ref="B484:C484"/>
    <mergeCell ref="B479:C479"/>
    <mergeCell ref="B496:C496"/>
    <mergeCell ref="B558:D558"/>
    <mergeCell ref="B533:D533"/>
    <mergeCell ref="B534:D534"/>
    <mergeCell ref="B543:D543"/>
    <mergeCell ref="B556:D556"/>
    <mergeCell ref="B505:C505"/>
    <mergeCell ref="B550:D550"/>
    <mergeCell ref="B508:C508"/>
    <mergeCell ref="B512:C512"/>
    <mergeCell ref="B500:C500"/>
    <mergeCell ref="B481:C481"/>
    <mergeCell ref="B498:C498"/>
    <mergeCell ref="B499:C499"/>
    <mergeCell ref="B490:C490"/>
    <mergeCell ref="B485:C485"/>
    <mergeCell ref="B506:C506"/>
    <mergeCell ref="B514:C514"/>
    <mergeCell ref="B535:D535"/>
    <mergeCell ref="B586:C586"/>
    <mergeCell ref="B477:C477"/>
    <mergeCell ref="B494:C494"/>
    <mergeCell ref="B507:C507"/>
    <mergeCell ref="B497:C497"/>
    <mergeCell ref="B478:C478"/>
    <mergeCell ref="B502:C502"/>
    <mergeCell ref="B579:D579"/>
    <mergeCell ref="B562:D562"/>
    <mergeCell ref="B564:D564"/>
    <mergeCell ref="B572:D572"/>
    <mergeCell ref="B525:D525"/>
    <mergeCell ref="B520:D520"/>
    <mergeCell ref="B549:D549"/>
    <mergeCell ref="B521:D521"/>
    <mergeCell ref="B532:D532"/>
    <mergeCell ref="B561:D561"/>
  </mergeCells>
  <phoneticPr fontId="22" type="noConversion"/>
  <printOptions headings="1"/>
  <pageMargins left="0.19685039370078741" right="0.19685039370078741" top="0.27559055118110237" bottom="0.19685039370078741" header="0.31496062992125984" footer="0.51181102362204722"/>
  <pageSetup paperSize="9" scale="32" fitToHeight="7" orientation="portrait" verticalDpi="1200" r:id="rId1"/>
  <headerFooter alignWithMargins="0"/>
  <rowBreaks count="4" manualBreakCount="4">
    <brk id="135" max="8" man="1"/>
    <brk id="268" max="8" man="1"/>
    <brk id="384" max="8" man="1"/>
    <brk id="472" max="8" man="1"/>
  </rowBreak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6">
    <tabColor indexed="45"/>
  </sheetPr>
  <dimension ref="A1:I23"/>
  <sheetViews>
    <sheetView showZeros="0" view="pageBreakPreview" zoomScale="115" zoomScaleNormal="100" zoomScaleSheetLayoutView="115" workbookViewId="0">
      <selection activeCell="D21" sqref="D21:F21"/>
    </sheetView>
  </sheetViews>
  <sheetFormatPr baseColWidth="10" defaultRowHeight="11.25" x14ac:dyDescent="0.2"/>
  <cols>
    <col min="1" max="1" width="4" style="6" customWidth="1"/>
    <col min="2" max="2" width="45.42578125" style="5" customWidth="1"/>
    <col min="3" max="3" width="13.7109375" style="3" customWidth="1"/>
    <col min="4" max="4" width="14.7109375" style="3" customWidth="1"/>
    <col min="5" max="5" width="2.28515625" style="3" customWidth="1"/>
    <col min="6" max="6" width="10.42578125" style="3" customWidth="1"/>
    <col min="7" max="7" width="2.5703125" style="3" customWidth="1"/>
    <col min="8" max="16384" width="11.42578125" style="5"/>
  </cols>
  <sheetData>
    <row r="1" spans="1:9" x14ac:dyDescent="0.2">
      <c r="B1" s="43"/>
      <c r="G1" s="4"/>
    </row>
    <row r="2" spans="1:9" s="136" customFormat="1" ht="24.75" customHeight="1" x14ac:dyDescent="0.15">
      <c r="A2" s="6"/>
      <c r="B2" s="137" t="s">
        <v>332</v>
      </c>
      <c r="C2" s="138"/>
      <c r="D2" s="138"/>
      <c r="E2" s="138"/>
      <c r="F2" s="138"/>
      <c r="G2" s="138"/>
    </row>
    <row r="3" spans="1:9" ht="12" customHeight="1" x14ac:dyDescent="0.2">
      <c r="B3" s="9">
        <f>CUMUL_Maladie_mnt!B3</f>
        <v>0</v>
      </c>
      <c r="C3" s="11" t="str">
        <f>CUMUL_Maladie_mnt!C3</f>
        <v>PERIODE DU 1.1 AU 30.4.2024</v>
      </c>
      <c r="D3" s="11"/>
      <c r="H3" s="3"/>
      <c r="I3" s="3"/>
    </row>
    <row r="4" spans="1:9" ht="19.5" customHeight="1" x14ac:dyDescent="0.2">
      <c r="B4" s="12" t="s">
        <v>46</v>
      </c>
      <c r="C4" s="87"/>
      <c r="D4" s="139"/>
      <c r="E4" s="139"/>
      <c r="F4" s="140"/>
      <c r="G4" s="86"/>
    </row>
    <row r="5" spans="1:9" ht="25.5" customHeight="1" x14ac:dyDescent="0.2">
      <c r="B5" s="141" t="s">
        <v>15</v>
      </c>
      <c r="C5" s="142"/>
      <c r="D5" s="189" t="s">
        <v>6</v>
      </c>
      <c r="E5" s="143"/>
      <c r="F5" s="341" t="s">
        <v>333</v>
      </c>
      <c r="G5" s="144"/>
    </row>
    <row r="6" spans="1:9" ht="25.5" customHeight="1" x14ac:dyDescent="0.2">
      <c r="B6" s="145" t="s">
        <v>32</v>
      </c>
      <c r="C6" s="146"/>
      <c r="D6" s="365"/>
      <c r="E6" s="257"/>
      <c r="F6" s="388"/>
      <c r="G6" s="144"/>
    </row>
    <row r="7" spans="1:9" s="95" customFormat="1" ht="25.5" customHeight="1" x14ac:dyDescent="0.2">
      <c r="A7" s="91"/>
      <c r="B7" s="147" t="s">
        <v>16</v>
      </c>
      <c r="C7" s="148"/>
      <c r="D7" s="364"/>
      <c r="E7" s="258"/>
      <c r="F7" s="239"/>
      <c r="G7" s="94"/>
    </row>
    <row r="8" spans="1:9" ht="15" hidden="1" customHeight="1" x14ac:dyDescent="0.2">
      <c r="B8" s="149" t="s">
        <v>334</v>
      </c>
      <c r="C8" s="68"/>
      <c r="D8" s="364">
        <v>2369838527.7400002</v>
      </c>
      <c r="E8" s="258"/>
      <c r="F8" s="239">
        <v>3.6720417822805329E-2</v>
      </c>
      <c r="G8" s="20"/>
    </row>
    <row r="9" spans="1:9" ht="15" hidden="1" customHeight="1" x14ac:dyDescent="0.2">
      <c r="B9" s="149" t="s">
        <v>335</v>
      </c>
      <c r="C9" s="68"/>
      <c r="D9" s="364"/>
      <c r="E9" s="258"/>
      <c r="F9" s="239"/>
      <c r="G9" s="20"/>
    </row>
    <row r="10" spans="1:9" ht="15" customHeight="1" x14ac:dyDescent="0.2">
      <c r="B10" s="149" t="s">
        <v>317</v>
      </c>
      <c r="C10" s="68"/>
      <c r="D10" s="364">
        <v>2369838527.7400002</v>
      </c>
      <c r="E10" s="258"/>
      <c r="F10" s="239">
        <v>3.6720417822805329E-2</v>
      </c>
      <c r="G10" s="20"/>
    </row>
    <row r="11" spans="1:9" ht="24" hidden="1" customHeight="1" x14ac:dyDescent="0.2">
      <c r="B11" s="149" t="s">
        <v>336</v>
      </c>
      <c r="C11" s="68"/>
      <c r="D11" s="364">
        <v>88667616.320000082</v>
      </c>
      <c r="E11" s="258"/>
      <c r="F11" s="239">
        <v>-4.5172510961832835E-4</v>
      </c>
      <c r="G11" s="20"/>
    </row>
    <row r="12" spans="1:9" ht="12.75" hidden="1" customHeight="1" x14ac:dyDescent="0.2">
      <c r="B12" s="149" t="s">
        <v>337</v>
      </c>
      <c r="C12" s="68"/>
      <c r="D12" s="364"/>
      <c r="E12" s="258"/>
      <c r="F12" s="239"/>
      <c r="G12" s="20"/>
    </row>
    <row r="13" spans="1:9" ht="13.5" customHeight="1" x14ac:dyDescent="0.2">
      <c r="B13" s="149" t="s">
        <v>318</v>
      </c>
      <c r="C13" s="68"/>
      <c r="D13" s="364">
        <v>88667616.320000082</v>
      </c>
      <c r="E13" s="258"/>
      <c r="F13" s="239">
        <v>-4.5172510961832835E-4</v>
      </c>
      <c r="G13" s="20"/>
    </row>
    <row r="14" spans="1:9" ht="21.75" hidden="1" customHeight="1" x14ac:dyDescent="0.2">
      <c r="B14" s="149" t="s">
        <v>338</v>
      </c>
      <c r="C14" s="68"/>
      <c r="D14" s="364">
        <v>51366245.100000001</v>
      </c>
      <c r="E14" s="258"/>
      <c r="F14" s="239">
        <v>-3.1027029720072097E-2</v>
      </c>
      <c r="G14" s="20"/>
    </row>
    <row r="15" spans="1:9" ht="14.25" hidden="1" customHeight="1" x14ac:dyDescent="0.2">
      <c r="B15" s="149" t="s">
        <v>339</v>
      </c>
      <c r="C15" s="68"/>
      <c r="D15" s="365"/>
      <c r="E15" s="257"/>
      <c r="F15" s="239"/>
      <c r="G15" s="20"/>
    </row>
    <row r="16" spans="1:9" ht="16.5" customHeight="1" x14ac:dyDescent="0.2">
      <c r="B16" s="149" t="s">
        <v>319</v>
      </c>
      <c r="C16" s="68"/>
      <c r="D16" s="364">
        <v>51366245.100000001</v>
      </c>
      <c r="E16" s="258"/>
      <c r="F16" s="239">
        <v>-3.1027029720072097E-2</v>
      </c>
      <c r="G16" s="20"/>
    </row>
    <row r="17" spans="1:7" s="63" customFormat="1" ht="29.25" customHeight="1" x14ac:dyDescent="0.2">
      <c r="A17" s="61"/>
      <c r="B17" s="151" t="s">
        <v>17</v>
      </c>
      <c r="C17" s="152"/>
      <c r="D17" s="426">
        <v>2509872389.1600008</v>
      </c>
      <c r="E17" s="397"/>
      <c r="F17" s="389">
        <v>3.3882732503327739E-2</v>
      </c>
      <c r="G17" s="153"/>
    </row>
    <row r="18" spans="1:7" ht="20.25" customHeight="1" thickBot="1" x14ac:dyDescent="0.25">
      <c r="B18" s="97" t="s">
        <v>18</v>
      </c>
      <c r="C18" s="150"/>
      <c r="D18" s="364"/>
      <c r="E18" s="258"/>
      <c r="F18" s="390"/>
      <c r="G18" s="20"/>
    </row>
    <row r="19" spans="1:7" s="121" customFormat="1" ht="42.75" customHeight="1" thickBot="1" x14ac:dyDescent="0.25">
      <c r="A19" s="114"/>
      <c r="B19" s="154" t="s">
        <v>19</v>
      </c>
      <c r="C19" s="155"/>
      <c r="D19" s="366">
        <v>2509872389.1600008</v>
      </c>
      <c r="E19" s="259"/>
      <c r="F19" s="260">
        <v>3.3882732503327739E-2</v>
      </c>
      <c r="G19" s="156"/>
    </row>
    <row r="20" spans="1:7" s="160" customFormat="1" ht="42.75" customHeight="1" thickBot="1" x14ac:dyDescent="0.25">
      <c r="A20" s="6"/>
      <c r="B20" s="157"/>
      <c r="C20" s="158"/>
      <c r="D20" s="159"/>
      <c r="E20" s="159"/>
      <c r="F20" s="188"/>
      <c r="G20" s="47"/>
    </row>
    <row r="21" spans="1:7" s="121" customFormat="1" ht="53.25" customHeight="1" thickBot="1" x14ac:dyDescent="0.25">
      <c r="A21" s="114"/>
      <c r="B21" s="379" t="s">
        <v>44</v>
      </c>
      <c r="C21" s="380"/>
      <c r="D21" s="381">
        <v>37182893.890000023</v>
      </c>
      <c r="E21" s="259"/>
      <c r="F21" s="260">
        <v>5.2319514290242619E-2</v>
      </c>
      <c r="G21" s="156"/>
    </row>
    <row r="22" spans="1:7" ht="29.25" customHeight="1" x14ac:dyDescent="0.2">
      <c r="B22" s="382"/>
      <c r="C22" s="159"/>
      <c r="D22" s="159"/>
      <c r="E22" s="159"/>
      <c r="F22" s="47"/>
      <c r="G22" s="47"/>
    </row>
    <row r="23" spans="1:7" ht="9" customHeight="1" x14ac:dyDescent="0.2">
      <c r="A23" s="1"/>
      <c r="F23" s="4"/>
      <c r="G23" s="4"/>
    </row>
  </sheetData>
  <dataConsolidate/>
  <phoneticPr fontId="22" type="noConversion"/>
  <pageMargins left="0.19685039370078741" right="0.19685039370078741" top="0.27559055118110237" bottom="0.19685039370078741" header="0.31496062992125984" footer="0.51181102362204722"/>
  <pageSetup paperSize="9" scale="88" orientation="portrait" horizontalDpi="1200" verticalDpi="1200" r:id="rId1"/>
  <headerFooter alignWithMargins="0">
    <oddFooter xml:space="preserve">&amp;R&amp;8
</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3">
    <tabColor indexed="45"/>
  </sheetPr>
  <dimension ref="A1:K601"/>
  <sheetViews>
    <sheetView showZeros="0" view="pageBreakPreview" topLeftCell="A310" zoomScale="115" zoomScaleNormal="100" zoomScaleSheetLayoutView="115" workbookViewId="0">
      <selection activeCell="E600" sqref="E600:F600"/>
    </sheetView>
  </sheetViews>
  <sheetFormatPr baseColWidth="10" defaultRowHeight="11.25" x14ac:dyDescent="0.2"/>
  <cols>
    <col min="1" max="1" width="4" style="6" customWidth="1"/>
    <col min="2" max="2" width="64.28515625" style="5" customWidth="1"/>
    <col min="3" max="3" width="15" style="3" bestFit="1" customWidth="1"/>
    <col min="4" max="4" width="14.85546875" style="3" customWidth="1"/>
    <col min="5" max="5" width="15" style="3" customWidth="1"/>
    <col min="6" max="6" width="14.85546875" style="3" bestFit="1" customWidth="1"/>
    <col min="7" max="7" width="3.85546875" style="3" customWidth="1"/>
    <col min="8" max="8" width="6.5703125" style="3" bestFit="1" customWidth="1"/>
    <col min="9" max="9" width="2.5703125" style="3" customWidth="1"/>
    <col min="10" max="10" width="4" style="5" bestFit="1" customWidth="1"/>
    <col min="11" max="16384" width="11.42578125" style="5"/>
  </cols>
  <sheetData>
    <row r="1" spans="1:9" ht="9" customHeight="1" x14ac:dyDescent="0.2">
      <c r="A1" s="1"/>
      <c r="B1" s="43"/>
      <c r="F1" s="5"/>
      <c r="G1" s="5"/>
      <c r="H1" s="5"/>
      <c r="I1" s="4"/>
    </row>
    <row r="2" spans="1:9" ht="15" customHeight="1" x14ac:dyDescent="0.25">
      <c r="B2" s="7" t="s">
        <v>288</v>
      </c>
      <c r="C2" s="8"/>
      <c r="D2" s="8"/>
      <c r="E2" s="8"/>
      <c r="F2" s="8"/>
      <c r="G2" s="8"/>
      <c r="H2" s="8"/>
      <c r="I2" s="8"/>
    </row>
    <row r="3" spans="1:9" ht="12" customHeight="1" x14ac:dyDescent="0.2">
      <c r="B3" s="9"/>
      <c r="C3" s="10" t="str">
        <f>CUMUL_Tousrisques_mnt!C3</f>
        <v>PERIODE DU 1.1 AU 30.4.2024</v>
      </c>
      <c r="D3" s="11"/>
    </row>
    <row r="4" spans="1:9" ht="14.25" customHeight="1" x14ac:dyDescent="0.2">
      <c r="B4" s="12" t="s">
        <v>173</v>
      </c>
      <c r="C4" s="13"/>
      <c r="D4" s="13"/>
      <c r="E4" s="13"/>
      <c r="F4" s="14"/>
      <c r="G4" s="15"/>
      <c r="H4" s="5"/>
      <c r="I4" s="5"/>
    </row>
    <row r="5" spans="1:9" ht="12" customHeight="1" x14ac:dyDescent="0.2">
      <c r="B5" s="16" t="s">
        <v>4</v>
      </c>
      <c r="C5" s="18" t="s">
        <v>6</v>
      </c>
      <c r="D5" s="219" t="s">
        <v>3</v>
      </c>
      <c r="E5" s="219" t="s">
        <v>237</v>
      </c>
      <c r="F5" s="19" t="str">
        <f>CUMUL_Maladie_mnt!$H$5</f>
        <v>PCAP</v>
      </c>
      <c r="G5" s="20"/>
      <c r="H5" s="5"/>
      <c r="I5" s="5"/>
    </row>
    <row r="6" spans="1:9" ht="9.75" customHeight="1" x14ac:dyDescent="0.2">
      <c r="B6" s="21"/>
      <c r="C6" s="17"/>
      <c r="D6" s="220" t="s">
        <v>241</v>
      </c>
      <c r="E6" s="220" t="s">
        <v>239</v>
      </c>
      <c r="F6" s="22" t="str">
        <f>CUMUL_Maladie_mnt!$H$6</f>
        <v>en %</v>
      </c>
      <c r="G6" s="23"/>
      <c r="H6" s="5"/>
      <c r="I6" s="5"/>
    </row>
    <row r="7" spans="1:9" s="28" customFormat="1" ht="16.5" customHeight="1" x14ac:dyDescent="0.2">
      <c r="A7" s="24"/>
      <c r="B7" s="25" t="s">
        <v>170</v>
      </c>
      <c r="C7" s="287"/>
      <c r="D7" s="288"/>
      <c r="E7" s="288"/>
      <c r="F7" s="181"/>
      <c r="G7" s="27"/>
    </row>
    <row r="8" spans="1:9" ht="6.75" customHeight="1" x14ac:dyDescent="0.2">
      <c r="B8" s="29"/>
      <c r="C8" s="289"/>
      <c r="D8" s="290"/>
      <c r="E8" s="290"/>
      <c r="F8" s="179"/>
      <c r="G8" s="20"/>
      <c r="H8" s="5"/>
      <c r="I8" s="5"/>
    </row>
    <row r="9" spans="1:9" s="28" customFormat="1" ht="14.25" customHeight="1" x14ac:dyDescent="0.2">
      <c r="A9" s="24"/>
      <c r="B9" s="31" t="s">
        <v>88</v>
      </c>
      <c r="C9" s="291"/>
      <c r="D9" s="292"/>
      <c r="E9" s="292"/>
      <c r="F9" s="178"/>
      <c r="G9" s="27"/>
    </row>
    <row r="10" spans="1:9" ht="10.5" customHeight="1" x14ac:dyDescent="0.2">
      <c r="B10" s="16" t="s">
        <v>22</v>
      </c>
      <c r="C10" s="289">
        <v>22579477.970000003</v>
      </c>
      <c r="D10" s="290">
        <v>653138.85000000009</v>
      </c>
      <c r="E10" s="290">
        <v>21089.570000000003</v>
      </c>
      <c r="F10" s="179">
        <v>3.4817386226240421E-2</v>
      </c>
      <c r="G10" s="20"/>
      <c r="H10" s="5"/>
      <c r="I10" s="5"/>
    </row>
    <row r="11" spans="1:9" ht="10.5" customHeight="1" x14ac:dyDescent="0.2">
      <c r="B11" s="16" t="s">
        <v>100</v>
      </c>
      <c r="C11" s="289">
        <v>189556.33000000005</v>
      </c>
      <c r="D11" s="290"/>
      <c r="E11" s="290">
        <v>534.48</v>
      </c>
      <c r="F11" s="179">
        <v>-7.8257214979709167E-2</v>
      </c>
      <c r="G11" s="20"/>
      <c r="H11" s="5"/>
      <c r="I11" s="5"/>
    </row>
    <row r="12" spans="1:9" ht="10.5" customHeight="1" x14ac:dyDescent="0.2">
      <c r="B12" s="16" t="s">
        <v>340</v>
      </c>
      <c r="C12" s="289">
        <v>1276416.1999999986</v>
      </c>
      <c r="D12" s="290">
        <v>71461.900000000009</v>
      </c>
      <c r="E12" s="290">
        <v>1199.22</v>
      </c>
      <c r="F12" s="179">
        <v>0.12411844151287355</v>
      </c>
      <c r="G12" s="20"/>
      <c r="H12" s="5"/>
      <c r="I12" s="5"/>
    </row>
    <row r="13" spans="1:9" ht="10.5" customHeight="1" x14ac:dyDescent="0.2">
      <c r="B13" s="340" t="s">
        <v>90</v>
      </c>
      <c r="C13" s="289">
        <v>1260627.4699999988</v>
      </c>
      <c r="D13" s="290">
        <v>69195.590000000011</v>
      </c>
      <c r="E13" s="290">
        <v>1082.8500000000001</v>
      </c>
      <c r="F13" s="179">
        <v>0.12444891407459124</v>
      </c>
      <c r="G13" s="20"/>
      <c r="H13" s="5"/>
      <c r="I13" s="5"/>
    </row>
    <row r="14" spans="1:9" ht="10.5" customHeight="1" x14ac:dyDescent="0.2">
      <c r="B14" s="33" t="s">
        <v>304</v>
      </c>
      <c r="C14" s="289">
        <v>282503.41000000003</v>
      </c>
      <c r="D14" s="290">
        <v>22202.13</v>
      </c>
      <c r="E14" s="290">
        <v>71.25</v>
      </c>
      <c r="F14" s="179">
        <v>0.1062248498410896</v>
      </c>
      <c r="G14" s="20"/>
      <c r="H14" s="5"/>
      <c r="I14" s="5"/>
    </row>
    <row r="15" spans="1:9" ht="10.5" customHeight="1" x14ac:dyDescent="0.2">
      <c r="B15" s="33" t="s">
        <v>305</v>
      </c>
      <c r="C15" s="289"/>
      <c r="D15" s="290"/>
      <c r="E15" s="290"/>
      <c r="F15" s="179"/>
      <c r="G15" s="20"/>
      <c r="H15" s="5"/>
      <c r="I15" s="5"/>
    </row>
    <row r="16" spans="1:9" ht="10.5" customHeight="1" x14ac:dyDescent="0.2">
      <c r="B16" s="33" t="s">
        <v>306</v>
      </c>
      <c r="C16" s="289">
        <v>232.44</v>
      </c>
      <c r="D16" s="290">
        <v>167.20000000000002</v>
      </c>
      <c r="E16" s="290"/>
      <c r="F16" s="179">
        <v>6.7560740366509053E-2</v>
      </c>
      <c r="G16" s="20"/>
      <c r="H16" s="5"/>
      <c r="I16" s="5"/>
    </row>
    <row r="17" spans="1:9" ht="10.5" customHeight="1" x14ac:dyDescent="0.2">
      <c r="B17" s="33" t="s">
        <v>307</v>
      </c>
      <c r="C17" s="289">
        <v>176976.49000000002</v>
      </c>
      <c r="D17" s="290">
        <v>3548.09</v>
      </c>
      <c r="E17" s="290">
        <v>264.60000000000002</v>
      </c>
      <c r="F17" s="179">
        <v>-1.7667678788389263E-2</v>
      </c>
      <c r="G17" s="20"/>
      <c r="H17" s="5"/>
      <c r="I17" s="5"/>
    </row>
    <row r="18" spans="1:9" ht="10.5" customHeight="1" x14ac:dyDescent="0.2">
      <c r="B18" s="33" t="s">
        <v>308</v>
      </c>
      <c r="C18" s="289">
        <v>50534.280000000064</v>
      </c>
      <c r="D18" s="290">
        <v>366.27</v>
      </c>
      <c r="E18" s="290">
        <v>49.72</v>
      </c>
      <c r="F18" s="179">
        <v>0.23476448489661372</v>
      </c>
      <c r="G18" s="20"/>
      <c r="H18" s="5"/>
      <c r="I18" s="5"/>
    </row>
    <row r="19" spans="1:9" ht="10.5" customHeight="1" x14ac:dyDescent="0.2">
      <c r="B19" s="33" t="s">
        <v>309</v>
      </c>
      <c r="C19" s="289">
        <v>750380.84999999858</v>
      </c>
      <c r="D19" s="290">
        <v>42911.9</v>
      </c>
      <c r="E19" s="290">
        <v>697.28000000000009</v>
      </c>
      <c r="F19" s="179">
        <v>0.16441498276593736</v>
      </c>
      <c r="G19" s="20"/>
      <c r="H19" s="5"/>
      <c r="I19" s="5"/>
    </row>
    <row r="20" spans="1:9" ht="10.5" customHeight="1" x14ac:dyDescent="0.2">
      <c r="B20" s="33" t="s">
        <v>89</v>
      </c>
      <c r="C20" s="289">
        <v>15788.730000000021</v>
      </c>
      <c r="D20" s="290">
        <v>2266.31</v>
      </c>
      <c r="E20" s="290">
        <v>116.37000000000003</v>
      </c>
      <c r="F20" s="179">
        <v>9.8344906650565944E-2</v>
      </c>
      <c r="G20" s="20"/>
      <c r="H20" s="5"/>
      <c r="I20" s="5"/>
    </row>
    <row r="21" spans="1:9" ht="10.5" customHeight="1" x14ac:dyDescent="0.2">
      <c r="B21" s="16" t="s">
        <v>97</v>
      </c>
      <c r="C21" s="289"/>
      <c r="D21" s="290"/>
      <c r="E21" s="290"/>
      <c r="F21" s="179"/>
      <c r="G21" s="20"/>
      <c r="H21" s="5"/>
      <c r="I21" s="5"/>
    </row>
    <row r="22" spans="1:9" ht="10.5" customHeight="1" x14ac:dyDescent="0.2">
      <c r="B22" s="16" t="s">
        <v>96</v>
      </c>
      <c r="C22" s="289"/>
      <c r="D22" s="290"/>
      <c r="E22" s="290"/>
      <c r="F22" s="179"/>
      <c r="G22" s="20"/>
      <c r="H22" s="5"/>
      <c r="I22" s="5"/>
    </row>
    <row r="23" spans="1:9" ht="11.25" customHeight="1" x14ac:dyDescent="0.2">
      <c r="B23" s="16" t="s">
        <v>91</v>
      </c>
      <c r="C23" s="289">
        <v>46229.94</v>
      </c>
      <c r="D23" s="290">
        <v>3977.77</v>
      </c>
      <c r="E23" s="290">
        <v>560</v>
      </c>
      <c r="F23" s="179">
        <v>5.4730860762341127E-2</v>
      </c>
      <c r="G23" s="34"/>
      <c r="H23" s="5"/>
      <c r="I23" s="5"/>
    </row>
    <row r="24" spans="1:9" ht="10.5" customHeight="1" x14ac:dyDescent="0.2">
      <c r="B24" s="16" t="s">
        <v>252</v>
      </c>
      <c r="C24" s="289"/>
      <c r="D24" s="290"/>
      <c r="E24" s="290"/>
      <c r="F24" s="179"/>
      <c r="G24" s="34"/>
      <c r="H24" s="5"/>
      <c r="I24" s="5"/>
    </row>
    <row r="25" spans="1:9" ht="10.5" customHeight="1" x14ac:dyDescent="0.2">
      <c r="B25" s="16" t="s">
        <v>95</v>
      </c>
      <c r="C25" s="289">
        <v>878.8</v>
      </c>
      <c r="D25" s="290">
        <v>878.8</v>
      </c>
      <c r="E25" s="290"/>
      <c r="F25" s="179"/>
      <c r="G25" s="34"/>
      <c r="H25" s="5"/>
      <c r="I25" s="5"/>
    </row>
    <row r="26" spans="1:9" ht="10.5" customHeight="1" x14ac:dyDescent="0.2">
      <c r="B26" s="16" t="s">
        <v>381</v>
      </c>
      <c r="C26" s="289">
        <v>256837.03</v>
      </c>
      <c r="D26" s="290">
        <v>20</v>
      </c>
      <c r="E26" s="290">
        <v>125</v>
      </c>
      <c r="F26" s="179">
        <v>2.1877437823963231E-2</v>
      </c>
      <c r="G26" s="34"/>
      <c r="H26" s="5"/>
      <c r="I26" s="5"/>
    </row>
    <row r="27" spans="1:9" s="486" customFormat="1" ht="10.5" customHeight="1" x14ac:dyDescent="0.2">
      <c r="A27" s="452"/>
      <c r="B27" s="563" t="s">
        <v>310</v>
      </c>
      <c r="C27" s="568"/>
      <c r="D27" s="569"/>
      <c r="E27" s="569"/>
      <c r="F27" s="570"/>
      <c r="G27" s="571"/>
    </row>
    <row r="28" spans="1:9" s="486" customFormat="1" ht="10.5" customHeight="1" x14ac:dyDescent="0.2">
      <c r="A28" s="452"/>
      <c r="B28" s="563" t="s">
        <v>311</v>
      </c>
      <c r="C28" s="568"/>
      <c r="D28" s="569"/>
      <c r="E28" s="569"/>
      <c r="F28" s="570"/>
      <c r="G28" s="571"/>
    </row>
    <row r="29" spans="1:9" s="486" customFormat="1" ht="10.5" customHeight="1" x14ac:dyDescent="0.2">
      <c r="A29" s="452"/>
      <c r="B29" s="563" t="s">
        <v>312</v>
      </c>
      <c r="C29" s="568"/>
      <c r="D29" s="569"/>
      <c r="E29" s="569"/>
      <c r="F29" s="570"/>
      <c r="G29" s="571"/>
    </row>
    <row r="30" spans="1:9" s="486" customFormat="1" ht="10.5" customHeight="1" x14ac:dyDescent="0.2">
      <c r="A30" s="452"/>
      <c r="B30" s="563" t="s">
        <v>313</v>
      </c>
      <c r="C30" s="568"/>
      <c r="D30" s="569"/>
      <c r="E30" s="569"/>
      <c r="F30" s="570"/>
      <c r="G30" s="571"/>
    </row>
    <row r="31" spans="1:9" s="486" customFormat="1" ht="10.5" customHeight="1" x14ac:dyDescent="0.2">
      <c r="A31" s="452"/>
      <c r="B31" s="574" t="s">
        <v>448</v>
      </c>
      <c r="C31" s="568"/>
      <c r="D31" s="569"/>
      <c r="E31" s="569"/>
      <c r="F31" s="570"/>
      <c r="G31" s="571"/>
    </row>
    <row r="32" spans="1:9" s="486" customFormat="1" ht="10.5" customHeight="1" x14ac:dyDescent="0.2">
      <c r="A32" s="452"/>
      <c r="B32" s="16" t="s">
        <v>489</v>
      </c>
      <c r="C32" s="568"/>
      <c r="D32" s="569"/>
      <c r="E32" s="569"/>
      <c r="F32" s="570"/>
      <c r="G32" s="571"/>
    </row>
    <row r="33" spans="1:9" s="486" customFormat="1" ht="10.5" customHeight="1" x14ac:dyDescent="0.2">
      <c r="A33" s="452"/>
      <c r="B33" s="574" t="s">
        <v>487</v>
      </c>
      <c r="C33" s="568"/>
      <c r="D33" s="569"/>
      <c r="E33" s="569"/>
      <c r="F33" s="570"/>
      <c r="G33" s="571"/>
    </row>
    <row r="34" spans="1:9" ht="10.5" customHeight="1" x14ac:dyDescent="0.2">
      <c r="B34" s="16" t="s">
        <v>99</v>
      </c>
      <c r="C34" s="289">
        <v>3580.94</v>
      </c>
      <c r="D34" s="290">
        <v>1680</v>
      </c>
      <c r="E34" s="290"/>
      <c r="F34" s="179">
        <v>0.3404229833426915</v>
      </c>
      <c r="G34" s="34"/>
      <c r="H34" s="5"/>
      <c r="I34" s="5"/>
    </row>
    <row r="35" spans="1:9" ht="10.5" customHeight="1" x14ac:dyDescent="0.2">
      <c r="B35" s="16" t="s">
        <v>98</v>
      </c>
      <c r="C35" s="289"/>
      <c r="D35" s="290"/>
      <c r="E35" s="290"/>
      <c r="F35" s="179"/>
      <c r="G35" s="36"/>
      <c r="H35" s="5"/>
      <c r="I35" s="5"/>
    </row>
    <row r="36" spans="1:9" s="28" customFormat="1" ht="10.5" customHeight="1" x14ac:dyDescent="0.2">
      <c r="A36" s="24"/>
      <c r="B36" s="16" t="s">
        <v>279</v>
      </c>
      <c r="C36" s="289">
        <v>-810334</v>
      </c>
      <c r="D36" s="290">
        <v>-1099</v>
      </c>
      <c r="E36" s="290">
        <v>-811</v>
      </c>
      <c r="F36" s="179">
        <v>-5.0207324694906408E-3</v>
      </c>
      <c r="G36" s="36"/>
      <c r="H36" s="5"/>
    </row>
    <row r="37" spans="1:9" s="28" customFormat="1" ht="10.5" customHeight="1" x14ac:dyDescent="0.2">
      <c r="A37" s="24"/>
      <c r="B37" s="35" t="s">
        <v>101</v>
      </c>
      <c r="C37" s="291">
        <v>23542643.210000005</v>
      </c>
      <c r="D37" s="292">
        <v>730058.32000000007</v>
      </c>
      <c r="E37" s="292">
        <v>22697.27</v>
      </c>
      <c r="F37" s="178">
        <v>3.9658695266599153E-2</v>
      </c>
      <c r="G37" s="36"/>
    </row>
    <row r="38" spans="1:9" s="28" customFormat="1" ht="24.75" customHeight="1" x14ac:dyDescent="0.2">
      <c r="A38" s="24"/>
      <c r="B38" s="31" t="s">
        <v>102</v>
      </c>
      <c r="C38" s="291"/>
      <c r="D38" s="292"/>
      <c r="E38" s="292"/>
      <c r="F38" s="178"/>
      <c r="G38" s="20"/>
    </row>
    <row r="39" spans="1:9" ht="10.5" customHeight="1" x14ac:dyDescent="0.2">
      <c r="B39" s="16" t="s">
        <v>104</v>
      </c>
      <c r="C39" s="289">
        <v>21187412.969999999</v>
      </c>
      <c r="D39" s="290">
        <v>8292509.7500000009</v>
      </c>
      <c r="E39" s="290">
        <v>37663.21</v>
      </c>
      <c r="F39" s="179">
        <v>-6.8404206005798218E-2</v>
      </c>
      <c r="G39" s="34"/>
      <c r="H39" s="5"/>
      <c r="I39" s="5"/>
    </row>
    <row r="40" spans="1:9" ht="10.5" customHeight="1" x14ac:dyDescent="0.2">
      <c r="B40" s="33" t="s">
        <v>106</v>
      </c>
      <c r="C40" s="289">
        <v>21151128.719999999</v>
      </c>
      <c r="D40" s="290">
        <v>8288964.6300000008</v>
      </c>
      <c r="E40" s="290">
        <v>37601.78</v>
      </c>
      <c r="F40" s="179">
        <v>-6.8123786049004265E-2</v>
      </c>
      <c r="G40" s="34"/>
      <c r="H40" s="5"/>
      <c r="I40" s="5"/>
    </row>
    <row r="41" spans="1:9" ht="10.5" customHeight="1" x14ac:dyDescent="0.2">
      <c r="B41" s="33" t="s">
        <v>304</v>
      </c>
      <c r="C41" s="289">
        <v>5270823.950000003</v>
      </c>
      <c r="D41" s="290">
        <v>5021320.9300000025</v>
      </c>
      <c r="E41" s="290">
        <v>11876.949999999999</v>
      </c>
      <c r="F41" s="179">
        <v>-0.20209619434191262</v>
      </c>
      <c r="G41" s="34"/>
      <c r="H41" s="5"/>
      <c r="I41" s="5"/>
    </row>
    <row r="42" spans="1:9" ht="10.5" customHeight="1" x14ac:dyDescent="0.2">
      <c r="B42" s="33" t="s">
        <v>305</v>
      </c>
      <c r="C42" s="289"/>
      <c r="D42" s="290"/>
      <c r="E42" s="290"/>
      <c r="F42" s="179"/>
      <c r="G42" s="34"/>
      <c r="H42" s="5"/>
      <c r="I42" s="5"/>
    </row>
    <row r="43" spans="1:9" ht="10.5" customHeight="1" x14ac:dyDescent="0.2">
      <c r="B43" s="33" t="s">
        <v>306</v>
      </c>
      <c r="C43" s="289">
        <v>2244633.9099999983</v>
      </c>
      <c r="D43" s="290">
        <v>2234567.5199999982</v>
      </c>
      <c r="E43" s="290">
        <v>5312.19</v>
      </c>
      <c r="F43" s="179">
        <v>-0.21282756829651406</v>
      </c>
      <c r="G43" s="34"/>
      <c r="H43" s="5"/>
      <c r="I43" s="5"/>
    </row>
    <row r="44" spans="1:9" ht="10.5" customHeight="1" x14ac:dyDescent="0.2">
      <c r="B44" s="33" t="s">
        <v>307</v>
      </c>
      <c r="C44" s="289">
        <v>1631842.8900000053</v>
      </c>
      <c r="D44" s="290">
        <v>22110.429999999997</v>
      </c>
      <c r="E44" s="290">
        <v>2057.42</v>
      </c>
      <c r="F44" s="179">
        <v>1.5571871146100147E-2</v>
      </c>
      <c r="G44" s="34"/>
      <c r="H44" s="5"/>
      <c r="I44" s="5"/>
    </row>
    <row r="45" spans="1:9" ht="10.5" customHeight="1" x14ac:dyDescent="0.2">
      <c r="B45" s="33" t="s">
        <v>308</v>
      </c>
      <c r="C45" s="289">
        <v>9859897.1799999904</v>
      </c>
      <c r="D45" s="290">
        <v>799179.82999999984</v>
      </c>
      <c r="E45" s="290">
        <v>16285.020000000004</v>
      </c>
      <c r="F45" s="179">
        <v>2.8751809487398416E-2</v>
      </c>
      <c r="G45" s="34"/>
      <c r="H45" s="5"/>
      <c r="I45" s="5"/>
    </row>
    <row r="46" spans="1:9" ht="10.5" customHeight="1" x14ac:dyDescent="0.2">
      <c r="B46" s="33" t="s">
        <v>309</v>
      </c>
      <c r="C46" s="289">
        <v>2143930.7900000005</v>
      </c>
      <c r="D46" s="290">
        <v>211785.92000000019</v>
      </c>
      <c r="E46" s="290">
        <v>2070.2000000000003</v>
      </c>
      <c r="F46" s="179">
        <v>4.6757746546663093E-2</v>
      </c>
      <c r="G46" s="34"/>
      <c r="H46" s="5"/>
      <c r="I46" s="5"/>
    </row>
    <row r="47" spans="1:9" ht="10.5" customHeight="1" x14ac:dyDescent="0.2">
      <c r="B47" s="33" t="s">
        <v>105</v>
      </c>
      <c r="C47" s="289">
        <v>36284.250000000036</v>
      </c>
      <c r="D47" s="290">
        <v>3545.12</v>
      </c>
      <c r="E47" s="290">
        <v>61.43</v>
      </c>
      <c r="F47" s="179">
        <v>-0.20743226993599673</v>
      </c>
      <c r="G47" s="34"/>
      <c r="H47" s="5"/>
      <c r="I47" s="5"/>
    </row>
    <row r="48" spans="1:9" ht="10.5" customHeight="1" x14ac:dyDescent="0.2">
      <c r="B48" s="16" t="s">
        <v>22</v>
      </c>
      <c r="C48" s="289">
        <v>7536855.629999998</v>
      </c>
      <c r="D48" s="290">
        <v>583827.16999999993</v>
      </c>
      <c r="E48" s="290">
        <v>9150.6299999999992</v>
      </c>
      <c r="F48" s="179">
        <v>4.4410682540734214E-2</v>
      </c>
      <c r="G48" s="34"/>
      <c r="H48" s="5"/>
      <c r="I48" s="5"/>
    </row>
    <row r="49" spans="1:9" ht="10.5" customHeight="1" x14ac:dyDescent="0.2">
      <c r="B49" s="16" t="s">
        <v>107</v>
      </c>
      <c r="C49" s="289">
        <v>9035207.709999999</v>
      </c>
      <c r="D49" s="290">
        <v>9035207.709999999</v>
      </c>
      <c r="E49" s="290">
        <v>15321.550000000003</v>
      </c>
      <c r="F49" s="179">
        <v>0.10963719077821299</v>
      </c>
      <c r="G49" s="34"/>
      <c r="H49" s="5"/>
      <c r="I49" s="5"/>
    </row>
    <row r="50" spans="1:9" ht="10.5" customHeight="1" x14ac:dyDescent="0.2">
      <c r="B50" s="33" t="s">
        <v>110</v>
      </c>
      <c r="C50" s="289">
        <v>1810718.9599999983</v>
      </c>
      <c r="D50" s="290">
        <v>1810718.9599999983</v>
      </c>
      <c r="E50" s="290">
        <v>3492.98</v>
      </c>
      <c r="F50" s="179">
        <v>6.7947610024391203E-2</v>
      </c>
      <c r="G50" s="34"/>
      <c r="H50" s="5"/>
      <c r="I50" s="5"/>
    </row>
    <row r="51" spans="1:9" ht="10.5" customHeight="1" x14ac:dyDescent="0.2">
      <c r="B51" s="33" t="s">
        <v>109</v>
      </c>
      <c r="C51" s="289">
        <v>7189138.7500000009</v>
      </c>
      <c r="D51" s="290">
        <v>7189138.7500000009</v>
      </c>
      <c r="E51" s="290">
        <v>11828.570000000003</v>
      </c>
      <c r="F51" s="179">
        <v>0.1205234589917461</v>
      </c>
      <c r="G51" s="34"/>
      <c r="H51" s="5"/>
      <c r="I51" s="5"/>
    </row>
    <row r="52" spans="1:9" ht="10.5" customHeight="1" x14ac:dyDescent="0.2">
      <c r="B52" s="33" t="s">
        <v>112</v>
      </c>
      <c r="C52" s="289">
        <v>35350</v>
      </c>
      <c r="D52" s="290">
        <v>35350</v>
      </c>
      <c r="E52" s="290"/>
      <c r="F52" s="179">
        <v>0.15522875816993453</v>
      </c>
      <c r="G52" s="20"/>
      <c r="H52" s="5"/>
      <c r="I52" s="5"/>
    </row>
    <row r="53" spans="1:9" ht="10.5" customHeight="1" x14ac:dyDescent="0.2">
      <c r="B53" s="33" t="s">
        <v>111</v>
      </c>
      <c r="C53" s="289"/>
      <c r="D53" s="290"/>
      <c r="E53" s="290"/>
      <c r="F53" s="179"/>
      <c r="G53" s="20"/>
      <c r="H53" s="5"/>
      <c r="I53" s="5"/>
    </row>
    <row r="54" spans="1:9" ht="10.5" customHeight="1" x14ac:dyDescent="0.2">
      <c r="B54" s="16" t="s">
        <v>103</v>
      </c>
      <c r="C54" s="289"/>
      <c r="D54" s="290"/>
      <c r="E54" s="290"/>
      <c r="F54" s="179"/>
      <c r="G54" s="34"/>
      <c r="H54" s="5"/>
      <c r="I54" s="5"/>
    </row>
    <row r="55" spans="1:9" ht="10.5" customHeight="1" x14ac:dyDescent="0.2">
      <c r="B55" s="16" t="s">
        <v>96</v>
      </c>
      <c r="C55" s="289"/>
      <c r="D55" s="290"/>
      <c r="E55" s="290"/>
      <c r="F55" s="179"/>
      <c r="G55" s="34"/>
      <c r="H55" s="5"/>
      <c r="I55" s="5"/>
    </row>
    <row r="56" spans="1:9" ht="10.5" customHeight="1" x14ac:dyDescent="0.2">
      <c r="B56" s="16" t="s">
        <v>95</v>
      </c>
      <c r="C56" s="289">
        <v>16396.600000000002</v>
      </c>
      <c r="D56" s="290">
        <v>16396.600000000002</v>
      </c>
      <c r="E56" s="290"/>
      <c r="F56" s="179">
        <v>-0.12348582853110646</v>
      </c>
      <c r="G56" s="34"/>
      <c r="H56" s="5"/>
      <c r="I56" s="5"/>
    </row>
    <row r="57" spans="1:9" ht="10.5" customHeight="1" x14ac:dyDescent="0.2">
      <c r="B57" s="16" t="s">
        <v>381</v>
      </c>
      <c r="C57" s="289">
        <v>93176.65</v>
      </c>
      <c r="D57" s="290">
        <v>60</v>
      </c>
      <c r="E57" s="290">
        <v>99</v>
      </c>
      <c r="F57" s="179">
        <v>0.23166220628003753</v>
      </c>
      <c r="G57" s="34"/>
      <c r="H57" s="5"/>
      <c r="I57" s="5"/>
    </row>
    <row r="58" spans="1:9" s="486" customFormat="1" ht="10.5" customHeight="1" x14ac:dyDescent="0.2">
      <c r="A58" s="452"/>
      <c r="B58" s="563" t="s">
        <v>310</v>
      </c>
      <c r="C58" s="568"/>
      <c r="D58" s="569"/>
      <c r="E58" s="569"/>
      <c r="F58" s="570"/>
      <c r="G58" s="571"/>
    </row>
    <row r="59" spans="1:9" s="486" customFormat="1" ht="10.5" customHeight="1" x14ac:dyDescent="0.2">
      <c r="A59" s="452"/>
      <c r="B59" s="563" t="s">
        <v>311</v>
      </c>
      <c r="C59" s="568"/>
      <c r="D59" s="569"/>
      <c r="E59" s="569"/>
      <c r="F59" s="570"/>
      <c r="G59" s="571"/>
    </row>
    <row r="60" spans="1:9" s="486" customFormat="1" ht="10.5" customHeight="1" x14ac:dyDescent="0.2">
      <c r="A60" s="452"/>
      <c r="B60" s="563" t="s">
        <v>312</v>
      </c>
      <c r="C60" s="568"/>
      <c r="D60" s="569"/>
      <c r="E60" s="569"/>
      <c r="F60" s="570"/>
      <c r="G60" s="571"/>
    </row>
    <row r="61" spans="1:9" s="486" customFormat="1" ht="10.5" customHeight="1" x14ac:dyDescent="0.2">
      <c r="A61" s="452"/>
      <c r="B61" s="563" t="s">
        <v>313</v>
      </c>
      <c r="C61" s="568"/>
      <c r="D61" s="569"/>
      <c r="E61" s="569"/>
      <c r="F61" s="570"/>
      <c r="G61" s="571"/>
    </row>
    <row r="62" spans="1:9" ht="10.5" customHeight="1" x14ac:dyDescent="0.2">
      <c r="B62" s="16" t="s">
        <v>94</v>
      </c>
      <c r="C62" s="289"/>
      <c r="D62" s="290"/>
      <c r="E62" s="290"/>
      <c r="F62" s="179"/>
      <c r="G62" s="34"/>
      <c r="H62" s="5"/>
      <c r="I62" s="5"/>
    </row>
    <row r="63" spans="1:9" ht="10.5" customHeight="1" x14ac:dyDescent="0.2">
      <c r="B63" s="16" t="s">
        <v>92</v>
      </c>
      <c r="C63" s="289"/>
      <c r="D63" s="290"/>
      <c r="E63" s="290"/>
      <c r="F63" s="179"/>
      <c r="G63" s="34"/>
      <c r="H63" s="5"/>
      <c r="I63" s="5"/>
    </row>
    <row r="64" spans="1:9" ht="10.5" customHeight="1" x14ac:dyDescent="0.2">
      <c r="B64" s="16" t="s">
        <v>93</v>
      </c>
      <c r="C64" s="289"/>
      <c r="D64" s="290"/>
      <c r="E64" s="290"/>
      <c r="F64" s="179"/>
      <c r="G64" s="27"/>
      <c r="H64" s="5"/>
      <c r="I64" s="5"/>
    </row>
    <row r="65" spans="1:9" s="28" customFormat="1" ht="10.5" customHeight="1" x14ac:dyDescent="0.2">
      <c r="A65" s="24"/>
      <c r="B65" s="16" t="s">
        <v>91</v>
      </c>
      <c r="C65" s="289">
        <v>5916.16</v>
      </c>
      <c r="D65" s="290">
        <v>400</v>
      </c>
      <c r="E65" s="290"/>
      <c r="F65" s="179">
        <v>0.12380091254117254</v>
      </c>
      <c r="G65" s="20"/>
      <c r="H65" s="5"/>
    </row>
    <row r="66" spans="1:9" ht="10.5" customHeight="1" x14ac:dyDescent="0.2">
      <c r="B66" s="16" t="s">
        <v>100</v>
      </c>
      <c r="C66" s="289">
        <v>2108.58</v>
      </c>
      <c r="D66" s="290"/>
      <c r="E66" s="290"/>
      <c r="F66" s="179">
        <v>-0.34880776274463188</v>
      </c>
      <c r="G66" s="34"/>
      <c r="H66" s="5"/>
      <c r="I66" s="5"/>
    </row>
    <row r="67" spans="1:9" ht="10.5" customHeight="1" x14ac:dyDescent="0.2">
      <c r="B67" s="16" t="s">
        <v>97</v>
      </c>
      <c r="C67" s="289"/>
      <c r="D67" s="290"/>
      <c r="E67" s="290"/>
      <c r="F67" s="179"/>
      <c r="G67" s="34"/>
      <c r="H67" s="5"/>
      <c r="I67" s="5"/>
    </row>
    <row r="68" spans="1:9" ht="10.5" customHeight="1" x14ac:dyDescent="0.2">
      <c r="B68" s="16" t="s">
        <v>303</v>
      </c>
      <c r="C68" s="289"/>
      <c r="D68" s="290"/>
      <c r="E68" s="290"/>
      <c r="F68" s="179"/>
      <c r="G68" s="34"/>
      <c r="H68" s="5"/>
      <c r="I68" s="5"/>
    </row>
    <row r="69" spans="1:9" ht="10.5" customHeight="1" x14ac:dyDescent="0.2">
      <c r="B69" s="268" t="s">
        <v>255</v>
      </c>
      <c r="C69" s="289"/>
      <c r="D69" s="290"/>
      <c r="E69" s="290"/>
      <c r="F69" s="179"/>
      <c r="G69" s="34"/>
      <c r="H69" s="5"/>
      <c r="I69" s="5"/>
    </row>
    <row r="70" spans="1:9" ht="10.5" customHeight="1" x14ac:dyDescent="0.2">
      <c r="B70" s="574" t="s">
        <v>447</v>
      </c>
      <c r="C70" s="289"/>
      <c r="D70" s="290"/>
      <c r="E70" s="290"/>
      <c r="F70" s="179"/>
      <c r="G70" s="34"/>
      <c r="H70" s="5"/>
      <c r="I70" s="5"/>
    </row>
    <row r="71" spans="1:9" ht="10.5" customHeight="1" x14ac:dyDescent="0.2">
      <c r="B71" s="16" t="s">
        <v>489</v>
      </c>
      <c r="C71" s="289"/>
      <c r="D71" s="290"/>
      <c r="E71" s="290"/>
      <c r="F71" s="179"/>
      <c r="G71" s="34"/>
      <c r="H71" s="5"/>
      <c r="I71" s="5"/>
    </row>
    <row r="72" spans="1:9" ht="10.5" customHeight="1" x14ac:dyDescent="0.2">
      <c r="B72" s="574" t="s">
        <v>487</v>
      </c>
      <c r="C72" s="289"/>
      <c r="D72" s="290"/>
      <c r="E72" s="290"/>
      <c r="F72" s="179"/>
      <c r="G72" s="34"/>
      <c r="H72" s="5"/>
      <c r="I72" s="5"/>
    </row>
    <row r="73" spans="1:9" ht="10.5" customHeight="1" x14ac:dyDescent="0.2">
      <c r="B73" s="16" t="s">
        <v>99</v>
      </c>
      <c r="C73" s="289">
        <v>320</v>
      </c>
      <c r="D73" s="290">
        <v>320</v>
      </c>
      <c r="E73" s="290"/>
      <c r="F73" s="179"/>
      <c r="G73" s="20"/>
      <c r="H73" s="5"/>
      <c r="I73" s="5"/>
    </row>
    <row r="74" spans="1:9" ht="10.5" customHeight="1" x14ac:dyDescent="0.2">
      <c r="B74" s="16" t="s">
        <v>98</v>
      </c>
      <c r="C74" s="289"/>
      <c r="D74" s="290"/>
      <c r="E74" s="290"/>
      <c r="F74" s="179"/>
      <c r="G74" s="36"/>
      <c r="H74" s="5"/>
      <c r="I74" s="5"/>
    </row>
    <row r="75" spans="1:9" s="28" customFormat="1" ht="10.5" customHeight="1" x14ac:dyDescent="0.2">
      <c r="A75" s="24"/>
      <c r="B75" s="16" t="s">
        <v>279</v>
      </c>
      <c r="C75" s="289">
        <v>-436757</v>
      </c>
      <c r="D75" s="290">
        <v>-4064</v>
      </c>
      <c r="E75" s="290">
        <v>-673</v>
      </c>
      <c r="F75" s="179">
        <v>3.8367263485482139E-2</v>
      </c>
      <c r="G75" s="34"/>
      <c r="H75" s="5"/>
    </row>
    <row r="76" spans="1:9" ht="9" customHeight="1" x14ac:dyDescent="0.2">
      <c r="B76" s="35" t="s">
        <v>108</v>
      </c>
      <c r="C76" s="291">
        <v>37440707.299999982</v>
      </c>
      <c r="D76" s="292">
        <v>17924657.229999993</v>
      </c>
      <c r="E76" s="292">
        <v>61561.39</v>
      </c>
      <c r="F76" s="178">
        <v>-9.0919670909352934E-3</v>
      </c>
      <c r="G76" s="36"/>
      <c r="H76" s="5"/>
      <c r="I76" s="5"/>
    </row>
    <row r="77" spans="1:9" s="28" customFormat="1" ht="13.5" customHeight="1" x14ac:dyDescent="0.2">
      <c r="A77" s="24"/>
      <c r="B77" s="31" t="s">
        <v>341</v>
      </c>
      <c r="C77" s="291"/>
      <c r="D77" s="292"/>
      <c r="E77" s="292"/>
      <c r="F77" s="178"/>
      <c r="G77" s="34"/>
    </row>
    <row r="78" spans="1:9" ht="10.5" customHeight="1" x14ac:dyDescent="0.2">
      <c r="B78" s="16" t="s">
        <v>22</v>
      </c>
      <c r="C78" s="289">
        <v>30116333.600000001</v>
      </c>
      <c r="D78" s="290">
        <v>1236966.02</v>
      </c>
      <c r="E78" s="290">
        <v>30240.2</v>
      </c>
      <c r="F78" s="179">
        <v>3.7201614506624958E-2</v>
      </c>
      <c r="G78" s="34"/>
      <c r="H78" s="5"/>
      <c r="I78" s="5"/>
    </row>
    <row r="79" spans="1:9" ht="10.5" customHeight="1" x14ac:dyDescent="0.2">
      <c r="B79" s="16" t="s">
        <v>104</v>
      </c>
      <c r="C79" s="289">
        <v>22463829.169999994</v>
      </c>
      <c r="D79" s="290">
        <v>8363971.6500000013</v>
      </c>
      <c r="E79" s="290">
        <v>38862.429999999993</v>
      </c>
      <c r="F79" s="179">
        <v>-5.9249322715609676E-2</v>
      </c>
      <c r="G79" s="27"/>
      <c r="H79" s="5"/>
      <c r="I79" s="5"/>
    </row>
    <row r="80" spans="1:9" s="28" customFormat="1" ht="10.5" customHeight="1" x14ac:dyDescent="0.2">
      <c r="A80" s="24"/>
      <c r="B80" s="33" t="s">
        <v>106</v>
      </c>
      <c r="C80" s="289">
        <v>22411756.189999994</v>
      </c>
      <c r="D80" s="290">
        <v>8358160.2200000007</v>
      </c>
      <c r="E80" s="290">
        <v>38684.629999999997</v>
      </c>
      <c r="F80" s="179">
        <v>-5.9059617444729429E-2</v>
      </c>
      <c r="G80" s="27"/>
      <c r="H80" s="5"/>
    </row>
    <row r="81" spans="1:9" s="28" customFormat="1" ht="10.5" customHeight="1" x14ac:dyDescent="0.2">
      <c r="A81" s="24"/>
      <c r="B81" s="33" t="s">
        <v>304</v>
      </c>
      <c r="C81" s="289">
        <v>5553327.3600000031</v>
      </c>
      <c r="D81" s="290">
        <v>5043523.0600000024</v>
      </c>
      <c r="E81" s="290">
        <v>11948.199999999999</v>
      </c>
      <c r="F81" s="179">
        <v>-0.19062040872131392</v>
      </c>
      <c r="G81" s="27"/>
      <c r="H81" s="5"/>
    </row>
    <row r="82" spans="1:9" s="28" customFormat="1" ht="10.5" customHeight="1" x14ac:dyDescent="0.2">
      <c r="A82" s="24"/>
      <c r="B82" s="33" t="s">
        <v>305</v>
      </c>
      <c r="C82" s="289"/>
      <c r="D82" s="290"/>
      <c r="E82" s="290"/>
      <c r="F82" s="179"/>
      <c r="G82" s="27"/>
      <c r="H82" s="5"/>
    </row>
    <row r="83" spans="1:9" s="28" customFormat="1" ht="10.5" customHeight="1" x14ac:dyDescent="0.2">
      <c r="A83" s="24"/>
      <c r="B83" s="33" t="s">
        <v>306</v>
      </c>
      <c r="C83" s="289">
        <v>2244866.3499999982</v>
      </c>
      <c r="D83" s="290">
        <v>2234734.7199999983</v>
      </c>
      <c r="E83" s="290">
        <v>5312.19</v>
      </c>
      <c r="F83" s="179">
        <v>-0.21280616062806124</v>
      </c>
      <c r="G83" s="27"/>
      <c r="H83" s="5"/>
    </row>
    <row r="84" spans="1:9" s="28" customFormat="1" ht="10.5" customHeight="1" x14ac:dyDescent="0.2">
      <c r="A84" s="24"/>
      <c r="B84" s="33" t="s">
        <v>307</v>
      </c>
      <c r="C84" s="289">
        <v>1808819.3800000055</v>
      </c>
      <c r="D84" s="290">
        <v>25658.52</v>
      </c>
      <c r="E84" s="290">
        <v>2322.02</v>
      </c>
      <c r="F84" s="179">
        <v>1.2220733205716483E-2</v>
      </c>
      <c r="G84" s="27"/>
      <c r="H84" s="5"/>
    </row>
    <row r="85" spans="1:9" s="28" customFormat="1" ht="10.5" customHeight="1" x14ac:dyDescent="0.2">
      <c r="A85" s="24"/>
      <c r="B85" s="33" t="s">
        <v>308</v>
      </c>
      <c r="C85" s="289">
        <v>9910431.4599999916</v>
      </c>
      <c r="D85" s="290">
        <v>799546.09999999986</v>
      </c>
      <c r="E85" s="290">
        <v>16334.740000000003</v>
      </c>
      <c r="F85" s="179">
        <v>2.9627768084256045E-2</v>
      </c>
      <c r="G85" s="27"/>
      <c r="H85" s="5"/>
    </row>
    <row r="86" spans="1:9" s="28" customFormat="1" ht="10.5" customHeight="1" x14ac:dyDescent="0.2">
      <c r="A86" s="24"/>
      <c r="B86" s="33" t="s">
        <v>309</v>
      </c>
      <c r="C86" s="289">
        <v>2894311.6399999987</v>
      </c>
      <c r="D86" s="290">
        <v>254697.82000000018</v>
      </c>
      <c r="E86" s="290">
        <v>2767.4800000000005</v>
      </c>
      <c r="F86" s="179">
        <v>7.4917073450559535E-2</v>
      </c>
      <c r="G86" s="34"/>
      <c r="H86" s="5"/>
    </row>
    <row r="87" spans="1:9" ht="10.5" customHeight="1" x14ac:dyDescent="0.2">
      <c r="B87" s="33" t="s">
        <v>105</v>
      </c>
      <c r="C87" s="289">
        <v>52072.980000000061</v>
      </c>
      <c r="D87" s="290">
        <v>5811.43</v>
      </c>
      <c r="E87" s="290">
        <v>177.80000000000004</v>
      </c>
      <c r="F87" s="179">
        <v>-0.13436260766860586</v>
      </c>
      <c r="G87" s="34"/>
      <c r="H87" s="5"/>
      <c r="I87" s="5"/>
    </row>
    <row r="88" spans="1:9" ht="10.5" customHeight="1" x14ac:dyDescent="0.2">
      <c r="B88" s="16" t="s">
        <v>100</v>
      </c>
      <c r="C88" s="289">
        <v>191664.91000000003</v>
      </c>
      <c r="D88" s="290"/>
      <c r="E88" s="290">
        <v>534.48</v>
      </c>
      <c r="F88" s="179">
        <v>-8.2451093995608682E-2</v>
      </c>
      <c r="G88" s="34"/>
      <c r="H88" s="5"/>
      <c r="I88" s="5"/>
    </row>
    <row r="89" spans="1:9" ht="10.5" customHeight="1" x14ac:dyDescent="0.2">
      <c r="B89" s="16" t="s">
        <v>107</v>
      </c>
      <c r="C89" s="289">
        <v>9035207.709999999</v>
      </c>
      <c r="D89" s="290">
        <v>9035207.709999999</v>
      </c>
      <c r="E89" s="290">
        <v>15321.550000000003</v>
      </c>
      <c r="F89" s="179">
        <v>0.10963719077821299</v>
      </c>
      <c r="G89" s="27"/>
      <c r="H89" s="5"/>
      <c r="I89" s="5"/>
    </row>
    <row r="90" spans="1:9" s="28" customFormat="1" ht="10.5" customHeight="1" x14ac:dyDescent="0.2">
      <c r="A90" s="24"/>
      <c r="B90" s="33" t="s">
        <v>110</v>
      </c>
      <c r="C90" s="289">
        <v>1810718.9599999983</v>
      </c>
      <c r="D90" s="290">
        <v>1810718.9599999983</v>
      </c>
      <c r="E90" s="290">
        <v>3492.98</v>
      </c>
      <c r="F90" s="179">
        <v>6.7947610024391203E-2</v>
      </c>
      <c r="G90" s="34"/>
      <c r="H90" s="5"/>
    </row>
    <row r="91" spans="1:9" ht="10.5" customHeight="1" x14ac:dyDescent="0.2">
      <c r="B91" s="33" t="s">
        <v>109</v>
      </c>
      <c r="C91" s="289">
        <v>7189138.7500000009</v>
      </c>
      <c r="D91" s="290">
        <v>7189138.7500000009</v>
      </c>
      <c r="E91" s="290">
        <v>11828.570000000003</v>
      </c>
      <c r="F91" s="179">
        <v>0.1205234589917461</v>
      </c>
      <c r="G91" s="34"/>
      <c r="H91" s="5"/>
      <c r="I91" s="5"/>
    </row>
    <row r="92" spans="1:9" ht="10.5" customHeight="1" x14ac:dyDescent="0.2">
      <c r="B92" s="33" t="s">
        <v>112</v>
      </c>
      <c r="C92" s="289">
        <v>35350</v>
      </c>
      <c r="D92" s="290">
        <v>35350</v>
      </c>
      <c r="E92" s="290"/>
      <c r="F92" s="179">
        <v>0.15522875816993453</v>
      </c>
      <c r="G92" s="20"/>
      <c r="H92" s="5"/>
      <c r="I92" s="5"/>
    </row>
    <row r="93" spans="1:9" ht="10.5" customHeight="1" x14ac:dyDescent="0.2">
      <c r="B93" s="33" t="s">
        <v>111</v>
      </c>
      <c r="C93" s="289"/>
      <c r="D93" s="290"/>
      <c r="E93" s="290"/>
      <c r="F93" s="179"/>
      <c r="G93" s="34"/>
      <c r="H93" s="5"/>
      <c r="I93" s="5"/>
    </row>
    <row r="94" spans="1:9" ht="10.5" customHeight="1" x14ac:dyDescent="0.2">
      <c r="B94" s="16" t="s">
        <v>97</v>
      </c>
      <c r="C94" s="289"/>
      <c r="D94" s="290"/>
      <c r="E94" s="290"/>
      <c r="F94" s="179"/>
      <c r="G94" s="34"/>
      <c r="H94" s="5"/>
      <c r="I94" s="5"/>
    </row>
    <row r="95" spans="1:9" ht="10.5" customHeight="1" x14ac:dyDescent="0.2">
      <c r="B95" s="16" t="s">
        <v>103</v>
      </c>
      <c r="C95" s="289"/>
      <c r="D95" s="290"/>
      <c r="E95" s="290"/>
      <c r="F95" s="179"/>
      <c r="G95" s="34"/>
      <c r="H95" s="5"/>
      <c r="I95" s="5"/>
    </row>
    <row r="96" spans="1:9" s="40" customFormat="1" ht="10.5" customHeight="1" x14ac:dyDescent="0.25">
      <c r="A96" s="38"/>
      <c r="B96" s="16" t="s">
        <v>96</v>
      </c>
      <c r="C96" s="289"/>
      <c r="D96" s="290"/>
      <c r="E96" s="290"/>
      <c r="F96" s="179"/>
      <c r="G96" s="34"/>
      <c r="H96" s="5"/>
    </row>
    <row r="97" spans="1:9" x14ac:dyDescent="0.2">
      <c r="B97" s="16" t="s">
        <v>95</v>
      </c>
      <c r="C97" s="289">
        <v>17275.400000000001</v>
      </c>
      <c r="D97" s="290">
        <v>17275.400000000001</v>
      </c>
      <c r="E97" s="290"/>
      <c r="F97" s="179">
        <v>-8.9551294888956634E-2</v>
      </c>
      <c r="G97" s="34"/>
      <c r="H97" s="5"/>
      <c r="I97" s="5"/>
    </row>
    <row r="98" spans="1:9" ht="10.5" customHeight="1" x14ac:dyDescent="0.2">
      <c r="B98" s="16" t="s">
        <v>381</v>
      </c>
      <c r="C98" s="289">
        <v>350013.68</v>
      </c>
      <c r="D98" s="290">
        <v>80</v>
      </c>
      <c r="E98" s="290">
        <v>224</v>
      </c>
      <c r="F98" s="179">
        <v>7.0412499140263041E-2</v>
      </c>
      <c r="G98" s="34"/>
      <c r="H98" s="5"/>
      <c r="I98" s="5"/>
    </row>
    <row r="99" spans="1:9" s="486" customFormat="1" ht="10.5" customHeight="1" x14ac:dyDescent="0.2">
      <c r="A99" s="452"/>
      <c r="B99" s="563" t="s">
        <v>310</v>
      </c>
      <c r="C99" s="568"/>
      <c r="D99" s="569"/>
      <c r="E99" s="569"/>
      <c r="F99" s="570"/>
      <c r="G99" s="571"/>
    </row>
    <row r="100" spans="1:9" s="486" customFormat="1" ht="10.5" customHeight="1" x14ac:dyDescent="0.2">
      <c r="A100" s="452"/>
      <c r="B100" s="563" t="s">
        <v>311</v>
      </c>
      <c r="C100" s="568"/>
      <c r="D100" s="569"/>
      <c r="E100" s="569"/>
      <c r="F100" s="570"/>
      <c r="G100" s="571"/>
    </row>
    <row r="101" spans="1:9" s="486" customFormat="1" ht="10.5" customHeight="1" x14ac:dyDescent="0.2">
      <c r="A101" s="452"/>
      <c r="B101" s="563" t="s">
        <v>312</v>
      </c>
      <c r="C101" s="568"/>
      <c r="D101" s="569"/>
      <c r="E101" s="569"/>
      <c r="F101" s="570"/>
      <c r="G101" s="571"/>
    </row>
    <row r="102" spans="1:9" s="486" customFormat="1" ht="10.5" customHeight="1" x14ac:dyDescent="0.2">
      <c r="A102" s="452"/>
      <c r="B102" s="563" t="s">
        <v>313</v>
      </c>
      <c r="C102" s="568"/>
      <c r="D102" s="569"/>
      <c r="E102" s="569"/>
      <c r="F102" s="570"/>
      <c r="G102" s="561"/>
    </row>
    <row r="103" spans="1:9" s="28" customFormat="1" ht="10.5" customHeight="1" x14ac:dyDescent="0.2">
      <c r="A103" s="24"/>
      <c r="B103" s="16" t="s">
        <v>91</v>
      </c>
      <c r="C103" s="289">
        <v>52146.100000000006</v>
      </c>
      <c r="D103" s="290">
        <v>4377.7700000000004</v>
      </c>
      <c r="E103" s="290">
        <v>560</v>
      </c>
      <c r="F103" s="179">
        <v>6.2137122686521939E-2</v>
      </c>
      <c r="G103" s="34"/>
      <c r="H103" s="5"/>
    </row>
    <row r="104" spans="1:9" ht="10.5" customHeight="1" x14ac:dyDescent="0.2">
      <c r="B104" s="16" t="s">
        <v>94</v>
      </c>
      <c r="C104" s="289"/>
      <c r="D104" s="290"/>
      <c r="E104" s="290"/>
      <c r="F104" s="179"/>
      <c r="G104" s="34"/>
      <c r="H104" s="5"/>
      <c r="I104" s="5"/>
    </row>
    <row r="105" spans="1:9" ht="10.5" customHeight="1" x14ac:dyDescent="0.2">
      <c r="B105" s="16" t="s">
        <v>92</v>
      </c>
      <c r="C105" s="289"/>
      <c r="D105" s="290"/>
      <c r="E105" s="290"/>
      <c r="F105" s="179"/>
      <c r="G105" s="34"/>
      <c r="H105" s="5"/>
      <c r="I105" s="5"/>
    </row>
    <row r="106" spans="1:9" ht="10.5" customHeight="1" x14ac:dyDescent="0.2">
      <c r="B106" s="16" t="s">
        <v>93</v>
      </c>
      <c r="C106" s="289"/>
      <c r="D106" s="290"/>
      <c r="E106" s="290"/>
      <c r="F106" s="179"/>
      <c r="G106" s="34"/>
      <c r="H106" s="5"/>
      <c r="I106" s="5"/>
    </row>
    <row r="107" spans="1:9" ht="10.5" customHeight="1" x14ac:dyDescent="0.2">
      <c r="B107" s="16" t="s">
        <v>252</v>
      </c>
      <c r="C107" s="289"/>
      <c r="D107" s="290"/>
      <c r="E107" s="290"/>
      <c r="F107" s="179"/>
      <c r="G107" s="34"/>
      <c r="H107" s="5"/>
      <c r="I107" s="5"/>
    </row>
    <row r="108" spans="1:9" ht="10.5" customHeight="1" x14ac:dyDescent="0.2">
      <c r="B108" s="16" t="s">
        <v>303</v>
      </c>
      <c r="C108" s="289"/>
      <c r="D108" s="290"/>
      <c r="E108" s="290"/>
      <c r="F108" s="179"/>
      <c r="G108" s="34"/>
      <c r="H108" s="5"/>
      <c r="I108" s="5"/>
    </row>
    <row r="109" spans="1:9" ht="10.5" customHeight="1" x14ac:dyDescent="0.2">
      <c r="B109" s="268" t="s">
        <v>255</v>
      </c>
      <c r="C109" s="289"/>
      <c r="D109" s="290"/>
      <c r="E109" s="290"/>
      <c r="F109" s="179"/>
      <c r="G109" s="34"/>
      <c r="H109" s="5"/>
      <c r="I109" s="5"/>
    </row>
    <row r="110" spans="1:9" ht="10.5" customHeight="1" x14ac:dyDescent="0.2">
      <c r="B110" s="574" t="s">
        <v>449</v>
      </c>
      <c r="C110" s="289"/>
      <c r="D110" s="290"/>
      <c r="E110" s="290"/>
      <c r="F110" s="179"/>
      <c r="G110" s="34"/>
      <c r="H110" s="5"/>
      <c r="I110" s="5"/>
    </row>
    <row r="111" spans="1:9" ht="10.5" customHeight="1" x14ac:dyDescent="0.2">
      <c r="B111" s="16" t="s">
        <v>489</v>
      </c>
      <c r="C111" s="289"/>
      <c r="D111" s="290"/>
      <c r="E111" s="290"/>
      <c r="F111" s="179"/>
      <c r="G111" s="34"/>
      <c r="H111" s="5"/>
      <c r="I111" s="5"/>
    </row>
    <row r="112" spans="1:9" ht="10.5" customHeight="1" x14ac:dyDescent="0.2">
      <c r="B112" s="574" t="s">
        <v>487</v>
      </c>
      <c r="C112" s="289"/>
      <c r="D112" s="290"/>
      <c r="E112" s="290"/>
      <c r="F112" s="179"/>
      <c r="G112" s="34"/>
      <c r="H112" s="5"/>
      <c r="I112" s="5"/>
    </row>
    <row r="113" spans="1:9" ht="10.5" customHeight="1" x14ac:dyDescent="0.2">
      <c r="B113" s="16" t="s">
        <v>99</v>
      </c>
      <c r="C113" s="289">
        <v>3900.94</v>
      </c>
      <c r="D113" s="290">
        <v>2000</v>
      </c>
      <c r="E113" s="290"/>
      <c r="F113" s="179">
        <v>0.46020587684821268</v>
      </c>
      <c r="G113" s="34"/>
      <c r="H113" s="5"/>
      <c r="I113" s="5"/>
    </row>
    <row r="114" spans="1:9" ht="10.5" customHeight="1" x14ac:dyDescent="0.2">
      <c r="B114" s="16" t="s">
        <v>98</v>
      </c>
      <c r="C114" s="289"/>
      <c r="D114" s="290"/>
      <c r="E114" s="290"/>
      <c r="F114" s="179"/>
      <c r="G114" s="36"/>
      <c r="H114" s="5"/>
      <c r="I114" s="5"/>
    </row>
    <row r="115" spans="1:9" s="28" customFormat="1" ht="10.5" customHeight="1" x14ac:dyDescent="0.2">
      <c r="A115" s="24"/>
      <c r="B115" s="16" t="s">
        <v>279</v>
      </c>
      <c r="C115" s="289">
        <v>-1247091</v>
      </c>
      <c r="D115" s="290">
        <v>-5163</v>
      </c>
      <c r="E115" s="290">
        <v>-1484</v>
      </c>
      <c r="F115" s="179">
        <v>9.7559435225684776E-3</v>
      </c>
      <c r="G115" s="36"/>
      <c r="H115" s="5"/>
    </row>
    <row r="116" spans="1:9" s="28" customFormat="1" ht="10.5" customHeight="1" x14ac:dyDescent="0.2">
      <c r="A116" s="24"/>
      <c r="B116" s="29" t="s">
        <v>113</v>
      </c>
      <c r="C116" s="291">
        <v>60983350.50999999</v>
      </c>
      <c r="D116" s="292">
        <v>18654715.550000001</v>
      </c>
      <c r="E116" s="292">
        <v>84258.66</v>
      </c>
      <c r="F116" s="178">
        <v>9.1764439501893502E-3</v>
      </c>
      <c r="G116" s="34"/>
    </row>
    <row r="117" spans="1:9" ht="18" customHeight="1" x14ac:dyDescent="0.2">
      <c r="B117" s="31" t="s">
        <v>122</v>
      </c>
      <c r="C117" s="30"/>
      <c r="D117" s="222"/>
      <c r="E117" s="222"/>
      <c r="F117" s="179"/>
      <c r="G117" s="34"/>
      <c r="H117" s="5"/>
      <c r="I117" s="5"/>
    </row>
    <row r="118" spans="1:9" ht="10.5" customHeight="1" x14ac:dyDescent="0.2">
      <c r="B118" s="16" t="s">
        <v>123</v>
      </c>
      <c r="C118" s="30">
        <v>2086.2800000000002</v>
      </c>
      <c r="D118" s="222"/>
      <c r="E118" s="222"/>
      <c r="F118" s="179">
        <v>0.4335738335738335</v>
      </c>
      <c r="G118" s="34"/>
      <c r="H118" s="5"/>
      <c r="I118" s="5"/>
    </row>
    <row r="119" spans="1:9" ht="10.5" customHeight="1" x14ac:dyDescent="0.2">
      <c r="B119" s="16" t="s">
        <v>100</v>
      </c>
      <c r="C119" s="30">
        <v>294.3</v>
      </c>
      <c r="D119" s="222"/>
      <c r="E119" s="222"/>
      <c r="F119" s="179"/>
      <c r="G119" s="34"/>
      <c r="H119" s="5"/>
      <c r="I119" s="5"/>
    </row>
    <row r="120" spans="1:9" ht="10.5" customHeight="1" x14ac:dyDescent="0.2">
      <c r="B120" s="16" t="s">
        <v>177</v>
      </c>
      <c r="C120" s="30"/>
      <c r="D120" s="222"/>
      <c r="E120" s="222"/>
      <c r="F120" s="179"/>
      <c r="G120" s="34"/>
      <c r="H120" s="5"/>
      <c r="I120" s="5"/>
    </row>
    <row r="121" spans="1:9" ht="10.5" customHeight="1" x14ac:dyDescent="0.2">
      <c r="B121" s="16" t="s">
        <v>22</v>
      </c>
      <c r="C121" s="30"/>
      <c r="D121" s="222"/>
      <c r="E121" s="222"/>
      <c r="F121" s="179"/>
      <c r="G121" s="34"/>
      <c r="H121" s="5"/>
      <c r="I121" s="5"/>
    </row>
    <row r="122" spans="1:9" ht="10.5" customHeight="1" x14ac:dyDescent="0.2">
      <c r="B122" s="574" t="s">
        <v>450</v>
      </c>
      <c r="C122" s="30"/>
      <c r="D122" s="222"/>
      <c r="E122" s="222"/>
      <c r="F122" s="179"/>
      <c r="G122" s="34"/>
      <c r="H122" s="5"/>
      <c r="I122" s="5"/>
    </row>
    <row r="123" spans="1:9" ht="10.5" customHeight="1" x14ac:dyDescent="0.2">
      <c r="B123" s="16" t="s">
        <v>99</v>
      </c>
      <c r="C123" s="30"/>
      <c r="D123" s="222"/>
      <c r="E123" s="222"/>
      <c r="F123" s="179"/>
      <c r="G123" s="34"/>
      <c r="H123" s="5"/>
      <c r="I123" s="5"/>
    </row>
    <row r="124" spans="1:9" ht="10.5" customHeight="1" x14ac:dyDescent="0.2">
      <c r="B124" s="41" t="s">
        <v>120</v>
      </c>
      <c r="C124" s="42">
        <v>2431.4300000000003</v>
      </c>
      <c r="D124" s="224"/>
      <c r="E124" s="224"/>
      <c r="F124" s="187">
        <v>0.43971270050863609</v>
      </c>
      <c r="G124" s="208"/>
      <c r="H124" s="5"/>
      <c r="I124" s="5"/>
    </row>
    <row r="125" spans="1:9" ht="10.5" customHeight="1" x14ac:dyDescent="0.2">
      <c r="B125" s="265" t="s">
        <v>238</v>
      </c>
      <c r="C125" s="208"/>
      <c r="D125" s="208"/>
      <c r="E125" s="208"/>
      <c r="F125" s="208"/>
      <c r="G125" s="208"/>
      <c r="H125" s="205"/>
      <c r="I125" s="34"/>
    </row>
    <row r="126" spans="1:9" ht="10.5" customHeight="1" x14ac:dyDescent="0.2">
      <c r="B126" s="265" t="s">
        <v>249</v>
      </c>
      <c r="C126" s="208"/>
      <c r="D126" s="208"/>
      <c r="E126" s="208"/>
      <c r="F126" s="208"/>
      <c r="G126" s="208"/>
      <c r="H126" s="205"/>
      <c r="I126" s="34"/>
    </row>
    <row r="127" spans="1:9" ht="10.5" customHeight="1" x14ac:dyDescent="0.2">
      <c r="B127" s="265" t="s">
        <v>251</v>
      </c>
      <c r="C127" s="208"/>
      <c r="D127" s="208"/>
      <c r="E127" s="208"/>
      <c r="F127" s="208"/>
      <c r="G127" s="208"/>
      <c r="H127" s="205"/>
      <c r="I127" s="34"/>
    </row>
    <row r="128" spans="1:9" ht="10.5" customHeight="1" x14ac:dyDescent="0.2">
      <c r="B128" s="265" t="s">
        <v>376</v>
      </c>
      <c r="C128" s="208"/>
      <c r="D128" s="208"/>
      <c r="E128" s="208"/>
      <c r="F128" s="208"/>
      <c r="G128" s="208"/>
      <c r="H128" s="205"/>
      <c r="I128" s="34"/>
    </row>
    <row r="129" spans="1:9" ht="10.5" customHeight="1" x14ac:dyDescent="0.2">
      <c r="B129" s="265" t="s">
        <v>282</v>
      </c>
      <c r="C129" s="208"/>
      <c r="D129" s="208"/>
      <c r="E129" s="208"/>
      <c r="F129" s="208"/>
      <c r="G129" s="208"/>
      <c r="H129" s="205"/>
      <c r="I129" s="34"/>
    </row>
    <row r="130" spans="1:9" s="28" customFormat="1" ht="10.5" customHeight="1" x14ac:dyDescent="0.2">
      <c r="A130" s="24"/>
      <c r="B130" s="50"/>
      <c r="C130" s="208"/>
      <c r="D130" s="208"/>
      <c r="E130" s="208"/>
      <c r="F130" s="208"/>
      <c r="G130" s="4"/>
      <c r="H130" s="209"/>
      <c r="I130" s="36"/>
    </row>
    <row r="131" spans="1:9" ht="9" customHeight="1" x14ac:dyDescent="0.2">
      <c r="A131" s="1"/>
      <c r="F131" s="4"/>
      <c r="G131" s="8"/>
      <c r="H131" s="4"/>
      <c r="I131" s="4"/>
    </row>
    <row r="132" spans="1:9" ht="15" customHeight="1" x14ac:dyDescent="0.25">
      <c r="B132" s="7" t="s">
        <v>288</v>
      </c>
      <c r="C132" s="8"/>
      <c r="D132" s="8"/>
      <c r="E132" s="8"/>
      <c r="F132" s="8"/>
      <c r="H132" s="8"/>
      <c r="I132" s="8"/>
    </row>
    <row r="133" spans="1:9" x14ac:dyDescent="0.2">
      <c r="B133" s="9"/>
      <c r="C133" s="10" t="str">
        <f>C3</f>
        <v>PERIODE DU 1.1 AU 30.4.2024</v>
      </c>
      <c r="D133" s="11"/>
      <c r="G133" s="15"/>
    </row>
    <row r="134" spans="1:9" ht="14.25" customHeight="1" x14ac:dyDescent="0.2">
      <c r="B134" s="12" t="str">
        <f>B4</f>
        <v xml:space="preserve">             V - ASSURANCE ACCIDENTS DU TRAVAIL : DEPENSES en milliers d'euros</v>
      </c>
      <c r="C134" s="13"/>
      <c r="D134" s="13"/>
      <c r="E134" s="13"/>
      <c r="F134" s="14"/>
      <c r="G134" s="20"/>
      <c r="H134" s="5"/>
      <c r="I134" s="5"/>
    </row>
    <row r="135" spans="1:9" ht="12" customHeight="1" x14ac:dyDescent="0.2">
      <c r="B135" s="16" t="s">
        <v>4</v>
      </c>
      <c r="C135" s="18" t="s">
        <v>6</v>
      </c>
      <c r="D135" s="219" t="s">
        <v>3</v>
      </c>
      <c r="E135" s="219" t="s">
        <v>237</v>
      </c>
      <c r="F135" s="19" t="str">
        <f>CUMUL_Maladie_mnt!$H$5</f>
        <v>PCAP</v>
      </c>
      <c r="G135" s="23"/>
      <c r="H135" s="5"/>
      <c r="I135" s="5"/>
    </row>
    <row r="136" spans="1:9" ht="9.75" customHeight="1" x14ac:dyDescent="0.2">
      <c r="B136" s="21"/>
      <c r="C136" s="44"/>
      <c r="D136" s="220" t="s">
        <v>241</v>
      </c>
      <c r="E136" s="220" t="s">
        <v>239</v>
      </c>
      <c r="F136" s="22" t="str">
        <f>CUMUL_Maladie_mnt!$H$6</f>
        <v>en %</v>
      </c>
      <c r="G136" s="36"/>
      <c r="H136" s="5"/>
      <c r="I136" s="5"/>
    </row>
    <row r="137" spans="1:9" s="28" customFormat="1" ht="6" customHeight="1" x14ac:dyDescent="0.2">
      <c r="A137" s="24"/>
      <c r="B137" s="35"/>
      <c r="C137" s="291"/>
      <c r="D137" s="292"/>
      <c r="E137" s="292"/>
      <c r="F137" s="178"/>
      <c r="G137" s="36"/>
    </row>
    <row r="138" spans="1:9" s="28" customFormat="1" ht="13.5" customHeight="1" x14ac:dyDescent="0.2">
      <c r="A138" s="24"/>
      <c r="B138" s="31" t="s">
        <v>121</v>
      </c>
      <c r="C138" s="289"/>
      <c r="D138" s="290"/>
      <c r="E138" s="290"/>
      <c r="F138" s="178"/>
      <c r="G138" s="36"/>
    </row>
    <row r="139" spans="1:9" s="28" customFormat="1" ht="10.5" customHeight="1" x14ac:dyDescent="0.2">
      <c r="A139" s="24"/>
      <c r="B139" s="16" t="s">
        <v>116</v>
      </c>
      <c r="C139" s="289">
        <v>28626.329999999991</v>
      </c>
      <c r="D139" s="290"/>
      <c r="E139" s="290">
        <v>160.30000000000001</v>
      </c>
      <c r="F139" s="179">
        <v>-1.8880152996174404E-2</v>
      </c>
      <c r="G139" s="36"/>
      <c r="H139" s="5"/>
    </row>
    <row r="140" spans="1:9" s="28" customFormat="1" ht="10.5" customHeight="1" x14ac:dyDescent="0.2">
      <c r="A140" s="24"/>
      <c r="B140" s="16" t="s">
        <v>117</v>
      </c>
      <c r="C140" s="289">
        <v>34255</v>
      </c>
      <c r="D140" s="290"/>
      <c r="E140" s="290">
        <v>210</v>
      </c>
      <c r="F140" s="179">
        <v>7.3548155788118574E-2</v>
      </c>
      <c r="G140" s="36"/>
      <c r="H140" s="5"/>
    </row>
    <row r="141" spans="1:9" s="28" customFormat="1" ht="10.5" customHeight="1" x14ac:dyDescent="0.2">
      <c r="A141" s="24"/>
      <c r="B141" s="16" t="s">
        <v>118</v>
      </c>
      <c r="C141" s="289">
        <v>387</v>
      </c>
      <c r="D141" s="290"/>
      <c r="E141" s="290"/>
      <c r="F141" s="179">
        <v>1</v>
      </c>
      <c r="G141" s="36"/>
      <c r="H141" s="5"/>
    </row>
    <row r="142" spans="1:9" s="28" customFormat="1" ht="10.5" customHeight="1" x14ac:dyDescent="0.2">
      <c r="A142" s="24"/>
      <c r="B142" s="16" t="s">
        <v>166</v>
      </c>
      <c r="C142" s="289">
        <v>5629.4499999999953</v>
      </c>
      <c r="D142" s="290"/>
      <c r="E142" s="290">
        <v>23.94</v>
      </c>
      <c r="F142" s="179">
        <v>-1.0709283546470827E-2</v>
      </c>
      <c r="G142" s="36"/>
      <c r="H142" s="5"/>
    </row>
    <row r="143" spans="1:9" s="28" customFormat="1" ht="10.5" customHeight="1" x14ac:dyDescent="0.2">
      <c r="A143" s="24"/>
      <c r="B143" s="16" t="s">
        <v>22</v>
      </c>
      <c r="C143" s="289">
        <v>4738.8</v>
      </c>
      <c r="D143" s="290"/>
      <c r="E143" s="290"/>
      <c r="F143" s="179">
        <v>-0.12042467889227115</v>
      </c>
      <c r="G143" s="36"/>
      <c r="H143" s="5"/>
    </row>
    <row r="144" spans="1:9" s="28" customFormat="1" ht="10.5" customHeight="1" x14ac:dyDescent="0.2">
      <c r="A144" s="24"/>
      <c r="B144" s="16" t="s">
        <v>115</v>
      </c>
      <c r="C144" s="289">
        <v>3841.4199999999996</v>
      </c>
      <c r="D144" s="290">
        <v>433.79</v>
      </c>
      <c r="E144" s="290"/>
      <c r="F144" s="179">
        <v>-6.4517807435171548E-4</v>
      </c>
      <c r="G144" s="36"/>
      <c r="H144" s="5"/>
    </row>
    <row r="145" spans="1:8" s="28" customFormat="1" ht="10.5" customHeight="1" x14ac:dyDescent="0.2">
      <c r="A145" s="24"/>
      <c r="B145" s="16" t="s">
        <v>114</v>
      </c>
      <c r="C145" s="289">
        <v>155.25000000000003</v>
      </c>
      <c r="D145" s="290"/>
      <c r="E145" s="290">
        <v>172.8</v>
      </c>
      <c r="F145" s="179"/>
      <c r="G145" s="36"/>
      <c r="H145" s="5"/>
    </row>
    <row r="146" spans="1:8" s="28" customFormat="1" ht="10.5" customHeight="1" x14ac:dyDescent="0.2">
      <c r="A146" s="24"/>
      <c r="B146" s="16" t="s">
        <v>100</v>
      </c>
      <c r="C146" s="289"/>
      <c r="D146" s="290"/>
      <c r="E146" s="290"/>
      <c r="F146" s="179"/>
      <c r="G146" s="36"/>
      <c r="H146" s="5"/>
    </row>
    <row r="147" spans="1:8" s="28" customFormat="1" ht="10.5" hidden="1" customHeight="1" x14ac:dyDescent="0.2">
      <c r="A147" s="24"/>
      <c r="B147" s="16" t="s">
        <v>98</v>
      </c>
      <c r="C147" s="289"/>
      <c r="D147" s="290"/>
      <c r="E147" s="290"/>
      <c r="F147" s="179"/>
      <c r="G147" s="36"/>
      <c r="H147" s="5"/>
    </row>
    <row r="148" spans="1:8" s="28" customFormat="1" ht="12.75" customHeight="1" x14ac:dyDescent="0.2">
      <c r="A148" s="24"/>
      <c r="B148" s="16" t="s">
        <v>412</v>
      </c>
      <c r="C148" s="289"/>
      <c r="D148" s="290"/>
      <c r="E148" s="290"/>
      <c r="F148" s="179"/>
      <c r="G148" s="36"/>
      <c r="H148" s="5"/>
    </row>
    <row r="149" spans="1:8" s="28" customFormat="1" ht="12.75" customHeight="1" x14ac:dyDescent="0.2">
      <c r="A149" s="24"/>
      <c r="B149" s="16" t="s">
        <v>374</v>
      </c>
      <c r="C149" s="289">
        <v>30</v>
      </c>
      <c r="D149" s="290"/>
      <c r="E149" s="290"/>
      <c r="F149" s="179">
        <v>0</v>
      </c>
      <c r="G149" s="36"/>
      <c r="H149" s="5"/>
    </row>
    <row r="150" spans="1:8" s="28" customFormat="1" ht="12.75" customHeight="1" x14ac:dyDescent="0.2">
      <c r="A150" s="24"/>
      <c r="B150" s="574" t="s">
        <v>451</v>
      </c>
      <c r="C150" s="289"/>
      <c r="D150" s="290"/>
      <c r="E150" s="290"/>
      <c r="F150" s="179"/>
      <c r="G150" s="36"/>
      <c r="H150" s="5"/>
    </row>
    <row r="151" spans="1:8" s="28" customFormat="1" ht="12.75" hidden="1" customHeight="1" x14ac:dyDescent="0.2">
      <c r="A151" s="24"/>
      <c r="B151" s="579"/>
      <c r="C151" s="289"/>
      <c r="D151" s="290"/>
      <c r="E151" s="290"/>
      <c r="F151" s="179"/>
      <c r="G151" s="36"/>
      <c r="H151" s="5"/>
    </row>
    <row r="152" spans="1:8" s="28" customFormat="1" ht="12.75" customHeight="1" x14ac:dyDescent="0.2">
      <c r="A152" s="24"/>
      <c r="B152" s="269" t="s">
        <v>99</v>
      </c>
      <c r="C152" s="289"/>
      <c r="D152" s="290"/>
      <c r="E152" s="290"/>
      <c r="F152" s="179"/>
      <c r="G152" s="36"/>
      <c r="H152" s="5"/>
    </row>
    <row r="153" spans="1:8" s="28" customFormat="1" ht="11.25" customHeight="1" x14ac:dyDescent="0.2">
      <c r="A153" s="24"/>
      <c r="B153" s="35" t="s">
        <v>119</v>
      </c>
      <c r="C153" s="291">
        <v>77663.249999999971</v>
      </c>
      <c r="D153" s="292">
        <v>433.79</v>
      </c>
      <c r="E153" s="292">
        <v>567.04000000000008</v>
      </c>
      <c r="F153" s="178">
        <v>7.9028684966315765E-3</v>
      </c>
      <c r="G153" s="36"/>
    </row>
    <row r="154" spans="1:8" s="28" customFormat="1" ht="14.25" customHeight="1" x14ac:dyDescent="0.2">
      <c r="A154" s="24"/>
      <c r="B154" s="31" t="s">
        <v>243</v>
      </c>
      <c r="C154" s="291"/>
      <c r="D154" s="292"/>
      <c r="E154" s="292"/>
      <c r="F154" s="178"/>
      <c r="G154" s="36"/>
    </row>
    <row r="155" spans="1:8" s="28" customFormat="1" ht="10.5" customHeight="1" x14ac:dyDescent="0.2">
      <c r="A155" s="24"/>
      <c r="B155" s="16" t="s">
        <v>22</v>
      </c>
      <c r="C155" s="289">
        <v>1129002.49</v>
      </c>
      <c r="D155" s="290"/>
      <c r="E155" s="290">
        <v>611</v>
      </c>
      <c r="F155" s="179">
        <v>0.226087840236046</v>
      </c>
      <c r="G155" s="36"/>
      <c r="H155" s="5"/>
    </row>
    <row r="156" spans="1:8" s="28" customFormat="1" ht="10.5" customHeight="1" x14ac:dyDescent="0.2">
      <c r="A156" s="24"/>
      <c r="B156" s="16" t="s">
        <v>104</v>
      </c>
      <c r="C156" s="289">
        <v>289999.3</v>
      </c>
      <c r="D156" s="290"/>
      <c r="E156" s="290">
        <v>297.90999999999997</v>
      </c>
      <c r="F156" s="179">
        <v>-6.1803761677781122E-2</v>
      </c>
      <c r="G156" s="36"/>
      <c r="H156" s="5"/>
    </row>
    <row r="157" spans="1:8" s="28" customFormat="1" ht="10.5" customHeight="1" x14ac:dyDescent="0.2">
      <c r="A157" s="24"/>
      <c r="B157" s="33" t="s">
        <v>106</v>
      </c>
      <c r="C157" s="289">
        <v>285976.91000000003</v>
      </c>
      <c r="D157" s="290"/>
      <c r="E157" s="290">
        <v>297.90999999999997</v>
      </c>
      <c r="F157" s="179">
        <v>-5.1657753187864475E-2</v>
      </c>
      <c r="G157" s="36"/>
      <c r="H157" s="5"/>
    </row>
    <row r="158" spans="1:8" s="28" customFormat="1" ht="10.5" customHeight="1" x14ac:dyDescent="0.2">
      <c r="A158" s="24"/>
      <c r="B158" s="33" t="s">
        <v>304</v>
      </c>
      <c r="C158" s="289">
        <v>54147.23</v>
      </c>
      <c r="D158" s="290"/>
      <c r="E158" s="290">
        <v>242.16</v>
      </c>
      <c r="F158" s="179">
        <v>9.2708386516883179E-2</v>
      </c>
      <c r="G158" s="36"/>
      <c r="H158" s="5"/>
    </row>
    <row r="159" spans="1:8" s="28" customFormat="1" ht="10.5" customHeight="1" x14ac:dyDescent="0.2">
      <c r="A159" s="24"/>
      <c r="B159" s="33" t="s">
        <v>305</v>
      </c>
      <c r="C159" s="289"/>
      <c r="D159" s="290"/>
      <c r="E159" s="290"/>
      <c r="F159" s="179"/>
      <c r="G159" s="36"/>
      <c r="H159" s="5"/>
    </row>
    <row r="160" spans="1:8" s="28" customFormat="1" ht="10.5" customHeight="1" x14ac:dyDescent="0.2">
      <c r="A160" s="24"/>
      <c r="B160" s="33" t="s">
        <v>306</v>
      </c>
      <c r="C160" s="289">
        <v>2955.1600000000003</v>
      </c>
      <c r="D160" s="290"/>
      <c r="E160" s="290"/>
      <c r="F160" s="179">
        <v>-0.59572462608262633</v>
      </c>
      <c r="G160" s="36"/>
      <c r="H160" s="5"/>
    </row>
    <row r="161" spans="1:9" s="28" customFormat="1" ht="10.5" customHeight="1" x14ac:dyDescent="0.2">
      <c r="A161" s="24"/>
      <c r="B161" s="33" t="s">
        <v>307</v>
      </c>
      <c r="C161" s="289">
        <v>32939.320000000007</v>
      </c>
      <c r="D161" s="290"/>
      <c r="E161" s="290"/>
      <c r="F161" s="179">
        <v>-3.484334340215034E-2</v>
      </c>
      <c r="G161" s="36"/>
      <c r="H161" s="5"/>
    </row>
    <row r="162" spans="1:9" s="28" customFormat="1" ht="10.5" customHeight="1" x14ac:dyDescent="0.2">
      <c r="A162" s="24"/>
      <c r="B162" s="33" t="s">
        <v>308</v>
      </c>
      <c r="C162" s="289">
        <v>104019.76000000004</v>
      </c>
      <c r="D162" s="290"/>
      <c r="E162" s="290">
        <v>55.75</v>
      </c>
      <c r="F162" s="179">
        <v>2.1461443473095088E-2</v>
      </c>
      <c r="G162" s="36"/>
      <c r="H162" s="5"/>
    </row>
    <row r="163" spans="1:9" s="28" customFormat="1" ht="10.5" customHeight="1" x14ac:dyDescent="0.2">
      <c r="A163" s="24"/>
      <c r="B163" s="33" t="s">
        <v>309</v>
      </c>
      <c r="C163" s="289">
        <v>91915.44</v>
      </c>
      <c r="D163" s="290"/>
      <c r="E163" s="290"/>
      <c r="F163" s="179">
        <v>-0.15463590977994623</v>
      </c>
      <c r="G163" s="34"/>
      <c r="H163" s="5"/>
    </row>
    <row r="164" spans="1:9" ht="10.5" customHeight="1" x14ac:dyDescent="0.2">
      <c r="B164" s="33" t="s">
        <v>105</v>
      </c>
      <c r="C164" s="289">
        <v>4022.39</v>
      </c>
      <c r="D164" s="290"/>
      <c r="E164" s="290"/>
      <c r="F164" s="179">
        <v>-0.46712653789035941</v>
      </c>
      <c r="G164" s="34"/>
      <c r="H164" s="5"/>
      <c r="I164" s="5"/>
    </row>
    <row r="165" spans="1:9" ht="10.5" customHeight="1" x14ac:dyDescent="0.2">
      <c r="B165" s="16" t="s">
        <v>116</v>
      </c>
      <c r="C165" s="289">
        <v>6964.050000000002</v>
      </c>
      <c r="D165" s="290"/>
      <c r="E165" s="290"/>
      <c r="F165" s="179"/>
      <c r="G165" s="34"/>
      <c r="H165" s="5"/>
      <c r="I165" s="5"/>
    </row>
    <row r="166" spans="1:9" ht="10.5" customHeight="1" x14ac:dyDescent="0.2">
      <c r="B166" s="16" t="s">
        <v>117</v>
      </c>
      <c r="C166" s="289">
        <v>12042.960000000001</v>
      </c>
      <c r="D166" s="290"/>
      <c r="E166" s="290"/>
      <c r="F166" s="179">
        <v>0.1318677807122246</v>
      </c>
      <c r="G166" s="34"/>
      <c r="H166" s="5"/>
      <c r="I166" s="5"/>
    </row>
    <row r="167" spans="1:9" ht="10.5" customHeight="1" x14ac:dyDescent="0.2">
      <c r="B167" s="16" t="s">
        <v>118</v>
      </c>
      <c r="C167" s="289"/>
      <c r="D167" s="290"/>
      <c r="E167" s="290"/>
      <c r="F167" s="179"/>
      <c r="G167" s="36"/>
      <c r="H167" s="5"/>
      <c r="I167" s="5"/>
    </row>
    <row r="168" spans="1:9" s="28" customFormat="1" ht="10.5" customHeight="1" x14ac:dyDescent="0.2">
      <c r="A168" s="24"/>
      <c r="B168" s="16" t="s">
        <v>115</v>
      </c>
      <c r="C168" s="289">
        <v>1948.5800000000002</v>
      </c>
      <c r="D168" s="290"/>
      <c r="E168" s="290"/>
      <c r="F168" s="179"/>
      <c r="G168" s="36"/>
      <c r="H168" s="5"/>
    </row>
    <row r="169" spans="1:9" s="28" customFormat="1" ht="10.5" customHeight="1" x14ac:dyDescent="0.2">
      <c r="A169" s="24"/>
      <c r="B169" s="16" t="s">
        <v>114</v>
      </c>
      <c r="C169" s="289">
        <v>1058.8499999999999</v>
      </c>
      <c r="D169" s="290"/>
      <c r="E169" s="290"/>
      <c r="F169" s="179">
        <v>-0.62886435331230295</v>
      </c>
      <c r="G169" s="20"/>
      <c r="H169" s="5"/>
    </row>
    <row r="170" spans="1:9" ht="10.5" customHeight="1" x14ac:dyDescent="0.2">
      <c r="B170" s="16" t="s">
        <v>95</v>
      </c>
      <c r="C170" s="289">
        <v>1462.8000000000002</v>
      </c>
      <c r="D170" s="290"/>
      <c r="E170" s="290"/>
      <c r="F170" s="179">
        <v>-0.62052505966587113</v>
      </c>
      <c r="G170" s="20"/>
      <c r="H170" s="5"/>
      <c r="I170" s="5"/>
    </row>
    <row r="171" spans="1:9" ht="10.5" customHeight="1" x14ac:dyDescent="0.2">
      <c r="B171" s="16" t="s">
        <v>381</v>
      </c>
      <c r="C171" s="289">
        <v>6065.4400000000005</v>
      </c>
      <c r="D171" s="290"/>
      <c r="E171" s="290">
        <v>25</v>
      </c>
      <c r="F171" s="179">
        <v>1.4810303634648081E-2</v>
      </c>
      <c r="G171" s="20"/>
      <c r="H171" s="5"/>
      <c r="I171" s="5"/>
    </row>
    <row r="172" spans="1:9" s="486" customFormat="1" ht="10.5" customHeight="1" x14ac:dyDescent="0.2">
      <c r="A172" s="452"/>
      <c r="B172" s="563" t="s">
        <v>310</v>
      </c>
      <c r="C172" s="568"/>
      <c r="D172" s="569"/>
      <c r="E172" s="569"/>
      <c r="F172" s="570"/>
      <c r="G172" s="494"/>
    </row>
    <row r="173" spans="1:9" s="486" customFormat="1" ht="10.5" customHeight="1" x14ac:dyDescent="0.2">
      <c r="A173" s="452"/>
      <c r="B173" s="563" t="s">
        <v>311</v>
      </c>
      <c r="C173" s="568"/>
      <c r="D173" s="569"/>
      <c r="E173" s="569"/>
      <c r="F173" s="570"/>
      <c r="G173" s="494"/>
    </row>
    <row r="174" spans="1:9" s="486" customFormat="1" ht="10.5" customHeight="1" x14ac:dyDescent="0.2">
      <c r="A174" s="452"/>
      <c r="B174" s="563" t="s">
        <v>312</v>
      </c>
      <c r="C174" s="568"/>
      <c r="D174" s="569"/>
      <c r="E174" s="569"/>
      <c r="F174" s="570"/>
      <c r="G174" s="494"/>
    </row>
    <row r="175" spans="1:9" s="486" customFormat="1" ht="10.5" customHeight="1" x14ac:dyDescent="0.2">
      <c r="A175" s="452"/>
      <c r="B175" s="563" t="s">
        <v>313</v>
      </c>
      <c r="C175" s="568"/>
      <c r="D175" s="569"/>
      <c r="E175" s="569"/>
      <c r="F175" s="570"/>
      <c r="G175" s="571"/>
    </row>
    <row r="176" spans="1:9" ht="10.5" customHeight="1" x14ac:dyDescent="0.2">
      <c r="B176" s="269" t="s">
        <v>412</v>
      </c>
      <c r="C176" s="289"/>
      <c r="D176" s="290"/>
      <c r="E176" s="290"/>
      <c r="F176" s="179"/>
      <c r="G176" s="34"/>
      <c r="H176" s="5"/>
      <c r="I176" s="5"/>
    </row>
    <row r="177" spans="1:9" ht="10.5" customHeight="1" x14ac:dyDescent="0.2">
      <c r="B177" s="16" t="s">
        <v>100</v>
      </c>
      <c r="C177" s="289">
        <v>1080.6400000000001</v>
      </c>
      <c r="D177" s="290"/>
      <c r="E177" s="290"/>
      <c r="F177" s="179">
        <v>-0.27066573079207379</v>
      </c>
      <c r="G177" s="34"/>
      <c r="H177" s="5"/>
      <c r="I177" s="5"/>
    </row>
    <row r="178" spans="1:9" ht="10.5" customHeight="1" x14ac:dyDescent="0.2">
      <c r="B178" s="16" t="s">
        <v>94</v>
      </c>
      <c r="C178" s="289"/>
      <c r="D178" s="290"/>
      <c r="E178" s="290"/>
      <c r="F178" s="179"/>
      <c r="G178" s="34"/>
      <c r="H178" s="5"/>
      <c r="I178" s="5"/>
    </row>
    <row r="179" spans="1:9" ht="10.5" customHeight="1" x14ac:dyDescent="0.2">
      <c r="B179" s="16" t="s">
        <v>92</v>
      </c>
      <c r="C179" s="289"/>
      <c r="D179" s="290"/>
      <c r="E179" s="290"/>
      <c r="F179" s="179"/>
      <c r="G179" s="34"/>
      <c r="H179" s="5"/>
      <c r="I179" s="5"/>
    </row>
    <row r="180" spans="1:9" ht="10.5" customHeight="1" x14ac:dyDescent="0.2">
      <c r="B180" s="16" t="s">
        <v>93</v>
      </c>
      <c r="C180" s="289"/>
      <c r="D180" s="290"/>
      <c r="E180" s="290"/>
      <c r="F180" s="179"/>
      <c r="G180" s="27"/>
      <c r="H180" s="5"/>
      <c r="I180" s="5"/>
    </row>
    <row r="181" spans="1:9" s="28" customFormat="1" ht="10.5" customHeight="1" x14ac:dyDescent="0.2">
      <c r="A181" s="24"/>
      <c r="B181" s="16" t="s">
        <v>303</v>
      </c>
      <c r="C181" s="289"/>
      <c r="D181" s="290"/>
      <c r="E181" s="290"/>
      <c r="F181" s="179"/>
      <c r="G181" s="34"/>
      <c r="H181" s="5"/>
    </row>
    <row r="182" spans="1:9" ht="10.5" customHeight="1" x14ac:dyDescent="0.2">
      <c r="B182" s="16" t="s">
        <v>123</v>
      </c>
      <c r="C182" s="289">
        <v>319.67999999999995</v>
      </c>
      <c r="D182" s="290"/>
      <c r="E182" s="290"/>
      <c r="F182" s="179"/>
      <c r="G182" s="34"/>
      <c r="H182" s="5"/>
      <c r="I182" s="5"/>
    </row>
    <row r="183" spans="1:9" ht="10.5" customHeight="1" x14ac:dyDescent="0.2">
      <c r="B183" s="16" t="s">
        <v>107</v>
      </c>
      <c r="C183" s="289"/>
      <c r="D183" s="290"/>
      <c r="E183" s="290"/>
      <c r="F183" s="179"/>
      <c r="G183" s="20"/>
      <c r="H183" s="5"/>
      <c r="I183" s="5"/>
    </row>
    <row r="184" spans="1:9" ht="10.5" customHeight="1" x14ac:dyDescent="0.2">
      <c r="B184" s="33" t="s">
        <v>110</v>
      </c>
      <c r="C184" s="289"/>
      <c r="D184" s="290"/>
      <c r="E184" s="290"/>
      <c r="F184" s="179"/>
      <c r="G184" s="34"/>
      <c r="H184" s="5"/>
      <c r="I184" s="5"/>
    </row>
    <row r="185" spans="1:9" ht="10.5" customHeight="1" x14ac:dyDescent="0.2">
      <c r="B185" s="33" t="s">
        <v>109</v>
      </c>
      <c r="C185" s="289"/>
      <c r="D185" s="290"/>
      <c r="E185" s="290"/>
      <c r="F185" s="179"/>
      <c r="G185" s="34"/>
      <c r="H185" s="5"/>
      <c r="I185" s="5"/>
    </row>
    <row r="186" spans="1:9" ht="10.5" customHeight="1" x14ac:dyDescent="0.2">
      <c r="B186" s="33" t="s">
        <v>111</v>
      </c>
      <c r="C186" s="289"/>
      <c r="D186" s="290"/>
      <c r="E186" s="290"/>
      <c r="F186" s="179"/>
      <c r="G186" s="34"/>
      <c r="H186" s="5"/>
      <c r="I186" s="5"/>
    </row>
    <row r="187" spans="1:9" ht="10.5" customHeight="1" x14ac:dyDescent="0.2">
      <c r="B187" s="33" t="s">
        <v>112</v>
      </c>
      <c r="C187" s="289"/>
      <c r="D187" s="290"/>
      <c r="E187" s="290"/>
      <c r="F187" s="179"/>
      <c r="G187" s="34"/>
      <c r="H187" s="5"/>
      <c r="I187" s="5"/>
    </row>
    <row r="188" spans="1:9" ht="10.5" customHeight="1" x14ac:dyDescent="0.2">
      <c r="B188" s="16" t="s">
        <v>256</v>
      </c>
      <c r="C188" s="289"/>
      <c r="D188" s="290"/>
      <c r="E188" s="290"/>
      <c r="F188" s="179"/>
      <c r="G188" s="47"/>
      <c r="H188" s="5"/>
      <c r="I188" s="5"/>
    </row>
    <row r="189" spans="1:9" s="28" customFormat="1" ht="10.5" customHeight="1" x14ac:dyDescent="0.2">
      <c r="A189" s="24"/>
      <c r="B189" s="16" t="s">
        <v>96</v>
      </c>
      <c r="C189" s="289"/>
      <c r="D189" s="290"/>
      <c r="E189" s="290"/>
      <c r="F189" s="179"/>
      <c r="G189" s="47"/>
      <c r="H189" s="5"/>
    </row>
    <row r="190" spans="1:9" s="28" customFormat="1" ht="10.5" customHeight="1" x14ac:dyDescent="0.2">
      <c r="A190" s="24"/>
      <c r="B190" s="16" t="s">
        <v>103</v>
      </c>
      <c r="C190" s="295"/>
      <c r="D190" s="296"/>
      <c r="E190" s="296"/>
      <c r="F190" s="190"/>
      <c r="G190" s="47"/>
      <c r="H190" s="5"/>
    </row>
    <row r="191" spans="1:9" s="28" customFormat="1" ht="10.5" customHeight="1" x14ac:dyDescent="0.2">
      <c r="A191" s="24"/>
      <c r="B191" s="16" t="s">
        <v>91</v>
      </c>
      <c r="C191" s="295">
        <v>3293.33</v>
      </c>
      <c r="D191" s="296"/>
      <c r="E191" s="296"/>
      <c r="F191" s="190">
        <v>0.35274135778128279</v>
      </c>
      <c r="G191" s="47"/>
      <c r="H191" s="5"/>
    </row>
    <row r="192" spans="1:9" s="28" customFormat="1" ht="10.5" customHeight="1" x14ac:dyDescent="0.2">
      <c r="A192" s="24"/>
      <c r="B192" s="268" t="s">
        <v>255</v>
      </c>
      <c r="C192" s="295"/>
      <c r="D192" s="296"/>
      <c r="E192" s="296"/>
      <c r="F192" s="190"/>
      <c r="G192" s="47"/>
      <c r="H192" s="5"/>
    </row>
    <row r="193" spans="1:9" s="28" customFormat="1" ht="10.5" customHeight="1" x14ac:dyDescent="0.2">
      <c r="A193" s="24"/>
      <c r="B193" s="16" t="s">
        <v>411</v>
      </c>
      <c r="C193" s="295"/>
      <c r="D193" s="296"/>
      <c r="E193" s="296"/>
      <c r="F193" s="190"/>
      <c r="G193" s="47"/>
      <c r="H193" s="5"/>
    </row>
    <row r="194" spans="1:9" s="28" customFormat="1" ht="10.5" customHeight="1" x14ac:dyDescent="0.2">
      <c r="A194" s="24"/>
      <c r="B194" s="16" t="s">
        <v>97</v>
      </c>
      <c r="C194" s="295"/>
      <c r="D194" s="296"/>
      <c r="E194" s="296"/>
      <c r="F194" s="190"/>
      <c r="G194" s="47"/>
      <c r="H194" s="5"/>
    </row>
    <row r="195" spans="1:9" s="28" customFormat="1" ht="10.5" customHeight="1" x14ac:dyDescent="0.2">
      <c r="A195" s="24"/>
      <c r="B195" s="16" t="s">
        <v>374</v>
      </c>
      <c r="C195" s="295"/>
      <c r="D195" s="296"/>
      <c r="E195" s="296"/>
      <c r="F195" s="190"/>
      <c r="G195" s="47"/>
      <c r="H195" s="5"/>
    </row>
    <row r="196" spans="1:9" s="28" customFormat="1" ht="10.5" customHeight="1" x14ac:dyDescent="0.2">
      <c r="A196" s="24"/>
      <c r="B196" s="574" t="s">
        <v>460</v>
      </c>
      <c r="C196" s="295"/>
      <c r="D196" s="296"/>
      <c r="E196" s="296"/>
      <c r="F196" s="190"/>
      <c r="G196" s="47"/>
      <c r="H196" s="5"/>
    </row>
    <row r="197" spans="1:9" s="28" customFormat="1" ht="10.5" customHeight="1" x14ac:dyDescent="0.2">
      <c r="A197" s="24"/>
      <c r="B197" s="16" t="s">
        <v>489</v>
      </c>
      <c r="C197" s="295"/>
      <c r="D197" s="296"/>
      <c r="E197" s="296"/>
      <c r="F197" s="190"/>
      <c r="G197" s="47"/>
      <c r="H197" s="5"/>
    </row>
    <row r="198" spans="1:9" s="28" customFormat="1" ht="10.5" customHeight="1" x14ac:dyDescent="0.2">
      <c r="A198" s="24"/>
      <c r="B198" s="574" t="s">
        <v>487</v>
      </c>
      <c r="C198" s="295"/>
      <c r="D198" s="296"/>
      <c r="E198" s="296"/>
      <c r="F198" s="190"/>
      <c r="G198" s="47"/>
      <c r="H198" s="5"/>
    </row>
    <row r="199" spans="1:9" s="28" customFormat="1" ht="10.5" customHeight="1" x14ac:dyDescent="0.2">
      <c r="A199" s="24"/>
      <c r="B199" s="16" t="s">
        <v>99</v>
      </c>
      <c r="C199" s="295">
        <v>1084.19</v>
      </c>
      <c r="D199" s="296"/>
      <c r="E199" s="296">
        <v>62.65</v>
      </c>
      <c r="F199" s="190">
        <v>-0.30500641025641018</v>
      </c>
      <c r="G199" s="47"/>
      <c r="H199" s="5"/>
    </row>
    <row r="200" spans="1:9" s="28" customFormat="1" ht="10.5" customHeight="1" x14ac:dyDescent="0.2">
      <c r="A200" s="24"/>
      <c r="B200" s="16" t="s">
        <v>98</v>
      </c>
      <c r="C200" s="295"/>
      <c r="D200" s="296"/>
      <c r="E200" s="296"/>
      <c r="F200" s="190"/>
      <c r="G200" s="47"/>
      <c r="H200" s="5"/>
    </row>
    <row r="201" spans="1:9" s="28" customFormat="1" ht="10.5" customHeight="1" x14ac:dyDescent="0.2">
      <c r="A201" s="24"/>
      <c r="B201" s="16" t="s">
        <v>279</v>
      </c>
      <c r="C201" s="295">
        <v>-38033</v>
      </c>
      <c r="D201" s="296"/>
      <c r="E201" s="296">
        <v>-23</v>
      </c>
      <c r="F201" s="190">
        <v>6.0478474236002722E-2</v>
      </c>
      <c r="G201" s="47"/>
      <c r="H201" s="5"/>
    </row>
    <row r="202" spans="1:9" s="28" customFormat="1" ht="11.25" customHeight="1" x14ac:dyDescent="0.2">
      <c r="A202" s="24"/>
      <c r="B202" s="35" t="s">
        <v>245</v>
      </c>
      <c r="C202" s="297">
        <v>1416299.31</v>
      </c>
      <c r="D202" s="298"/>
      <c r="E202" s="298">
        <v>973.56</v>
      </c>
      <c r="F202" s="180">
        <v>0.12863356053891639</v>
      </c>
      <c r="G202" s="47"/>
    </row>
    <row r="203" spans="1:9" ht="10.5" customHeight="1" x14ac:dyDescent="0.2">
      <c r="B203" s="31" t="s">
        <v>278</v>
      </c>
      <c r="C203" s="297"/>
      <c r="D203" s="298"/>
      <c r="E203" s="298"/>
      <c r="F203" s="180"/>
      <c r="G203" s="47"/>
      <c r="H203" s="5"/>
      <c r="I203" s="5"/>
    </row>
    <row r="204" spans="1:9" ht="10.5" customHeight="1" x14ac:dyDescent="0.2">
      <c r="B204" s="16" t="s">
        <v>22</v>
      </c>
      <c r="C204" s="295">
        <v>31250074.890000001</v>
      </c>
      <c r="D204" s="296">
        <v>1236966.02</v>
      </c>
      <c r="E204" s="296">
        <v>30851.200000000001</v>
      </c>
      <c r="F204" s="190">
        <v>4.2977411286072353E-2</v>
      </c>
      <c r="G204" s="47"/>
      <c r="H204" s="5"/>
      <c r="I204" s="5"/>
    </row>
    <row r="205" spans="1:9" ht="10.5" customHeight="1" x14ac:dyDescent="0.2">
      <c r="B205" s="16" t="s">
        <v>104</v>
      </c>
      <c r="C205" s="295">
        <v>22759508.769999996</v>
      </c>
      <c r="D205" s="296">
        <v>8363971.6500000013</v>
      </c>
      <c r="E205" s="296">
        <v>39184.28</v>
      </c>
      <c r="F205" s="190">
        <v>-5.9272105223986515E-2</v>
      </c>
      <c r="G205" s="47"/>
      <c r="H205" s="5"/>
      <c r="I205" s="5"/>
    </row>
    <row r="206" spans="1:9" ht="10.5" customHeight="1" x14ac:dyDescent="0.2">
      <c r="B206" s="33" t="s">
        <v>106</v>
      </c>
      <c r="C206" s="295">
        <v>22697733.099999994</v>
      </c>
      <c r="D206" s="296">
        <v>8358160.2200000007</v>
      </c>
      <c r="E206" s="296">
        <v>38982.539999999994</v>
      </c>
      <c r="F206" s="190">
        <v>-5.8967077481967389E-2</v>
      </c>
      <c r="G206" s="47"/>
      <c r="H206" s="5"/>
      <c r="I206" s="5"/>
    </row>
    <row r="207" spans="1:9" ht="10.5" customHeight="1" x14ac:dyDescent="0.2">
      <c r="B207" s="33" t="s">
        <v>304</v>
      </c>
      <c r="C207" s="295">
        <v>5607474.5900000026</v>
      </c>
      <c r="D207" s="296">
        <v>5043523.0600000024</v>
      </c>
      <c r="E207" s="296">
        <v>12190.359999999999</v>
      </c>
      <c r="F207" s="190">
        <v>-0.18858881735982447</v>
      </c>
      <c r="G207" s="47"/>
      <c r="H207" s="5"/>
      <c r="I207" s="5"/>
    </row>
    <row r="208" spans="1:9" ht="10.5" customHeight="1" x14ac:dyDescent="0.2">
      <c r="B208" s="33" t="s">
        <v>305</v>
      </c>
      <c r="C208" s="295"/>
      <c r="D208" s="296"/>
      <c r="E208" s="296"/>
      <c r="F208" s="190"/>
      <c r="G208" s="47"/>
      <c r="H208" s="5"/>
      <c r="I208" s="5"/>
    </row>
    <row r="209" spans="2:9" ht="10.5" customHeight="1" x14ac:dyDescent="0.2">
      <c r="B209" s="33" t="s">
        <v>306</v>
      </c>
      <c r="C209" s="295">
        <v>2247821.5099999984</v>
      </c>
      <c r="D209" s="296">
        <v>2234734.7199999983</v>
      </c>
      <c r="E209" s="296">
        <v>5312.19</v>
      </c>
      <c r="F209" s="190">
        <v>-0.21378517581196188</v>
      </c>
      <c r="G209" s="47"/>
      <c r="H209" s="5"/>
      <c r="I209" s="5"/>
    </row>
    <row r="210" spans="2:9" ht="10.5" customHeight="1" x14ac:dyDescent="0.2">
      <c r="B210" s="33" t="s">
        <v>307</v>
      </c>
      <c r="C210" s="295">
        <v>1841758.7000000055</v>
      </c>
      <c r="D210" s="296">
        <v>25658.52</v>
      </c>
      <c r="E210" s="296">
        <v>2322.02</v>
      </c>
      <c r="F210" s="190">
        <v>1.1338729783116896E-2</v>
      </c>
      <c r="G210" s="47"/>
      <c r="H210" s="5"/>
      <c r="I210" s="5"/>
    </row>
    <row r="211" spans="2:9" ht="10.5" customHeight="1" x14ac:dyDescent="0.2">
      <c r="B211" s="33" t="s">
        <v>308</v>
      </c>
      <c r="C211" s="295">
        <v>10014451.219999991</v>
      </c>
      <c r="D211" s="296">
        <v>799546.09999999986</v>
      </c>
      <c r="E211" s="296">
        <v>16390.490000000002</v>
      </c>
      <c r="F211" s="190">
        <v>2.9542273710273736E-2</v>
      </c>
      <c r="G211" s="47"/>
      <c r="H211" s="5"/>
      <c r="I211" s="5"/>
    </row>
    <row r="212" spans="2:9" ht="10.5" customHeight="1" x14ac:dyDescent="0.2">
      <c r="B212" s="33" t="s">
        <v>309</v>
      </c>
      <c r="C212" s="295">
        <v>2986227.0799999987</v>
      </c>
      <c r="D212" s="296">
        <v>254697.82000000018</v>
      </c>
      <c r="E212" s="296">
        <v>2767.4800000000005</v>
      </c>
      <c r="F212" s="190">
        <v>6.6007334508028981E-2</v>
      </c>
      <c r="G212" s="47"/>
      <c r="H212" s="5"/>
      <c r="I212" s="5"/>
    </row>
    <row r="213" spans="2:9" ht="10.5" customHeight="1" x14ac:dyDescent="0.2">
      <c r="B213" s="33" t="s">
        <v>105</v>
      </c>
      <c r="C213" s="295">
        <v>61775.670000000049</v>
      </c>
      <c r="D213" s="296">
        <v>5811.43</v>
      </c>
      <c r="E213" s="296">
        <v>201.74000000000004</v>
      </c>
      <c r="F213" s="190">
        <v>-0.15938637163387359</v>
      </c>
      <c r="G213" s="47"/>
      <c r="H213" s="5"/>
      <c r="I213" s="5"/>
    </row>
    <row r="214" spans="2:9" ht="10.5" customHeight="1" x14ac:dyDescent="0.2">
      <c r="B214" s="16" t="s">
        <v>116</v>
      </c>
      <c r="C214" s="295">
        <v>35590.379999999997</v>
      </c>
      <c r="D214" s="296"/>
      <c r="E214" s="296">
        <v>160.30000000000001</v>
      </c>
      <c r="F214" s="190">
        <v>-0.34546307211599425</v>
      </c>
      <c r="G214" s="47"/>
      <c r="H214" s="5"/>
      <c r="I214" s="5"/>
    </row>
    <row r="215" spans="2:9" ht="10.5" customHeight="1" x14ac:dyDescent="0.2">
      <c r="B215" s="16" t="s">
        <v>117</v>
      </c>
      <c r="C215" s="295">
        <v>46297.96</v>
      </c>
      <c r="D215" s="296"/>
      <c r="E215" s="296">
        <v>210</v>
      </c>
      <c r="F215" s="190">
        <v>8.8131999282694329E-2</v>
      </c>
      <c r="G215" s="47"/>
      <c r="H215" s="5"/>
      <c r="I215" s="5"/>
    </row>
    <row r="216" spans="2:9" ht="10.5" customHeight="1" x14ac:dyDescent="0.2">
      <c r="B216" s="16" t="s">
        <v>118</v>
      </c>
      <c r="C216" s="295">
        <v>387</v>
      </c>
      <c r="D216" s="296"/>
      <c r="E216" s="296"/>
      <c r="F216" s="190">
        <v>1</v>
      </c>
      <c r="G216" s="47"/>
      <c r="H216" s="5"/>
      <c r="I216" s="5"/>
    </row>
    <row r="217" spans="2:9" ht="10.5" customHeight="1" x14ac:dyDescent="0.2">
      <c r="B217" s="16" t="s">
        <v>100</v>
      </c>
      <c r="C217" s="295">
        <v>193039.85000000003</v>
      </c>
      <c r="D217" s="296"/>
      <c r="E217" s="296">
        <v>534.48</v>
      </c>
      <c r="F217" s="190">
        <v>-8.2884692851887265E-2</v>
      </c>
      <c r="G217" s="20"/>
      <c r="H217" s="5"/>
      <c r="I217" s="5"/>
    </row>
    <row r="218" spans="2:9" ht="10.5" customHeight="1" x14ac:dyDescent="0.2">
      <c r="B218" s="16" t="s">
        <v>107</v>
      </c>
      <c r="C218" s="295">
        <v>9035207.709999999</v>
      </c>
      <c r="D218" s="296">
        <v>9035207.709999999</v>
      </c>
      <c r="E218" s="296">
        <v>15321.550000000003</v>
      </c>
      <c r="F218" s="190">
        <v>0.10963719077821299</v>
      </c>
      <c r="G218" s="47"/>
      <c r="H218" s="5"/>
      <c r="I218" s="5"/>
    </row>
    <row r="219" spans="2:9" ht="10.5" customHeight="1" x14ac:dyDescent="0.2">
      <c r="B219" s="33" t="s">
        <v>110</v>
      </c>
      <c r="C219" s="289">
        <v>1810718.9599999983</v>
      </c>
      <c r="D219" s="290">
        <v>1810718.9599999983</v>
      </c>
      <c r="E219" s="290">
        <v>3492.98</v>
      </c>
      <c r="F219" s="179">
        <v>6.7947610024391203E-2</v>
      </c>
      <c r="G219" s="47"/>
      <c r="H219" s="5"/>
      <c r="I219" s="5"/>
    </row>
    <row r="220" spans="2:9" ht="10.5" customHeight="1" x14ac:dyDescent="0.2">
      <c r="B220" s="33" t="s">
        <v>109</v>
      </c>
      <c r="C220" s="295">
        <v>7189138.7500000009</v>
      </c>
      <c r="D220" s="296">
        <v>7189138.7500000009</v>
      </c>
      <c r="E220" s="296">
        <v>11828.570000000003</v>
      </c>
      <c r="F220" s="190">
        <v>0.1205234589917461</v>
      </c>
      <c r="G220" s="47"/>
      <c r="H220" s="5"/>
      <c r="I220" s="5"/>
    </row>
    <row r="221" spans="2:9" ht="10.5" customHeight="1" x14ac:dyDescent="0.2">
      <c r="B221" s="33" t="s">
        <v>112</v>
      </c>
      <c r="C221" s="295">
        <v>35350</v>
      </c>
      <c r="D221" s="296">
        <v>35350</v>
      </c>
      <c r="E221" s="296"/>
      <c r="F221" s="190">
        <v>0.15522875816993453</v>
      </c>
      <c r="G221" s="47"/>
      <c r="H221" s="5"/>
      <c r="I221" s="5"/>
    </row>
    <row r="222" spans="2:9" ht="10.5" customHeight="1" x14ac:dyDescent="0.2">
      <c r="B222" s="33" t="s">
        <v>111</v>
      </c>
      <c r="C222" s="295"/>
      <c r="D222" s="296"/>
      <c r="E222" s="296"/>
      <c r="F222" s="190"/>
      <c r="G222" s="47"/>
      <c r="H222" s="5"/>
      <c r="I222" s="5"/>
    </row>
    <row r="223" spans="2:9" ht="10.5" customHeight="1" x14ac:dyDescent="0.2">
      <c r="B223" s="269" t="s">
        <v>411</v>
      </c>
      <c r="C223" s="295"/>
      <c r="D223" s="296"/>
      <c r="E223" s="296"/>
      <c r="F223" s="190"/>
      <c r="G223" s="47"/>
      <c r="H223" s="5"/>
      <c r="I223" s="5"/>
    </row>
    <row r="224" spans="2:9" ht="10.5" customHeight="1" x14ac:dyDescent="0.2">
      <c r="B224" s="16" t="s">
        <v>97</v>
      </c>
      <c r="C224" s="295"/>
      <c r="D224" s="296"/>
      <c r="E224" s="296"/>
      <c r="F224" s="190"/>
      <c r="G224" s="47"/>
      <c r="H224" s="5"/>
      <c r="I224" s="5"/>
    </row>
    <row r="225" spans="1:9" ht="10.5" customHeight="1" x14ac:dyDescent="0.2">
      <c r="B225" s="16" t="s">
        <v>103</v>
      </c>
      <c r="C225" s="295"/>
      <c r="D225" s="296"/>
      <c r="E225" s="296"/>
      <c r="F225" s="190"/>
      <c r="G225" s="47"/>
      <c r="H225" s="5"/>
      <c r="I225" s="5"/>
    </row>
    <row r="226" spans="1:9" ht="10.5" customHeight="1" x14ac:dyDescent="0.2">
      <c r="B226" s="16" t="s">
        <v>96</v>
      </c>
      <c r="C226" s="295"/>
      <c r="D226" s="296"/>
      <c r="E226" s="296"/>
      <c r="F226" s="190"/>
      <c r="G226" s="47"/>
      <c r="H226" s="5"/>
      <c r="I226" s="5"/>
    </row>
    <row r="227" spans="1:9" ht="10.5" customHeight="1" x14ac:dyDescent="0.2">
      <c r="B227" s="16" t="s">
        <v>115</v>
      </c>
      <c r="C227" s="295">
        <v>5790</v>
      </c>
      <c r="D227" s="296">
        <v>433.79</v>
      </c>
      <c r="E227" s="296"/>
      <c r="F227" s="190">
        <v>-0.43366716648718129</v>
      </c>
      <c r="G227" s="47"/>
      <c r="H227" s="5"/>
      <c r="I227" s="5"/>
    </row>
    <row r="228" spans="1:9" ht="10.5" customHeight="1" x14ac:dyDescent="0.2">
      <c r="B228" s="16" t="s">
        <v>114</v>
      </c>
      <c r="C228" s="295">
        <v>1214.0999999999999</v>
      </c>
      <c r="D228" s="296"/>
      <c r="E228" s="296">
        <v>172.8</v>
      </c>
      <c r="F228" s="190"/>
      <c r="G228" s="47"/>
      <c r="H228" s="5"/>
      <c r="I228" s="5"/>
    </row>
    <row r="229" spans="1:9" ht="10.5" customHeight="1" x14ac:dyDescent="0.2">
      <c r="B229" s="16" t="s">
        <v>123</v>
      </c>
      <c r="C229" s="295">
        <v>2405.96</v>
      </c>
      <c r="D229" s="296"/>
      <c r="E229" s="296"/>
      <c r="F229" s="190">
        <v>0.51747713654998395</v>
      </c>
      <c r="G229" s="47"/>
      <c r="H229" s="5"/>
      <c r="I229" s="5"/>
    </row>
    <row r="230" spans="1:9" ht="10.5" customHeight="1" x14ac:dyDescent="0.2">
      <c r="B230" s="16" t="s">
        <v>95</v>
      </c>
      <c r="C230" s="295">
        <v>18738.2</v>
      </c>
      <c r="D230" s="296">
        <v>17275.400000000001</v>
      </c>
      <c r="E230" s="296"/>
      <c r="F230" s="190">
        <v>-0.17920751311904815</v>
      </c>
      <c r="G230" s="47"/>
      <c r="H230" s="5"/>
      <c r="I230" s="5"/>
    </row>
    <row r="231" spans="1:9" ht="10.5" customHeight="1" x14ac:dyDescent="0.2">
      <c r="B231" s="16" t="s">
        <v>381</v>
      </c>
      <c r="C231" s="295">
        <v>356079.12</v>
      </c>
      <c r="D231" s="296">
        <v>80</v>
      </c>
      <c r="E231" s="296">
        <v>249</v>
      </c>
      <c r="F231" s="190">
        <v>6.9414410971435858E-2</v>
      </c>
      <c r="G231" s="47"/>
      <c r="H231" s="5"/>
      <c r="I231" s="5"/>
    </row>
    <row r="232" spans="1:9" s="486" customFormat="1" ht="10.5" customHeight="1" x14ac:dyDescent="0.2">
      <c r="A232" s="452"/>
      <c r="B232" s="563" t="s">
        <v>310</v>
      </c>
      <c r="C232" s="564"/>
      <c r="D232" s="565"/>
      <c r="E232" s="565"/>
      <c r="F232" s="566"/>
      <c r="G232" s="567"/>
    </row>
    <row r="233" spans="1:9" s="486" customFormat="1" ht="10.5" customHeight="1" x14ac:dyDescent="0.2">
      <c r="A233" s="452"/>
      <c r="B233" s="563" t="s">
        <v>311</v>
      </c>
      <c r="C233" s="564"/>
      <c r="D233" s="565"/>
      <c r="E233" s="565"/>
      <c r="F233" s="566"/>
      <c r="G233" s="567"/>
    </row>
    <row r="234" spans="1:9" s="486" customFormat="1" ht="10.5" customHeight="1" x14ac:dyDescent="0.2">
      <c r="A234" s="452"/>
      <c r="B234" s="563" t="s">
        <v>312</v>
      </c>
      <c r="C234" s="564"/>
      <c r="D234" s="565"/>
      <c r="E234" s="565"/>
      <c r="F234" s="566"/>
      <c r="G234" s="567"/>
    </row>
    <row r="235" spans="1:9" s="486" customFormat="1" ht="13.5" customHeight="1" x14ac:dyDescent="0.2">
      <c r="A235" s="452"/>
      <c r="B235" s="563" t="s">
        <v>313</v>
      </c>
      <c r="C235" s="564"/>
      <c r="D235" s="565"/>
      <c r="E235" s="565"/>
      <c r="F235" s="566"/>
      <c r="G235" s="567"/>
    </row>
    <row r="236" spans="1:9" ht="10.5" customHeight="1" x14ac:dyDescent="0.2">
      <c r="B236" s="269" t="s">
        <v>412</v>
      </c>
      <c r="C236" s="295"/>
      <c r="D236" s="296"/>
      <c r="E236" s="296"/>
      <c r="F236" s="190"/>
      <c r="G236" s="47"/>
      <c r="H236" s="5"/>
      <c r="I236" s="5"/>
    </row>
    <row r="237" spans="1:9" ht="10.5" customHeight="1" x14ac:dyDescent="0.2">
      <c r="B237" s="16" t="s">
        <v>94</v>
      </c>
      <c r="C237" s="295"/>
      <c r="D237" s="296"/>
      <c r="E237" s="296"/>
      <c r="F237" s="190"/>
      <c r="G237" s="47"/>
      <c r="H237" s="5"/>
      <c r="I237" s="5"/>
    </row>
    <row r="238" spans="1:9" ht="10.5" customHeight="1" x14ac:dyDescent="0.2">
      <c r="B238" s="16" t="s">
        <v>92</v>
      </c>
      <c r="C238" s="295"/>
      <c r="D238" s="296"/>
      <c r="E238" s="296"/>
      <c r="F238" s="190"/>
      <c r="G238" s="47"/>
      <c r="H238" s="5"/>
      <c r="I238" s="5"/>
    </row>
    <row r="239" spans="1:9" ht="10.5" customHeight="1" x14ac:dyDescent="0.2">
      <c r="B239" s="16" t="s">
        <v>93</v>
      </c>
      <c r="C239" s="295"/>
      <c r="D239" s="296"/>
      <c r="E239" s="296"/>
      <c r="F239" s="190"/>
      <c r="G239" s="47"/>
      <c r="H239" s="5"/>
      <c r="I239" s="5"/>
    </row>
    <row r="240" spans="1:9" ht="10.5" customHeight="1" x14ac:dyDescent="0.2">
      <c r="B240" s="16" t="s">
        <v>91</v>
      </c>
      <c r="C240" s="295">
        <v>55439.430000000008</v>
      </c>
      <c r="D240" s="296">
        <v>4377.7700000000004</v>
      </c>
      <c r="E240" s="296">
        <v>560</v>
      </c>
      <c r="F240" s="190">
        <v>7.5866858942973403E-2</v>
      </c>
      <c r="G240" s="47"/>
      <c r="H240" s="5"/>
      <c r="I240" s="5"/>
    </row>
    <row r="241" spans="1:9" ht="10.5" customHeight="1" x14ac:dyDescent="0.2">
      <c r="B241" s="16" t="s">
        <v>252</v>
      </c>
      <c r="C241" s="295"/>
      <c r="D241" s="296"/>
      <c r="E241" s="296"/>
      <c r="F241" s="190"/>
      <c r="G241" s="47"/>
      <c r="H241" s="5"/>
      <c r="I241" s="5"/>
    </row>
    <row r="242" spans="1:9" ht="10.5" customHeight="1" x14ac:dyDescent="0.2">
      <c r="B242" s="16" t="s">
        <v>177</v>
      </c>
      <c r="C242" s="295"/>
      <c r="D242" s="296"/>
      <c r="E242" s="296"/>
      <c r="F242" s="190"/>
      <c r="G242" s="47"/>
      <c r="H242" s="5"/>
      <c r="I242" s="5"/>
    </row>
    <row r="243" spans="1:9" ht="10.5" customHeight="1" x14ac:dyDescent="0.2">
      <c r="B243" s="16" t="s">
        <v>303</v>
      </c>
      <c r="C243" s="295"/>
      <c r="D243" s="296"/>
      <c r="E243" s="296"/>
      <c r="F243" s="190"/>
      <c r="G243" s="47"/>
      <c r="H243" s="5"/>
      <c r="I243" s="5"/>
    </row>
    <row r="244" spans="1:9" ht="10.5" customHeight="1" x14ac:dyDescent="0.2">
      <c r="B244" s="268" t="s">
        <v>255</v>
      </c>
      <c r="C244" s="295"/>
      <c r="D244" s="296"/>
      <c r="E244" s="296"/>
      <c r="F244" s="190"/>
      <c r="G244" s="47"/>
      <c r="H244" s="5"/>
      <c r="I244" s="5"/>
    </row>
    <row r="245" spans="1:9" ht="10.5" customHeight="1" x14ac:dyDescent="0.2">
      <c r="B245" s="16" t="s">
        <v>374</v>
      </c>
      <c r="C245" s="295">
        <v>30</v>
      </c>
      <c r="D245" s="296"/>
      <c r="E245" s="296"/>
      <c r="F245" s="190">
        <v>-0.5</v>
      </c>
      <c r="G245" s="117"/>
      <c r="H245" s="5"/>
      <c r="I245" s="5"/>
    </row>
    <row r="246" spans="1:9" ht="10.5" customHeight="1" x14ac:dyDescent="0.2">
      <c r="B246" s="574" t="s">
        <v>460</v>
      </c>
      <c r="C246" s="295"/>
      <c r="D246" s="296"/>
      <c r="E246" s="296"/>
      <c r="F246" s="190"/>
      <c r="G246" s="117"/>
      <c r="H246" s="5"/>
      <c r="I246" s="5"/>
    </row>
    <row r="247" spans="1:9" ht="10.5" hidden="1" customHeight="1" x14ac:dyDescent="0.2">
      <c r="B247" s="579"/>
      <c r="C247" s="295"/>
      <c r="D247" s="296"/>
      <c r="E247" s="296"/>
      <c r="F247" s="190"/>
      <c r="G247" s="117"/>
      <c r="H247" s="5"/>
      <c r="I247" s="5"/>
    </row>
    <row r="248" spans="1:9" ht="10.5" customHeight="1" x14ac:dyDescent="0.2">
      <c r="B248" s="16" t="s">
        <v>99</v>
      </c>
      <c r="C248" s="295">
        <v>4985.1299999999992</v>
      </c>
      <c r="D248" s="296">
        <v>2000</v>
      </c>
      <c r="E248" s="296">
        <v>62.65</v>
      </c>
      <c r="F248" s="190">
        <v>0.17809996455157728</v>
      </c>
      <c r="G248" s="47"/>
      <c r="H248" s="5"/>
      <c r="I248" s="5"/>
    </row>
    <row r="249" spans="1:9" ht="13.5" customHeight="1" x14ac:dyDescent="0.2">
      <c r="A249" s="24"/>
      <c r="B249" s="16" t="s">
        <v>98</v>
      </c>
      <c r="C249" s="295"/>
      <c r="D249" s="296"/>
      <c r="E249" s="296"/>
      <c r="F249" s="190"/>
      <c r="G249" s="266"/>
      <c r="H249" s="5"/>
      <c r="I249" s="28"/>
    </row>
    <row r="250" spans="1:9" s="28" customFormat="1" ht="12.75" customHeight="1" x14ac:dyDescent="0.2">
      <c r="A250" s="24"/>
      <c r="B250" s="16" t="s">
        <v>279</v>
      </c>
      <c r="C250" s="295">
        <v>-1285124</v>
      </c>
      <c r="D250" s="296">
        <v>-5163</v>
      </c>
      <c r="E250" s="296">
        <v>-1507</v>
      </c>
      <c r="F250" s="190">
        <v>1.1187294733048692E-2</v>
      </c>
      <c r="G250" s="266"/>
      <c r="H250" s="267"/>
      <c r="I250" s="47"/>
    </row>
    <row r="251" spans="1:9" s="28" customFormat="1" ht="15" customHeight="1" x14ac:dyDescent="0.2">
      <c r="A251" s="24"/>
      <c r="B251" s="263" t="s">
        <v>253</v>
      </c>
      <c r="C251" s="299">
        <v>62479744.499999993</v>
      </c>
      <c r="D251" s="300">
        <v>18655149.34</v>
      </c>
      <c r="E251" s="300">
        <v>85799.26</v>
      </c>
      <c r="F251" s="234">
        <v>1.1613738315087385E-2</v>
      </c>
      <c r="G251" s="266"/>
      <c r="H251" s="267"/>
      <c r="I251" s="47"/>
    </row>
    <row r="252" spans="1:9" s="28" customFormat="1" ht="11.25" customHeight="1" x14ac:dyDescent="0.2">
      <c r="A252" s="24"/>
      <c r="B252" s="265" t="s">
        <v>238</v>
      </c>
      <c r="C252" s="266"/>
      <c r="D252" s="266"/>
      <c r="E252" s="266"/>
      <c r="F252" s="266"/>
      <c r="G252" s="266"/>
      <c r="H252" s="267"/>
      <c r="I252" s="47"/>
    </row>
    <row r="253" spans="1:9" s="28" customFormat="1" ht="11.25" customHeight="1" x14ac:dyDescent="0.2">
      <c r="A253" s="24"/>
      <c r="B253" s="265" t="s">
        <v>249</v>
      </c>
      <c r="C253" s="266"/>
      <c r="D253" s="266"/>
      <c r="E253" s="266"/>
      <c r="F253" s="266"/>
      <c r="G253" s="266"/>
      <c r="H253" s="267"/>
      <c r="I253" s="47"/>
    </row>
    <row r="254" spans="1:9" s="28" customFormat="1" ht="11.25" customHeight="1" x14ac:dyDescent="0.2">
      <c r="A254" s="24"/>
      <c r="B254" s="265" t="s">
        <v>251</v>
      </c>
      <c r="C254" s="266"/>
      <c r="D254" s="266"/>
      <c r="E254" s="266"/>
      <c r="F254" s="266"/>
      <c r="G254" s="266"/>
      <c r="H254" s="267"/>
      <c r="I254" s="47"/>
    </row>
    <row r="255" spans="1:9" s="28" customFormat="1" ht="11.25" customHeight="1" x14ac:dyDescent="0.2">
      <c r="A255" s="24"/>
      <c r="B255" s="265" t="s">
        <v>376</v>
      </c>
      <c r="C255" s="266"/>
      <c r="D255" s="266"/>
      <c r="E255" s="266"/>
      <c r="F255" s="266"/>
      <c r="G255" s="266"/>
      <c r="H255" s="267"/>
      <c r="I255" s="47"/>
    </row>
    <row r="256" spans="1:9" s="28" customFormat="1" ht="11.25" customHeight="1" x14ac:dyDescent="0.2">
      <c r="A256" s="24"/>
      <c r="B256" s="265" t="s">
        <v>282</v>
      </c>
      <c r="C256" s="266"/>
      <c r="D256" s="266"/>
      <c r="E256" s="266"/>
      <c r="F256" s="266"/>
      <c r="G256" s="8"/>
      <c r="H256" s="267"/>
      <c r="I256" s="47"/>
    </row>
    <row r="257" spans="1:9" x14ac:dyDescent="0.2">
      <c r="B257" s="265"/>
      <c r="C257" s="266"/>
      <c r="D257" s="266"/>
      <c r="E257" s="266"/>
      <c r="F257" s="266"/>
      <c r="H257" s="8"/>
      <c r="I257" s="8"/>
    </row>
    <row r="258" spans="1:9" ht="15" customHeight="1" x14ac:dyDescent="0.2">
      <c r="B258" s="265"/>
      <c r="C258" s="266"/>
      <c r="D258" s="266"/>
      <c r="E258" s="266"/>
      <c r="F258" s="266"/>
      <c r="G258" s="15"/>
    </row>
    <row r="259" spans="1:9" ht="15.75" x14ac:dyDescent="0.25">
      <c r="B259" s="7" t="s">
        <v>288</v>
      </c>
      <c r="C259" s="8"/>
      <c r="D259" s="8"/>
      <c r="E259" s="8"/>
      <c r="F259" s="8"/>
      <c r="G259" s="20"/>
      <c r="H259" s="5"/>
      <c r="I259" s="5"/>
    </row>
    <row r="260" spans="1:9" ht="14.25" customHeight="1" x14ac:dyDescent="0.2">
      <c r="B260" s="9"/>
      <c r="C260" s="10" t="str">
        <f>$C$3</f>
        <v>PERIODE DU 1.1 AU 30.4.2024</v>
      </c>
      <c r="D260" s="11"/>
      <c r="G260" s="23"/>
      <c r="H260" s="5"/>
      <c r="I260" s="5"/>
    </row>
    <row r="261" spans="1:9" ht="12" customHeight="1" x14ac:dyDescent="0.2">
      <c r="B261" s="12" t="str">
        <f>B4</f>
        <v xml:space="preserve">             V - ASSURANCE ACCIDENTS DU TRAVAIL : DEPENSES en milliers d'euros</v>
      </c>
      <c r="C261" s="13"/>
      <c r="D261" s="13"/>
      <c r="E261" s="13"/>
      <c r="F261" s="14"/>
      <c r="G261" s="27"/>
      <c r="H261" s="5"/>
      <c r="I261" s="5"/>
    </row>
    <row r="262" spans="1:9" x14ac:dyDescent="0.2">
      <c r="A262" s="24"/>
      <c r="B262" s="16" t="s">
        <v>4</v>
      </c>
      <c r="C262" s="18" t="s">
        <v>6</v>
      </c>
      <c r="D262" s="219" t="s">
        <v>3</v>
      </c>
      <c r="E262" s="219" t="s">
        <v>237</v>
      </c>
      <c r="F262" s="19" t="str">
        <f>CUMUL_Maladie_mnt!$H$5</f>
        <v>PCAP</v>
      </c>
      <c r="G262" s="20"/>
      <c r="H262" s="28"/>
      <c r="I262" s="28"/>
    </row>
    <row r="263" spans="1:9" s="28" customFormat="1" ht="18" customHeight="1" x14ac:dyDescent="0.2">
      <c r="A263" s="6"/>
      <c r="B263" s="21"/>
      <c r="C263" s="44"/>
      <c r="D263" s="220" t="s">
        <v>241</v>
      </c>
      <c r="E263" s="220" t="s">
        <v>239</v>
      </c>
      <c r="F263" s="22" t="str">
        <f>CUMUL_Maladie_mnt!$H$6</f>
        <v>en %</v>
      </c>
      <c r="G263" s="20"/>
      <c r="H263" s="5"/>
      <c r="I263" s="5"/>
    </row>
    <row r="264" spans="1:9" ht="12.75" x14ac:dyDescent="0.2">
      <c r="B264" s="52" t="s">
        <v>163</v>
      </c>
      <c r="C264" s="303"/>
      <c r="D264" s="304"/>
      <c r="E264" s="304"/>
      <c r="F264" s="237"/>
      <c r="G264" s="27"/>
      <c r="H264" s="5"/>
      <c r="I264" s="5"/>
    </row>
    <row r="265" spans="1:9" ht="12" x14ac:dyDescent="0.2">
      <c r="A265" s="54"/>
      <c r="B265" s="31" t="s">
        <v>124</v>
      </c>
      <c r="C265" s="303"/>
      <c r="D265" s="304"/>
      <c r="E265" s="304"/>
      <c r="F265" s="237"/>
      <c r="G265" s="27"/>
      <c r="H265" s="28"/>
      <c r="I265" s="28"/>
    </row>
    <row r="266" spans="1:9" s="28" customFormat="1" ht="10.5" customHeight="1" x14ac:dyDescent="0.2">
      <c r="A266" s="54"/>
      <c r="B266" s="31"/>
      <c r="C266" s="303"/>
      <c r="D266" s="304"/>
      <c r="E266" s="304"/>
      <c r="F266" s="237"/>
      <c r="G266" s="20"/>
    </row>
    <row r="267" spans="1:9" s="28" customFormat="1" ht="9.75" customHeight="1" x14ac:dyDescent="0.2">
      <c r="A267" s="2"/>
      <c r="B267" s="37" t="s">
        <v>125</v>
      </c>
      <c r="C267" s="301">
        <v>4547344.1799999932</v>
      </c>
      <c r="D267" s="302">
        <v>4399.330000000009</v>
      </c>
      <c r="E267" s="302">
        <v>10793.400000000003</v>
      </c>
      <c r="F267" s="239">
        <v>7.0852619935359851E-3</v>
      </c>
      <c r="G267" s="20"/>
      <c r="H267" s="5"/>
      <c r="I267" s="5"/>
    </row>
    <row r="268" spans="1:9" ht="10.5" customHeight="1" x14ac:dyDescent="0.2">
      <c r="A268" s="2"/>
      <c r="B268" s="37" t="s">
        <v>126</v>
      </c>
      <c r="C268" s="301">
        <v>25167.7</v>
      </c>
      <c r="D268" s="302"/>
      <c r="E268" s="302">
        <v>648.35</v>
      </c>
      <c r="F268" s="239"/>
      <c r="G268" s="20"/>
      <c r="H268" s="5"/>
      <c r="I268" s="5"/>
    </row>
    <row r="269" spans="1:9" ht="10.5" customHeight="1" x14ac:dyDescent="0.2">
      <c r="A269" s="2"/>
      <c r="B269" s="37" t="s">
        <v>127</v>
      </c>
      <c r="C269" s="301">
        <v>329048.85000000003</v>
      </c>
      <c r="D269" s="302"/>
      <c r="E269" s="302">
        <v>4862.2000000000007</v>
      </c>
      <c r="F269" s="239"/>
      <c r="G269" s="20"/>
      <c r="H269" s="5"/>
      <c r="I269" s="5"/>
    </row>
    <row r="270" spans="1:9" ht="10.5" customHeight="1" x14ac:dyDescent="0.2">
      <c r="A270" s="2"/>
      <c r="B270" s="37" t="s">
        <v>219</v>
      </c>
      <c r="C270" s="301">
        <v>1453301.3699999999</v>
      </c>
      <c r="D270" s="302"/>
      <c r="E270" s="302">
        <v>4472.13</v>
      </c>
      <c r="F270" s="239">
        <v>3.1879940835907616E-2</v>
      </c>
      <c r="G270" s="20"/>
      <c r="H270" s="5"/>
      <c r="I270" s="5"/>
    </row>
    <row r="271" spans="1:9" ht="10.5" hidden="1" customHeight="1" x14ac:dyDescent="0.2">
      <c r="A271" s="2"/>
      <c r="B271" s="37" t="s">
        <v>130</v>
      </c>
      <c r="C271" s="301"/>
      <c r="D271" s="302"/>
      <c r="E271" s="302"/>
      <c r="F271" s="239"/>
      <c r="G271" s="20"/>
      <c r="H271" s="5"/>
      <c r="I271" s="5"/>
    </row>
    <row r="272" spans="1:9" ht="10.5" hidden="1" customHeight="1" x14ac:dyDescent="0.2">
      <c r="A272" s="2"/>
      <c r="B272" s="16" t="s">
        <v>128</v>
      </c>
      <c r="C272" s="301"/>
      <c r="D272" s="302"/>
      <c r="E272" s="302"/>
      <c r="F272" s="239"/>
      <c r="G272" s="20"/>
      <c r="H272" s="5"/>
      <c r="I272" s="5"/>
    </row>
    <row r="273" spans="1:9" ht="10.5" hidden="1" customHeight="1" x14ac:dyDescent="0.2">
      <c r="A273" s="2"/>
      <c r="B273" s="16" t="s">
        <v>192</v>
      </c>
      <c r="C273" s="301"/>
      <c r="D273" s="302"/>
      <c r="E273" s="302"/>
      <c r="F273" s="239"/>
      <c r="G273" s="20"/>
      <c r="H273" s="5"/>
      <c r="I273" s="5"/>
    </row>
    <row r="274" spans="1:9" ht="10.5" customHeight="1" x14ac:dyDescent="0.2">
      <c r="A274" s="2"/>
      <c r="B274" s="16" t="s">
        <v>414</v>
      </c>
      <c r="C274" s="301"/>
      <c r="D274" s="302"/>
      <c r="E274" s="302"/>
      <c r="F274" s="239"/>
      <c r="G274" s="20"/>
      <c r="H274" s="5"/>
      <c r="I274" s="5"/>
    </row>
    <row r="275" spans="1:9" ht="10.5" customHeight="1" x14ac:dyDescent="0.2">
      <c r="A275" s="2"/>
      <c r="B275" s="574" t="s">
        <v>452</v>
      </c>
      <c r="C275" s="301"/>
      <c r="D275" s="302"/>
      <c r="E275" s="302"/>
      <c r="F275" s="239"/>
      <c r="G275" s="20"/>
      <c r="H275" s="5"/>
      <c r="I275" s="5"/>
    </row>
    <row r="276" spans="1:9" ht="10.5" customHeight="1" x14ac:dyDescent="0.2">
      <c r="A276" s="2"/>
      <c r="B276" s="574" t="s">
        <v>488</v>
      </c>
      <c r="C276" s="301"/>
      <c r="D276" s="302"/>
      <c r="E276" s="302"/>
      <c r="F276" s="239"/>
      <c r="G276" s="20"/>
      <c r="H276" s="5"/>
      <c r="I276" s="5"/>
    </row>
    <row r="277" spans="1:9" ht="10.5" customHeight="1" x14ac:dyDescent="0.2">
      <c r="A277" s="2"/>
      <c r="B277" s="16" t="s">
        <v>280</v>
      </c>
      <c r="C277" s="301">
        <v>-248195.28000000012</v>
      </c>
      <c r="D277" s="302">
        <v>-7.5</v>
      </c>
      <c r="E277" s="302">
        <v>-674.66000000000008</v>
      </c>
      <c r="F277" s="239">
        <v>6.1106352240312578E-2</v>
      </c>
      <c r="G277" s="27"/>
      <c r="H277" s="5"/>
      <c r="I277" s="5"/>
    </row>
    <row r="278" spans="1:9" s="28" customFormat="1" ht="10.5" customHeight="1" x14ac:dyDescent="0.2">
      <c r="A278" s="54"/>
      <c r="B278" s="35" t="s">
        <v>131</v>
      </c>
      <c r="C278" s="303">
        <v>6107048.8199999928</v>
      </c>
      <c r="D278" s="304">
        <v>4391.830000000009</v>
      </c>
      <c r="E278" s="304">
        <v>20101.420000000002</v>
      </c>
      <c r="F278" s="237">
        <v>1.072766714488238E-2</v>
      </c>
      <c r="G278" s="27"/>
      <c r="H278" s="5"/>
    </row>
    <row r="279" spans="1:9" ht="12" x14ac:dyDescent="0.2">
      <c r="A279" s="54"/>
      <c r="B279" s="31" t="s">
        <v>132</v>
      </c>
      <c r="C279" s="303"/>
      <c r="D279" s="304"/>
      <c r="E279" s="304"/>
      <c r="F279" s="237"/>
      <c r="G279" s="27"/>
      <c r="H279" s="5"/>
      <c r="I279" s="28"/>
    </row>
    <row r="280" spans="1:9" s="28" customFormat="1" ht="12.75" customHeight="1" x14ac:dyDescent="0.2">
      <c r="A280" s="54"/>
      <c r="B280" s="31"/>
      <c r="C280" s="303"/>
      <c r="D280" s="304"/>
      <c r="E280" s="304"/>
      <c r="F280" s="237"/>
      <c r="G280" s="20"/>
      <c r="H280" s="5"/>
    </row>
    <row r="281" spans="1:9" s="28" customFormat="1" ht="12.75" customHeight="1" x14ac:dyDescent="0.2">
      <c r="A281" s="2"/>
      <c r="B281" s="37" t="s">
        <v>24</v>
      </c>
      <c r="C281" s="301">
        <v>52475545.459999487</v>
      </c>
      <c r="D281" s="302">
        <v>71040.6899999999</v>
      </c>
      <c r="E281" s="302">
        <v>134577.66999999998</v>
      </c>
      <c r="F281" s="239">
        <v>3.0750704410998031E-2</v>
      </c>
      <c r="G281" s="20"/>
      <c r="H281" s="5"/>
      <c r="I281" s="5"/>
    </row>
    <row r="282" spans="1:9" ht="10.5" customHeight="1" x14ac:dyDescent="0.2">
      <c r="A282" s="2"/>
      <c r="B282" s="37" t="s">
        <v>133</v>
      </c>
      <c r="C282" s="301">
        <v>3331128.4399999464</v>
      </c>
      <c r="D282" s="302">
        <v>1286.6700000000003</v>
      </c>
      <c r="E282" s="302">
        <v>12755.369999999995</v>
      </c>
      <c r="F282" s="239">
        <v>0.104057046718252</v>
      </c>
      <c r="G282" s="20"/>
      <c r="H282" s="5"/>
      <c r="I282" s="5"/>
    </row>
    <row r="283" spans="1:9" ht="10.5" customHeight="1" x14ac:dyDescent="0.2">
      <c r="A283" s="2"/>
      <c r="B283" s="37" t="s">
        <v>134</v>
      </c>
      <c r="C283" s="301">
        <v>183767.54999999941</v>
      </c>
      <c r="D283" s="302">
        <v>92685.859999999826</v>
      </c>
      <c r="E283" s="302">
        <v>219.35000000000002</v>
      </c>
      <c r="F283" s="239">
        <v>1.8487256075504943E-2</v>
      </c>
      <c r="G283" s="20"/>
      <c r="H283" s="5"/>
      <c r="I283" s="5"/>
    </row>
    <row r="284" spans="1:9" ht="10.5" customHeight="1" x14ac:dyDescent="0.2">
      <c r="A284" s="2"/>
      <c r="B284" s="37" t="s">
        <v>220</v>
      </c>
      <c r="C284" s="301">
        <v>283367.30000000005</v>
      </c>
      <c r="D284" s="302"/>
      <c r="E284" s="302">
        <v>1681.38</v>
      </c>
      <c r="F284" s="239">
        <v>-5.9152346523696719E-2</v>
      </c>
      <c r="G284" s="20"/>
      <c r="H284" s="5"/>
      <c r="I284" s="5"/>
    </row>
    <row r="285" spans="1:9" ht="10.5" customHeight="1" x14ac:dyDescent="0.2">
      <c r="A285" s="2"/>
      <c r="B285" s="37" t="s">
        <v>312</v>
      </c>
      <c r="C285" s="301"/>
      <c r="D285" s="302"/>
      <c r="E285" s="302"/>
      <c r="F285" s="239"/>
      <c r="G285" s="20"/>
      <c r="H285" s="5"/>
      <c r="I285" s="5"/>
    </row>
    <row r="286" spans="1:9" ht="10.5" customHeight="1" x14ac:dyDescent="0.2">
      <c r="A286" s="2"/>
      <c r="B286" s="16" t="s">
        <v>414</v>
      </c>
      <c r="C286" s="301"/>
      <c r="D286" s="302"/>
      <c r="E286" s="302"/>
      <c r="F286" s="239"/>
      <c r="G286" s="20"/>
      <c r="H286" s="5"/>
      <c r="I286" s="5"/>
    </row>
    <row r="287" spans="1:9" ht="10.5" customHeight="1" x14ac:dyDescent="0.2">
      <c r="A287" s="2"/>
      <c r="B287" s="574" t="s">
        <v>453</v>
      </c>
      <c r="C287" s="301"/>
      <c r="D287" s="302"/>
      <c r="E287" s="302"/>
      <c r="F287" s="239"/>
      <c r="G287" s="20"/>
      <c r="H287" s="5"/>
      <c r="I287" s="5"/>
    </row>
    <row r="288" spans="1:9" ht="10.5" hidden="1" customHeight="1" x14ac:dyDescent="0.2">
      <c r="A288" s="2"/>
      <c r="B288" s="574"/>
      <c r="C288" s="301"/>
      <c r="D288" s="302"/>
      <c r="E288" s="302"/>
      <c r="F288" s="239"/>
      <c r="G288" s="20"/>
      <c r="H288" s="5"/>
      <c r="I288" s="5"/>
    </row>
    <row r="289" spans="1:9" ht="10.5" customHeight="1" x14ac:dyDescent="0.2">
      <c r="A289" s="2"/>
      <c r="B289" s="16" t="s">
        <v>280</v>
      </c>
      <c r="C289" s="301">
        <v>-1573386.1299999992</v>
      </c>
      <c r="D289" s="302"/>
      <c r="E289" s="302">
        <v>-4269.55</v>
      </c>
      <c r="F289" s="239">
        <v>0.11200425536555403</v>
      </c>
      <c r="G289" s="20"/>
      <c r="H289" s="5"/>
      <c r="I289" s="5"/>
    </row>
    <row r="290" spans="1:9" ht="10.5" customHeight="1" x14ac:dyDescent="0.2">
      <c r="A290" s="2"/>
      <c r="B290" s="35" t="s">
        <v>135</v>
      </c>
      <c r="C290" s="303">
        <v>54705202.609999433</v>
      </c>
      <c r="D290" s="304">
        <v>165013.21999999971</v>
      </c>
      <c r="E290" s="304">
        <v>145004.22</v>
      </c>
      <c r="F290" s="237">
        <v>3.2204375534311991E-2</v>
      </c>
      <c r="G290" s="27"/>
      <c r="H290" s="5"/>
      <c r="I290" s="5"/>
    </row>
    <row r="291" spans="1:9" x14ac:dyDescent="0.2">
      <c r="A291" s="54"/>
      <c r="B291" s="16"/>
      <c r="C291" s="303"/>
      <c r="D291" s="304"/>
      <c r="E291" s="304"/>
      <c r="F291" s="237"/>
      <c r="G291" s="27"/>
      <c r="H291" s="5"/>
      <c r="I291" s="28"/>
    </row>
    <row r="292" spans="1:9" s="28" customFormat="1" ht="16.5" customHeight="1" x14ac:dyDescent="0.2">
      <c r="A292" s="54"/>
      <c r="B292" s="31" t="s">
        <v>136</v>
      </c>
      <c r="C292" s="303"/>
      <c r="D292" s="304"/>
      <c r="E292" s="304"/>
      <c r="F292" s="237"/>
      <c r="G292" s="20"/>
      <c r="H292" s="5"/>
    </row>
    <row r="293" spans="1:9" s="28" customFormat="1" ht="16.5" customHeight="1" x14ac:dyDescent="0.2">
      <c r="A293" s="2"/>
      <c r="B293" s="37" t="s">
        <v>138</v>
      </c>
      <c r="C293" s="301">
        <v>247370.68000000037</v>
      </c>
      <c r="D293" s="302">
        <v>750.93999999999994</v>
      </c>
      <c r="E293" s="302">
        <v>364.24</v>
      </c>
      <c r="F293" s="239">
        <v>-4.0644719724912459E-2</v>
      </c>
      <c r="G293" s="20"/>
      <c r="H293" s="5"/>
      <c r="I293" s="5"/>
    </row>
    <row r="294" spans="1:9" ht="10.5" customHeight="1" x14ac:dyDescent="0.2">
      <c r="A294" s="2"/>
      <c r="B294" s="37" t="s">
        <v>221</v>
      </c>
      <c r="C294" s="301">
        <v>2161.2600000000002</v>
      </c>
      <c r="D294" s="302"/>
      <c r="E294" s="302"/>
      <c r="F294" s="239">
        <v>-0.13940653669724767</v>
      </c>
      <c r="G294" s="20"/>
      <c r="H294" s="5"/>
      <c r="I294" s="5"/>
    </row>
    <row r="295" spans="1:9" ht="10.5" hidden="1" customHeight="1" x14ac:dyDescent="0.2">
      <c r="A295" s="2"/>
      <c r="B295" s="16" t="s">
        <v>128</v>
      </c>
      <c r="C295" s="301"/>
      <c r="D295" s="302"/>
      <c r="E295" s="302"/>
      <c r="F295" s="239"/>
      <c r="G295" s="27"/>
      <c r="H295" s="5"/>
      <c r="I295" s="5"/>
    </row>
    <row r="296" spans="1:9" ht="10.5" customHeight="1" x14ac:dyDescent="0.2">
      <c r="A296" s="2"/>
      <c r="B296" s="574" t="s">
        <v>454</v>
      </c>
      <c r="C296" s="301"/>
      <c r="D296" s="302"/>
      <c r="E296" s="302"/>
      <c r="F296" s="239"/>
      <c r="G296" s="27"/>
      <c r="H296" s="5"/>
      <c r="I296" s="5"/>
    </row>
    <row r="297" spans="1:9" ht="10.5" hidden="1" customHeight="1" x14ac:dyDescent="0.2">
      <c r="A297" s="2"/>
      <c r="B297" s="574"/>
      <c r="C297" s="301"/>
      <c r="D297" s="302"/>
      <c r="E297" s="302"/>
      <c r="F297" s="239"/>
      <c r="G297" s="27"/>
      <c r="H297" s="5"/>
      <c r="I297" s="5"/>
    </row>
    <row r="298" spans="1:9" s="28" customFormat="1" ht="10.5" customHeight="1" x14ac:dyDescent="0.2">
      <c r="A298" s="54"/>
      <c r="B298" s="16" t="s">
        <v>280</v>
      </c>
      <c r="C298" s="301">
        <v>-2669.27</v>
      </c>
      <c r="D298" s="302"/>
      <c r="E298" s="302">
        <v>-4.5</v>
      </c>
      <c r="F298" s="239">
        <v>-8.207746269544125E-3</v>
      </c>
      <c r="G298" s="27"/>
      <c r="H298" s="5"/>
    </row>
    <row r="299" spans="1:9" s="28" customFormat="1" ht="10.5" customHeight="1" x14ac:dyDescent="0.2">
      <c r="A299" s="54"/>
      <c r="B299" s="16" t="s">
        <v>356</v>
      </c>
      <c r="C299" s="303"/>
      <c r="D299" s="304"/>
      <c r="E299" s="304"/>
      <c r="F299" s="237"/>
      <c r="G299" s="20"/>
      <c r="H299" s="5"/>
    </row>
    <row r="300" spans="1:9" ht="11.25" customHeight="1" x14ac:dyDescent="0.2">
      <c r="A300" s="2"/>
      <c r="B300" s="35" t="s">
        <v>137</v>
      </c>
      <c r="C300" s="303">
        <v>247112.67000000039</v>
      </c>
      <c r="D300" s="304">
        <v>750.93999999999994</v>
      </c>
      <c r="E300" s="304">
        <v>359.74</v>
      </c>
      <c r="F300" s="237">
        <v>-4.2276759221419824E-2</v>
      </c>
      <c r="G300" s="27"/>
      <c r="H300" s="5"/>
      <c r="I300" s="5"/>
    </row>
    <row r="301" spans="1:9" ht="11.25" customHeight="1" x14ac:dyDescent="0.2">
      <c r="A301" s="54"/>
      <c r="B301" s="16"/>
      <c r="C301" s="303"/>
      <c r="D301" s="304"/>
      <c r="E301" s="304"/>
      <c r="F301" s="237"/>
      <c r="G301" s="27"/>
      <c r="H301" s="5"/>
      <c r="I301" s="28"/>
    </row>
    <row r="302" spans="1:9" s="28" customFormat="1" ht="16.5" customHeight="1" x14ac:dyDescent="0.2">
      <c r="A302" s="54"/>
      <c r="B302" s="31" t="s">
        <v>141</v>
      </c>
      <c r="C302" s="303"/>
      <c r="D302" s="304"/>
      <c r="E302" s="304"/>
      <c r="F302" s="237"/>
      <c r="G302" s="20"/>
      <c r="H302" s="5"/>
    </row>
    <row r="303" spans="1:9" s="28" customFormat="1" ht="16.5" customHeight="1" x14ac:dyDescent="0.2">
      <c r="A303" s="2"/>
      <c r="B303" s="37" t="s">
        <v>151</v>
      </c>
      <c r="C303" s="301">
        <v>35679.410000000025</v>
      </c>
      <c r="D303" s="302">
        <v>328.9</v>
      </c>
      <c r="E303" s="302"/>
      <c r="F303" s="239">
        <v>0.20844946392796615</v>
      </c>
      <c r="G303" s="56"/>
      <c r="H303" s="5"/>
      <c r="I303" s="5"/>
    </row>
    <row r="304" spans="1:9" s="57" customFormat="1" ht="10.5" customHeight="1" x14ac:dyDescent="0.2">
      <c r="A304" s="6"/>
      <c r="B304" s="16" t="s">
        <v>222</v>
      </c>
      <c r="C304" s="306">
        <v>37.5</v>
      </c>
      <c r="D304" s="307"/>
      <c r="E304" s="307"/>
      <c r="F304" s="182">
        <v>0.15384615384615374</v>
      </c>
      <c r="G304" s="56"/>
      <c r="H304" s="5"/>
    </row>
    <row r="305" spans="1:9" ht="10.5" customHeight="1" x14ac:dyDescent="0.2">
      <c r="B305" s="16" t="s">
        <v>128</v>
      </c>
      <c r="C305" s="306"/>
      <c r="D305" s="307"/>
      <c r="E305" s="307"/>
      <c r="F305" s="182"/>
      <c r="G305" s="56"/>
      <c r="H305" s="5"/>
      <c r="I305" s="57"/>
    </row>
    <row r="306" spans="1:9" s="57" customFormat="1" ht="10.5" customHeight="1" x14ac:dyDescent="0.2">
      <c r="A306" s="6"/>
      <c r="B306" s="16" t="s">
        <v>427</v>
      </c>
      <c r="C306" s="306"/>
      <c r="D306" s="307"/>
      <c r="E306" s="307"/>
      <c r="F306" s="182"/>
      <c r="G306" s="56"/>
      <c r="H306" s="5"/>
    </row>
    <row r="307" spans="1:9" s="57" customFormat="1" ht="10.5" customHeight="1" x14ac:dyDescent="0.2">
      <c r="A307" s="6"/>
      <c r="B307" s="574" t="s">
        <v>455</v>
      </c>
      <c r="C307" s="306"/>
      <c r="D307" s="307"/>
      <c r="E307" s="307"/>
      <c r="F307" s="182"/>
      <c r="G307" s="56"/>
      <c r="H307" s="5"/>
    </row>
    <row r="308" spans="1:9" s="57" customFormat="1" ht="10.5" hidden="1" customHeight="1" x14ac:dyDescent="0.2">
      <c r="A308" s="6"/>
      <c r="B308" s="574"/>
      <c r="C308" s="306"/>
      <c r="D308" s="307"/>
      <c r="E308" s="307"/>
      <c r="F308" s="182"/>
      <c r="G308" s="56"/>
      <c r="H308" s="5"/>
    </row>
    <row r="309" spans="1:9" s="57" customFormat="1" ht="10.5" customHeight="1" x14ac:dyDescent="0.2">
      <c r="A309" s="6"/>
      <c r="B309" s="16" t="s">
        <v>280</v>
      </c>
      <c r="C309" s="306">
        <v>-674.91</v>
      </c>
      <c r="D309" s="307"/>
      <c r="E309" s="307"/>
      <c r="F309" s="182">
        <v>0.31050485436893194</v>
      </c>
      <c r="G309" s="56"/>
      <c r="H309" s="5"/>
    </row>
    <row r="310" spans="1:9" s="57" customFormat="1" ht="10.5" customHeight="1" x14ac:dyDescent="0.2">
      <c r="A310" s="6"/>
      <c r="B310" s="35" t="s">
        <v>142</v>
      </c>
      <c r="C310" s="308">
        <v>35042.000000000022</v>
      </c>
      <c r="D310" s="309">
        <v>328.9</v>
      </c>
      <c r="E310" s="309"/>
      <c r="F310" s="182">
        <v>0.20657864608529919</v>
      </c>
      <c r="G310" s="59"/>
    </row>
    <row r="311" spans="1:9" s="57" customFormat="1" ht="9" x14ac:dyDescent="0.15">
      <c r="A311" s="24"/>
      <c r="B311" s="33"/>
      <c r="C311" s="308"/>
      <c r="D311" s="309"/>
      <c r="E311" s="309"/>
      <c r="F311" s="183"/>
      <c r="G311" s="59"/>
      <c r="H311" s="60"/>
      <c r="I311" s="60"/>
    </row>
    <row r="312" spans="1:9" s="60" customFormat="1" ht="14.25" customHeight="1" x14ac:dyDescent="0.2">
      <c r="A312" s="24"/>
      <c r="B312" s="31" t="s">
        <v>139</v>
      </c>
      <c r="C312" s="308"/>
      <c r="D312" s="309"/>
      <c r="E312" s="309"/>
      <c r="F312" s="183"/>
      <c r="G312" s="56"/>
    </row>
    <row r="313" spans="1:9" s="60" customFormat="1" ht="14.25" customHeight="1" x14ac:dyDescent="0.2">
      <c r="A313" s="6"/>
      <c r="B313" s="37" t="s">
        <v>140</v>
      </c>
      <c r="C313" s="306">
        <v>52.640000000000015</v>
      </c>
      <c r="D313" s="307"/>
      <c r="E313" s="307"/>
      <c r="F313" s="182"/>
      <c r="G313" s="56"/>
      <c r="H313" s="5"/>
      <c r="I313" s="57"/>
    </row>
    <row r="314" spans="1:9" s="57" customFormat="1" ht="10.5" customHeight="1" x14ac:dyDescent="0.2">
      <c r="A314" s="6"/>
      <c r="B314" s="37" t="s">
        <v>179</v>
      </c>
      <c r="C314" s="306">
        <v>429.36</v>
      </c>
      <c r="D314" s="307"/>
      <c r="E314" s="307"/>
      <c r="F314" s="182">
        <v>0.47790169351507661</v>
      </c>
      <c r="G314" s="56"/>
      <c r="H314" s="5"/>
    </row>
    <row r="315" spans="1:9" s="57" customFormat="1" ht="10.5" customHeight="1" x14ac:dyDescent="0.2">
      <c r="A315" s="6"/>
      <c r="B315" s="37" t="s">
        <v>223</v>
      </c>
      <c r="C315" s="306"/>
      <c r="D315" s="307"/>
      <c r="E315" s="307"/>
      <c r="F315" s="182"/>
      <c r="G315" s="56"/>
      <c r="H315" s="5"/>
    </row>
    <row r="316" spans="1:9" s="57" customFormat="1" ht="10.5" customHeight="1" x14ac:dyDescent="0.2">
      <c r="A316" s="6"/>
      <c r="B316" s="37" t="s">
        <v>498</v>
      </c>
      <c r="C316" s="306"/>
      <c r="D316" s="307"/>
      <c r="E316" s="307"/>
      <c r="F316" s="182"/>
      <c r="G316" s="56"/>
      <c r="H316" s="5"/>
    </row>
    <row r="317" spans="1:9" s="57" customFormat="1" ht="10.5" customHeight="1" x14ac:dyDescent="0.2">
      <c r="A317" s="6"/>
      <c r="B317" s="574" t="s">
        <v>456</v>
      </c>
      <c r="C317" s="306"/>
      <c r="D317" s="307"/>
      <c r="E317" s="307"/>
      <c r="F317" s="182"/>
      <c r="G317" s="56"/>
      <c r="H317" s="5"/>
    </row>
    <row r="318" spans="1:9" s="57" customFormat="1" ht="10.5" customHeight="1" x14ac:dyDescent="0.2">
      <c r="A318" s="6"/>
      <c r="B318" s="37" t="s">
        <v>280</v>
      </c>
      <c r="C318" s="306">
        <v>-21.8</v>
      </c>
      <c r="D318" s="307"/>
      <c r="E318" s="307"/>
      <c r="F318" s="182">
        <v>-0.54249737670514175</v>
      </c>
      <c r="G318" s="59"/>
      <c r="H318" s="5"/>
    </row>
    <row r="319" spans="1:9" s="60" customFormat="1" ht="10.5" customHeight="1" x14ac:dyDescent="0.2">
      <c r="A319" s="24"/>
      <c r="B319" s="35" t="s">
        <v>143</v>
      </c>
      <c r="C319" s="308">
        <v>460.2</v>
      </c>
      <c r="D319" s="309"/>
      <c r="E319" s="309"/>
      <c r="F319" s="183">
        <v>-7.4621463473487304E-2</v>
      </c>
      <c r="G319" s="56"/>
      <c r="H319" s="5"/>
    </row>
    <row r="320" spans="1:9" s="60" customFormat="1" ht="10.5" customHeight="1" x14ac:dyDescent="0.2">
      <c r="A320" s="24"/>
      <c r="B320" s="31" t="s">
        <v>466</v>
      </c>
      <c r="C320" s="308"/>
      <c r="D320" s="309"/>
      <c r="E320" s="309"/>
      <c r="F320" s="183"/>
      <c r="G320" s="56"/>
      <c r="H320" s="5"/>
    </row>
    <row r="321" spans="1:9" s="60" customFormat="1" ht="10.5" customHeight="1" x14ac:dyDescent="0.2">
      <c r="A321" s="24"/>
      <c r="B321" s="37" t="s">
        <v>468</v>
      </c>
      <c r="C321" s="308">
        <v>68192</v>
      </c>
      <c r="D321" s="309"/>
      <c r="E321" s="309">
        <v>30</v>
      </c>
      <c r="F321" s="183">
        <v>-7.9233054280313242E-2</v>
      </c>
      <c r="G321" s="56"/>
      <c r="H321" s="5"/>
    </row>
    <row r="322" spans="1:9" s="60" customFormat="1" ht="10.5" customHeight="1" x14ac:dyDescent="0.2">
      <c r="A322" s="6"/>
      <c r="B322" s="35" t="s">
        <v>467</v>
      </c>
      <c r="C322" s="306">
        <v>68192</v>
      </c>
      <c r="D322" s="307"/>
      <c r="E322" s="307">
        <v>30</v>
      </c>
      <c r="F322" s="182">
        <v>-7.9233054280313242E-2</v>
      </c>
      <c r="G322" s="59"/>
      <c r="H322" s="57"/>
      <c r="I322" s="57"/>
    </row>
    <row r="323" spans="1:9" s="60" customFormat="1" ht="13.5" customHeight="1" x14ac:dyDescent="0.2">
      <c r="A323" s="24"/>
      <c r="B323" s="31" t="s">
        <v>122</v>
      </c>
      <c r="C323" s="308"/>
      <c r="D323" s="309"/>
      <c r="E323" s="309"/>
      <c r="F323" s="183"/>
      <c r="G323" s="56"/>
    </row>
    <row r="324" spans="1:9" s="60" customFormat="1" ht="17.25" customHeight="1" x14ac:dyDescent="0.2">
      <c r="A324" s="6"/>
      <c r="B324" s="37" t="s">
        <v>144</v>
      </c>
      <c r="C324" s="306">
        <v>226.68</v>
      </c>
      <c r="D324" s="307"/>
      <c r="E324" s="307"/>
      <c r="F324" s="182">
        <v>-0.4140213007961947</v>
      </c>
      <c r="G324" s="56"/>
      <c r="H324" s="5"/>
      <c r="I324" s="57"/>
    </row>
    <row r="325" spans="1:9" s="57" customFormat="1" ht="10.5" customHeight="1" x14ac:dyDescent="0.2">
      <c r="A325" s="6"/>
      <c r="B325" s="37" t="s">
        <v>224</v>
      </c>
      <c r="C325" s="306">
        <v>400.13</v>
      </c>
      <c r="D325" s="307"/>
      <c r="E325" s="307"/>
      <c r="F325" s="182"/>
      <c r="G325" s="56"/>
      <c r="H325" s="5"/>
    </row>
    <row r="326" spans="1:9" s="57" customFormat="1" ht="10.5" customHeight="1" x14ac:dyDescent="0.2">
      <c r="A326" s="6"/>
      <c r="B326" s="37" t="s">
        <v>414</v>
      </c>
      <c r="C326" s="306"/>
      <c r="D326" s="307"/>
      <c r="E326" s="307"/>
      <c r="F326" s="182"/>
      <c r="G326" s="59"/>
      <c r="H326" s="5"/>
    </row>
    <row r="327" spans="1:9" s="60" customFormat="1" ht="10.5" customHeight="1" x14ac:dyDescent="0.2">
      <c r="A327" s="24"/>
      <c r="B327" s="35" t="s">
        <v>120</v>
      </c>
      <c r="C327" s="308">
        <v>626.80999999999995</v>
      </c>
      <c r="D327" s="309"/>
      <c r="E327" s="309"/>
      <c r="F327" s="183">
        <v>0.17989985693848332</v>
      </c>
      <c r="G327" s="62"/>
      <c r="H327" s="5"/>
    </row>
    <row r="328" spans="1:9" s="57" customFormat="1" ht="12" x14ac:dyDescent="0.2">
      <c r="A328" s="61"/>
      <c r="B328" s="33"/>
      <c r="C328" s="308"/>
      <c r="D328" s="309"/>
      <c r="E328" s="309"/>
      <c r="F328" s="183"/>
      <c r="G328" s="62"/>
      <c r="H328" s="63"/>
      <c r="I328" s="63"/>
    </row>
    <row r="329" spans="1:9" s="63" customFormat="1" ht="14.25" customHeight="1" x14ac:dyDescent="0.2">
      <c r="A329" s="61"/>
      <c r="B329" s="31" t="s">
        <v>244</v>
      </c>
      <c r="C329" s="308"/>
      <c r="D329" s="309"/>
      <c r="E329" s="309"/>
      <c r="F329" s="183"/>
      <c r="G329" s="59"/>
    </row>
    <row r="330" spans="1:9" s="63" customFormat="1" ht="14.25" customHeight="1" x14ac:dyDescent="0.2">
      <c r="A330" s="24"/>
      <c r="B330" s="37" t="s">
        <v>144</v>
      </c>
      <c r="C330" s="306"/>
      <c r="D330" s="307"/>
      <c r="E330" s="307"/>
      <c r="F330" s="182"/>
      <c r="G330" s="59"/>
      <c r="H330" s="5"/>
      <c r="I330" s="60"/>
    </row>
    <row r="331" spans="1:9" s="60" customFormat="1" ht="11.25" customHeight="1" x14ac:dyDescent="0.2">
      <c r="A331" s="24"/>
      <c r="B331" s="37" t="s">
        <v>125</v>
      </c>
      <c r="C331" s="306">
        <v>76964.450000000041</v>
      </c>
      <c r="D331" s="307"/>
      <c r="E331" s="307">
        <v>551.35</v>
      </c>
      <c r="F331" s="182">
        <v>-7.7315551105443192E-2</v>
      </c>
      <c r="G331" s="56"/>
      <c r="H331" s="5"/>
    </row>
    <row r="332" spans="1:9" s="60" customFormat="1" ht="11.25" customHeight="1" x14ac:dyDescent="0.2">
      <c r="A332" s="6"/>
      <c r="B332" s="37" t="s">
        <v>126</v>
      </c>
      <c r="C332" s="306">
        <v>524.70000000000005</v>
      </c>
      <c r="D332" s="307"/>
      <c r="E332" s="307"/>
      <c r="F332" s="182"/>
      <c r="G332" s="56"/>
      <c r="H332" s="5"/>
      <c r="I332" s="57"/>
    </row>
    <row r="333" spans="1:9" s="57" customFormat="1" ht="10.5" customHeight="1" x14ac:dyDescent="0.2">
      <c r="A333" s="6"/>
      <c r="B333" s="37" t="s">
        <v>127</v>
      </c>
      <c r="C333" s="306">
        <v>4485.3</v>
      </c>
      <c r="D333" s="307"/>
      <c r="E333" s="307"/>
      <c r="F333" s="182"/>
      <c r="G333" s="56"/>
      <c r="H333" s="5"/>
    </row>
    <row r="334" spans="1:9" s="57" customFormat="1" ht="10.5" customHeight="1" x14ac:dyDescent="0.2">
      <c r="A334" s="6"/>
      <c r="B334" s="37" t="s">
        <v>133</v>
      </c>
      <c r="C334" s="306">
        <v>13948.68</v>
      </c>
      <c r="D334" s="307"/>
      <c r="E334" s="307"/>
      <c r="F334" s="182">
        <v>-6.3315773039072543E-2</v>
      </c>
      <c r="G334" s="56"/>
      <c r="H334" s="5"/>
    </row>
    <row r="335" spans="1:9" s="57" customFormat="1" ht="10.5" customHeight="1" x14ac:dyDescent="0.2">
      <c r="A335" s="6"/>
      <c r="B335" s="37" t="s">
        <v>134</v>
      </c>
      <c r="C335" s="306">
        <v>1861.06</v>
      </c>
      <c r="D335" s="307"/>
      <c r="E335" s="307"/>
      <c r="F335" s="182">
        <v>0.52478411195044838</v>
      </c>
      <c r="G335" s="56"/>
      <c r="H335" s="5"/>
    </row>
    <row r="336" spans="1:9" s="57" customFormat="1" ht="10.5" customHeight="1" x14ac:dyDescent="0.2">
      <c r="A336" s="6"/>
      <c r="B336" s="37" t="s">
        <v>24</v>
      </c>
      <c r="C336" s="306">
        <v>118411.29000000002</v>
      </c>
      <c r="D336" s="307"/>
      <c r="E336" s="307"/>
      <c r="F336" s="182">
        <v>0.12256980647187055</v>
      </c>
      <c r="G336" s="56"/>
      <c r="H336" s="5"/>
    </row>
    <row r="337" spans="1:9" s="57" customFormat="1" ht="10.5" customHeight="1" x14ac:dyDescent="0.2">
      <c r="A337" s="6"/>
      <c r="B337" s="37" t="s">
        <v>138</v>
      </c>
      <c r="C337" s="306">
        <v>931.2</v>
      </c>
      <c r="D337" s="307"/>
      <c r="E337" s="307"/>
      <c r="F337" s="182"/>
      <c r="G337" s="56"/>
      <c r="H337" s="5"/>
    </row>
    <row r="338" spans="1:9" s="57" customFormat="1" ht="10.5" customHeight="1" x14ac:dyDescent="0.2">
      <c r="A338" s="6"/>
      <c r="B338" s="37" t="s">
        <v>34</v>
      </c>
      <c r="C338" s="306">
        <v>5033.2100000000019</v>
      </c>
      <c r="D338" s="307"/>
      <c r="E338" s="307"/>
      <c r="F338" s="182"/>
      <c r="G338" s="56"/>
      <c r="H338" s="5"/>
    </row>
    <row r="339" spans="1:9" s="57" customFormat="1" ht="10.5" customHeight="1" x14ac:dyDescent="0.2">
      <c r="A339" s="6"/>
      <c r="B339" s="37" t="s">
        <v>140</v>
      </c>
      <c r="C339" s="306"/>
      <c r="D339" s="307"/>
      <c r="E339" s="307"/>
      <c r="F339" s="182"/>
      <c r="G339" s="56"/>
      <c r="H339" s="5"/>
    </row>
    <row r="340" spans="1:9" s="57" customFormat="1" ht="10.5" customHeight="1" x14ac:dyDescent="0.2">
      <c r="A340" s="6"/>
      <c r="B340" s="37" t="s">
        <v>129</v>
      </c>
      <c r="C340" s="306">
        <v>25318.46</v>
      </c>
      <c r="D340" s="307"/>
      <c r="E340" s="307">
        <v>198.75</v>
      </c>
      <c r="F340" s="182">
        <v>-6.5312838369396276E-2</v>
      </c>
      <c r="G340" s="56"/>
      <c r="H340" s="5"/>
    </row>
    <row r="341" spans="1:9" s="57" customFormat="1" ht="10.5" customHeight="1" x14ac:dyDescent="0.2">
      <c r="A341" s="6"/>
      <c r="B341" s="16" t="s">
        <v>427</v>
      </c>
      <c r="C341" s="306"/>
      <c r="D341" s="307"/>
      <c r="E341" s="307"/>
      <c r="F341" s="182"/>
      <c r="G341" s="56"/>
      <c r="H341" s="5"/>
    </row>
    <row r="342" spans="1:9" s="57" customFormat="1" ht="10.5" customHeight="1" x14ac:dyDescent="0.2">
      <c r="A342" s="6"/>
      <c r="B342" s="37" t="s">
        <v>179</v>
      </c>
      <c r="C342" s="306">
        <v>57</v>
      </c>
      <c r="D342" s="307"/>
      <c r="E342" s="307"/>
      <c r="F342" s="182">
        <v>5.555555555555558E-2</v>
      </c>
      <c r="G342" s="56"/>
      <c r="H342" s="5"/>
    </row>
    <row r="343" spans="1:9" s="57" customFormat="1" ht="10.5" customHeight="1" x14ac:dyDescent="0.2">
      <c r="A343" s="6"/>
      <c r="B343" s="37" t="s">
        <v>130</v>
      </c>
      <c r="C343" s="306"/>
      <c r="D343" s="307"/>
      <c r="E343" s="307"/>
      <c r="F343" s="182"/>
      <c r="G343" s="56"/>
      <c r="H343" s="5"/>
    </row>
    <row r="344" spans="1:9" s="57" customFormat="1" ht="10.5" customHeight="1" x14ac:dyDescent="0.2">
      <c r="A344" s="6"/>
      <c r="B344" s="37" t="s">
        <v>468</v>
      </c>
      <c r="C344" s="306">
        <v>230</v>
      </c>
      <c r="D344" s="307"/>
      <c r="E344" s="307"/>
      <c r="F344" s="182">
        <v>-0.14814814814814814</v>
      </c>
      <c r="G344" s="56"/>
      <c r="H344" s="5"/>
    </row>
    <row r="345" spans="1:9" s="57" customFormat="1" ht="10.5" customHeight="1" x14ac:dyDescent="0.2">
      <c r="A345" s="6"/>
      <c r="B345" s="575" t="s">
        <v>460</v>
      </c>
      <c r="C345" s="306"/>
      <c r="D345" s="307"/>
      <c r="E345" s="307"/>
      <c r="F345" s="182"/>
      <c r="G345" s="56"/>
      <c r="H345" s="5"/>
    </row>
    <row r="346" spans="1:9" s="57" customFormat="1" ht="10.5" customHeight="1" x14ac:dyDescent="0.2">
      <c r="A346" s="6"/>
      <c r="B346" s="575" t="s">
        <v>488</v>
      </c>
      <c r="C346" s="306"/>
      <c r="D346" s="307"/>
      <c r="E346" s="307"/>
      <c r="F346" s="182"/>
      <c r="G346" s="56"/>
      <c r="H346" s="5"/>
    </row>
    <row r="347" spans="1:9" s="57" customFormat="1" ht="10.5" customHeight="1" x14ac:dyDescent="0.2">
      <c r="A347" s="6"/>
      <c r="B347" s="37" t="s">
        <v>280</v>
      </c>
      <c r="C347" s="308">
        <v>-8761.7400000000016</v>
      </c>
      <c r="D347" s="309"/>
      <c r="E347" s="309">
        <v>-23.5</v>
      </c>
      <c r="F347" s="183">
        <v>6.1022084494352535E-2</v>
      </c>
      <c r="G347" s="59"/>
    </row>
    <row r="348" spans="1:9" s="60" customFormat="1" ht="10.5" customHeight="1" x14ac:dyDescent="0.2">
      <c r="A348" s="24"/>
      <c r="B348" s="35" t="s">
        <v>246</v>
      </c>
      <c r="C348" s="308">
        <v>239027.61000000007</v>
      </c>
      <c r="D348" s="309"/>
      <c r="E348" s="309">
        <v>726.6</v>
      </c>
      <c r="F348" s="183">
        <v>-4.0626731513878744E-2</v>
      </c>
      <c r="G348" s="56"/>
      <c r="H348" s="5"/>
    </row>
    <row r="349" spans="1:9" s="60" customFormat="1" ht="10.5" customHeight="1" x14ac:dyDescent="0.2">
      <c r="A349" s="6"/>
      <c r="B349" s="35" t="s">
        <v>8</v>
      </c>
      <c r="C349" s="306">
        <v>61402712.719999418</v>
      </c>
      <c r="D349" s="307">
        <v>170484.88999999975</v>
      </c>
      <c r="E349" s="307">
        <v>166221.98000000001</v>
      </c>
      <c r="F349" s="182">
        <v>2.9349578526388642E-2</v>
      </c>
      <c r="G349" s="59"/>
      <c r="H349" s="57"/>
      <c r="I349" s="57"/>
    </row>
    <row r="350" spans="1:9" s="57" customFormat="1" ht="9" hidden="1" x14ac:dyDescent="0.15">
      <c r="A350" s="24"/>
      <c r="B350" s="33"/>
      <c r="C350" s="308"/>
      <c r="D350" s="309"/>
      <c r="E350" s="309"/>
      <c r="F350" s="183"/>
      <c r="G350" s="59"/>
      <c r="H350" s="60"/>
      <c r="I350" s="60"/>
    </row>
    <row r="351" spans="1:9" s="60" customFormat="1" ht="13.5" customHeight="1" x14ac:dyDescent="0.2">
      <c r="A351" s="24"/>
      <c r="B351" s="31" t="s">
        <v>145</v>
      </c>
      <c r="C351" s="308"/>
      <c r="D351" s="309"/>
      <c r="E351" s="309"/>
      <c r="F351" s="183"/>
      <c r="G351" s="59"/>
    </row>
    <row r="352" spans="1:9" s="60" customFormat="1" ht="13.5" customHeight="1" x14ac:dyDescent="0.2">
      <c r="A352" s="24"/>
      <c r="B352" s="37" t="s">
        <v>146</v>
      </c>
      <c r="C352" s="306">
        <v>672601.88999999966</v>
      </c>
      <c r="D352" s="307">
        <v>194795.97000000012</v>
      </c>
      <c r="E352" s="307">
        <v>3203.7799999999997</v>
      </c>
      <c r="F352" s="182">
        <v>-0.14301753584291077</v>
      </c>
      <c r="G352" s="59"/>
      <c r="H352" s="5"/>
    </row>
    <row r="353" spans="1:9" s="60" customFormat="1" ht="10.5" customHeight="1" x14ac:dyDescent="0.2">
      <c r="A353" s="24"/>
      <c r="B353" s="37" t="s">
        <v>442</v>
      </c>
      <c r="C353" s="306">
        <v>570.45000000000005</v>
      </c>
      <c r="D353" s="307">
        <v>150.51</v>
      </c>
      <c r="E353" s="307">
        <v>5.76</v>
      </c>
      <c r="F353" s="182">
        <v>-0.63087704313390502</v>
      </c>
      <c r="G353" s="59"/>
      <c r="H353" s="5"/>
    </row>
    <row r="354" spans="1:9" s="60" customFormat="1" ht="10.5" customHeight="1" x14ac:dyDescent="0.2">
      <c r="A354" s="24"/>
      <c r="B354" s="37" t="s">
        <v>147</v>
      </c>
      <c r="C354" s="306">
        <v>1967.9899999999948</v>
      </c>
      <c r="D354" s="307">
        <v>571.52</v>
      </c>
      <c r="E354" s="307">
        <v>3.7800000000000002</v>
      </c>
      <c r="F354" s="182">
        <v>-0.2145132192349446</v>
      </c>
      <c r="G354" s="59"/>
      <c r="H354" s="5"/>
    </row>
    <row r="355" spans="1:9" s="60" customFormat="1" ht="10.5" customHeight="1" x14ac:dyDescent="0.2">
      <c r="A355" s="24"/>
      <c r="B355" s="37" t="s">
        <v>148</v>
      </c>
      <c r="C355" s="306">
        <v>12934.540000000026</v>
      </c>
      <c r="D355" s="307">
        <v>2955.2999999999943</v>
      </c>
      <c r="E355" s="307">
        <v>26.460000000000004</v>
      </c>
      <c r="F355" s="182">
        <v>-0.1273500317767895</v>
      </c>
      <c r="G355" s="59"/>
      <c r="H355" s="5"/>
    </row>
    <row r="356" spans="1:9" s="60" customFormat="1" ht="10.5" customHeight="1" x14ac:dyDescent="0.2">
      <c r="A356" s="24"/>
      <c r="B356" s="37" t="s">
        <v>125</v>
      </c>
      <c r="C356" s="306">
        <v>5412.2700000000114</v>
      </c>
      <c r="D356" s="307">
        <v>1328.2400000000009</v>
      </c>
      <c r="E356" s="307">
        <v>32.43</v>
      </c>
      <c r="F356" s="182">
        <v>3.077702464637877E-2</v>
      </c>
      <c r="G356" s="59"/>
      <c r="H356" s="5"/>
    </row>
    <row r="357" spans="1:9" s="60" customFormat="1" ht="10.5" hidden="1" customHeight="1" x14ac:dyDescent="0.2">
      <c r="A357" s="24"/>
      <c r="B357" s="16"/>
      <c r="C357" s="306"/>
      <c r="D357" s="307"/>
      <c r="E357" s="307"/>
      <c r="F357" s="182"/>
      <c r="G357" s="59"/>
      <c r="H357" s="5"/>
    </row>
    <row r="358" spans="1:9" s="60" customFormat="1" ht="10.5" customHeight="1" x14ac:dyDescent="0.2">
      <c r="A358" s="24"/>
      <c r="B358" s="37" t="s">
        <v>149</v>
      </c>
      <c r="C358" s="306">
        <v>1141.8200000000008</v>
      </c>
      <c r="D358" s="307">
        <v>-13.200000000000001</v>
      </c>
      <c r="E358" s="307"/>
      <c r="F358" s="182">
        <v>-0.14021520598179316</v>
      </c>
      <c r="G358" s="56"/>
      <c r="H358" s="5"/>
    </row>
    <row r="359" spans="1:9" s="60" customFormat="1" ht="10.5" customHeight="1" x14ac:dyDescent="0.2">
      <c r="A359" s="6"/>
      <c r="B359" s="37" t="s">
        <v>435</v>
      </c>
      <c r="C359" s="306"/>
      <c r="D359" s="307"/>
      <c r="E359" s="307"/>
      <c r="F359" s="182"/>
      <c r="G359" s="56"/>
      <c r="H359" s="5"/>
      <c r="I359" s="57"/>
    </row>
    <row r="360" spans="1:9" s="57" customFormat="1" ht="10.5" customHeight="1" x14ac:dyDescent="0.2">
      <c r="A360" s="6"/>
      <c r="B360" s="37" t="s">
        <v>281</v>
      </c>
      <c r="C360" s="306">
        <v>-38635</v>
      </c>
      <c r="D360" s="307">
        <v>-92</v>
      </c>
      <c r="E360" s="307">
        <v>-161</v>
      </c>
      <c r="F360" s="182">
        <v>-1.0069693553346304E-2</v>
      </c>
      <c r="G360" s="59"/>
      <c r="H360" s="5"/>
    </row>
    <row r="361" spans="1:9" s="57" customFormat="1" ht="10.5" customHeight="1" x14ac:dyDescent="0.2">
      <c r="A361" s="6"/>
      <c r="B361" s="575" t="s">
        <v>461</v>
      </c>
      <c r="C361" s="306"/>
      <c r="D361" s="307"/>
      <c r="E361" s="307"/>
      <c r="F361" s="182"/>
      <c r="G361" s="59"/>
      <c r="H361" s="5"/>
    </row>
    <row r="362" spans="1:9" s="57" customFormat="1" ht="10.5" hidden="1" customHeight="1" x14ac:dyDescent="0.2">
      <c r="A362" s="6"/>
      <c r="B362" s="579" t="s">
        <v>464</v>
      </c>
      <c r="C362" s="306"/>
      <c r="D362" s="307"/>
      <c r="E362" s="307"/>
      <c r="F362" s="182"/>
      <c r="G362" s="59"/>
      <c r="H362" s="5"/>
    </row>
    <row r="363" spans="1:9" s="60" customFormat="1" ht="10.5" customHeight="1" x14ac:dyDescent="0.2">
      <c r="A363" s="24"/>
      <c r="B363" s="41" t="s">
        <v>150</v>
      </c>
      <c r="C363" s="311">
        <v>655993.95999999973</v>
      </c>
      <c r="D363" s="312">
        <v>199696.34000000008</v>
      </c>
      <c r="E363" s="312">
        <v>3111.21</v>
      </c>
      <c r="F363" s="184">
        <v>-0.14946568125308013</v>
      </c>
      <c r="G363" s="266"/>
      <c r="H363" s="5"/>
    </row>
    <row r="364" spans="1:9" s="60" customFormat="1" ht="10.5" customHeight="1" x14ac:dyDescent="0.15">
      <c r="A364" s="24"/>
      <c r="B364" s="265"/>
      <c r="C364" s="266"/>
      <c r="D364" s="266"/>
      <c r="E364" s="266"/>
      <c r="F364" s="266"/>
      <c r="G364" s="265"/>
      <c r="H364" s="267"/>
      <c r="I364" s="59"/>
    </row>
    <row r="365" spans="1:9" s="60" customFormat="1" ht="10.5" customHeight="1" x14ac:dyDescent="0.15">
      <c r="A365" s="24"/>
      <c r="B365" s="265" t="s">
        <v>238</v>
      </c>
      <c r="C365" s="265"/>
      <c r="D365" s="265"/>
      <c r="E365" s="265"/>
      <c r="F365" s="265"/>
      <c r="G365" s="265"/>
      <c r="H365" s="265"/>
      <c r="I365" s="59"/>
    </row>
    <row r="366" spans="1:9" s="60" customFormat="1" ht="9" x14ac:dyDescent="0.15">
      <c r="A366" s="24"/>
      <c r="B366" s="265" t="s">
        <v>249</v>
      </c>
      <c r="C366" s="265"/>
      <c r="D366" s="265"/>
      <c r="E366" s="265"/>
      <c r="F366" s="265"/>
      <c r="G366" s="265"/>
      <c r="H366" s="265"/>
      <c r="I366" s="59"/>
    </row>
    <row r="367" spans="1:9" s="60" customFormat="1" ht="10.5" customHeight="1" x14ac:dyDescent="0.15">
      <c r="A367" s="24"/>
      <c r="B367" s="265" t="s">
        <v>251</v>
      </c>
      <c r="C367" s="265"/>
      <c r="D367" s="265"/>
      <c r="E367" s="265"/>
      <c r="F367" s="265"/>
      <c r="G367" s="210"/>
      <c r="H367" s="265"/>
      <c r="I367" s="59"/>
    </row>
    <row r="368" spans="1:9" s="60" customFormat="1" ht="10.5" customHeight="1" x14ac:dyDescent="0.15">
      <c r="A368" s="24"/>
      <c r="B368" s="265" t="s">
        <v>376</v>
      </c>
      <c r="C368" s="210"/>
      <c r="D368" s="210"/>
      <c r="E368" s="210"/>
      <c r="F368" s="210"/>
      <c r="G368" s="210"/>
      <c r="H368" s="211"/>
      <c r="I368" s="59"/>
    </row>
    <row r="369" spans="1:9" s="60" customFormat="1" ht="10.5" customHeight="1" x14ac:dyDescent="0.2">
      <c r="A369" s="24"/>
      <c r="B369" s="265" t="s">
        <v>282</v>
      </c>
      <c r="C369" s="210"/>
      <c r="D369" s="210"/>
      <c r="E369" s="210"/>
      <c r="F369" s="210"/>
      <c r="G369" s="4"/>
      <c r="H369" s="211"/>
      <c r="I369" s="59"/>
    </row>
    <row r="370" spans="1:9" s="60" customFormat="1" ht="10.5" customHeight="1" x14ac:dyDescent="0.2">
      <c r="A370" s="6"/>
      <c r="B370" s="5"/>
      <c r="C370" s="3"/>
      <c r="D370" s="3"/>
      <c r="E370" s="3"/>
      <c r="F370" s="4"/>
      <c r="G370" s="8"/>
      <c r="H370" s="4"/>
      <c r="I370" s="51"/>
    </row>
    <row r="371" spans="1:9" ht="13.5" customHeight="1" x14ac:dyDescent="0.25">
      <c r="B371" s="7" t="s">
        <v>288</v>
      </c>
      <c r="C371" s="8"/>
      <c r="D371" s="8"/>
      <c r="E371" s="8"/>
      <c r="F371" s="8"/>
      <c r="H371" s="8"/>
      <c r="I371" s="8"/>
    </row>
    <row r="372" spans="1:9" ht="15" customHeight="1" x14ac:dyDescent="0.2">
      <c r="B372" s="9"/>
      <c r="C372" s="10" t="str">
        <f>$C$3</f>
        <v>PERIODE DU 1.1 AU 30.4.2024</v>
      </c>
      <c r="D372" s="11"/>
      <c r="G372" s="15"/>
    </row>
    <row r="373" spans="1:9" ht="9.75" customHeight="1" x14ac:dyDescent="0.2">
      <c r="B373" s="12" t="s">
        <v>173</v>
      </c>
      <c r="C373" s="13"/>
      <c r="D373" s="13"/>
      <c r="E373" s="13"/>
      <c r="F373" s="14"/>
      <c r="G373" s="23"/>
      <c r="H373" s="5"/>
      <c r="I373" s="5"/>
    </row>
    <row r="374" spans="1:9" ht="19.5" customHeight="1" x14ac:dyDescent="0.2">
      <c r="B374" s="16" t="s">
        <v>7</v>
      </c>
      <c r="C374" s="17" t="s">
        <v>6</v>
      </c>
      <c r="D374" s="219" t="s">
        <v>242</v>
      </c>
      <c r="E374" s="219" t="s">
        <v>237</v>
      </c>
      <c r="F374" s="19" t="str">
        <f>CUMUL_Maladie_mnt!$H$5</f>
        <v>PCAP</v>
      </c>
      <c r="G374" s="23"/>
      <c r="H374" s="5"/>
      <c r="I374" s="5"/>
    </row>
    <row r="375" spans="1:9" ht="13.5" customHeight="1" x14ac:dyDescent="0.2">
      <c r="B375" s="21"/>
      <c r="C375" s="44"/>
      <c r="D375" s="220"/>
      <c r="E375" s="220" t="s">
        <v>239</v>
      </c>
      <c r="F375" s="22" t="str">
        <f>CUMUL_Maladie_mnt!$H$6</f>
        <v>en %</v>
      </c>
      <c r="G375" s="56"/>
      <c r="H375" s="5"/>
      <c r="I375" s="5"/>
    </row>
    <row r="376" spans="1:9" ht="10.5" customHeight="1" x14ac:dyDescent="0.2">
      <c r="B376" s="31" t="s">
        <v>152</v>
      </c>
      <c r="C376" s="55"/>
      <c r="D376" s="225"/>
      <c r="E376" s="225"/>
      <c r="F376" s="182"/>
      <c r="G376" s="59"/>
      <c r="H376" s="57"/>
      <c r="I376" s="57"/>
    </row>
    <row r="377" spans="1:9" s="57" customFormat="1" x14ac:dyDescent="0.2">
      <c r="A377" s="24"/>
      <c r="B377" s="16" t="s">
        <v>12</v>
      </c>
      <c r="C377" s="308">
        <v>8467944.3900001217</v>
      </c>
      <c r="D377" s="309">
        <v>1056.8400000000001</v>
      </c>
      <c r="E377" s="309">
        <v>29834.899999999991</v>
      </c>
      <c r="F377" s="183">
        <v>-1.9780308103750754E-2</v>
      </c>
      <c r="G377" s="56"/>
      <c r="H377" s="60"/>
      <c r="I377" s="60"/>
    </row>
    <row r="378" spans="1:9" s="60" customFormat="1" ht="14.25" customHeight="1" x14ac:dyDescent="0.2">
      <c r="A378" s="6"/>
      <c r="B378" s="16" t="s">
        <v>10</v>
      </c>
      <c r="C378" s="306"/>
      <c r="D378" s="307"/>
      <c r="E378" s="307"/>
      <c r="F378" s="182"/>
      <c r="G378" s="56"/>
      <c r="H378" s="5"/>
      <c r="I378" s="57"/>
    </row>
    <row r="379" spans="1:9" s="57" customFormat="1" hidden="1" x14ac:dyDescent="0.2">
      <c r="A379" s="6"/>
      <c r="B379" s="16" t="s">
        <v>9</v>
      </c>
      <c r="C379" s="306"/>
      <c r="D379" s="307"/>
      <c r="E379" s="307"/>
      <c r="F379" s="182"/>
      <c r="G379" s="56"/>
      <c r="H379" s="5"/>
    </row>
    <row r="380" spans="1:9" s="57" customFormat="1" hidden="1" x14ac:dyDescent="0.2">
      <c r="A380" s="6"/>
      <c r="B380" s="16" t="s">
        <v>299</v>
      </c>
      <c r="C380" s="306"/>
      <c r="D380" s="307"/>
      <c r="E380" s="307"/>
      <c r="F380" s="182"/>
      <c r="G380" s="56"/>
      <c r="H380" s="5"/>
    </row>
    <row r="381" spans="1:9" s="57" customFormat="1" hidden="1" x14ac:dyDescent="0.2">
      <c r="A381" s="6"/>
      <c r="B381" s="16" t="s">
        <v>11</v>
      </c>
      <c r="C381" s="306"/>
      <c r="D381" s="307"/>
      <c r="E381" s="307"/>
      <c r="F381" s="182"/>
      <c r="G381" s="56"/>
      <c r="H381" s="5"/>
    </row>
    <row r="382" spans="1:9" s="57" customFormat="1" hidden="1" x14ac:dyDescent="0.2">
      <c r="A382" s="6"/>
      <c r="B382" s="16" t="s">
        <v>75</v>
      </c>
      <c r="C382" s="306"/>
      <c r="D382" s="307"/>
      <c r="E382" s="307"/>
      <c r="F382" s="182"/>
      <c r="G382" s="59"/>
      <c r="H382" s="5"/>
    </row>
    <row r="383" spans="1:9" s="57" customFormat="1" hidden="1" x14ac:dyDescent="0.2">
      <c r="A383" s="24"/>
      <c r="B383" s="16" t="s">
        <v>85</v>
      </c>
      <c r="C383" s="306">
        <v>153990.62</v>
      </c>
      <c r="D383" s="313">
        <v>153990.62</v>
      </c>
      <c r="E383" s="313"/>
      <c r="F383" s="185">
        <v>-0.45479182382925076</v>
      </c>
      <c r="G383" s="59"/>
      <c r="H383" s="5"/>
      <c r="I383" s="60"/>
    </row>
    <row r="384" spans="1:9" s="60" customFormat="1" x14ac:dyDescent="0.2">
      <c r="A384" s="24"/>
      <c r="B384" s="37" t="s">
        <v>25</v>
      </c>
      <c r="C384" s="306"/>
      <c r="D384" s="313"/>
      <c r="E384" s="313"/>
      <c r="F384" s="185"/>
      <c r="G384" s="56"/>
      <c r="H384" s="5"/>
    </row>
    <row r="385" spans="1:11" s="60" customFormat="1" x14ac:dyDescent="0.2">
      <c r="A385" s="6"/>
      <c r="B385" s="37" t="s">
        <v>48</v>
      </c>
      <c r="C385" s="306"/>
      <c r="D385" s="313"/>
      <c r="E385" s="313"/>
      <c r="F385" s="185"/>
      <c r="G385" s="66"/>
      <c r="H385" s="5"/>
      <c r="I385" s="57"/>
    </row>
    <row r="386" spans="1:11" s="57" customFormat="1" x14ac:dyDescent="0.2">
      <c r="A386" s="6"/>
      <c r="B386" s="37" t="s">
        <v>355</v>
      </c>
      <c r="C386" s="306">
        <v>45</v>
      </c>
      <c r="D386" s="307"/>
      <c r="E386" s="307"/>
      <c r="F386" s="182"/>
      <c r="G386" s="66"/>
      <c r="H386" s="5"/>
    </row>
    <row r="387" spans="1:11" s="57" customFormat="1" ht="10.5" customHeight="1" x14ac:dyDescent="0.2">
      <c r="A387" s="6"/>
      <c r="B387" s="37" t="s">
        <v>79</v>
      </c>
      <c r="C387" s="306">
        <v>12287.56</v>
      </c>
      <c r="D387" s="307"/>
      <c r="E387" s="307">
        <v>-1</v>
      </c>
      <c r="F387" s="182">
        <v>0.16920822509586753</v>
      </c>
      <c r="G387" s="56"/>
      <c r="H387" s="5"/>
    </row>
    <row r="388" spans="1:11" s="57" customFormat="1" ht="10.5" customHeight="1" x14ac:dyDescent="0.2">
      <c r="A388" s="6"/>
      <c r="B388" s="16" t="s">
        <v>432</v>
      </c>
      <c r="C388" s="306">
        <v>824918.44000000623</v>
      </c>
      <c r="D388" s="313"/>
      <c r="E388" s="313">
        <v>1914.5099999999989</v>
      </c>
      <c r="F388" s="185">
        <v>-1.7112844390082538E-3</v>
      </c>
      <c r="G388" s="59"/>
      <c r="H388" s="5"/>
    </row>
    <row r="389" spans="1:11" s="57" customFormat="1" ht="10.5" customHeight="1" x14ac:dyDescent="0.2">
      <c r="A389" s="6"/>
      <c r="B389" s="563" t="s">
        <v>440</v>
      </c>
      <c r="C389" s="306">
        <v>1142.8499999999999</v>
      </c>
      <c r="D389" s="313"/>
      <c r="E389" s="313"/>
      <c r="F389" s="185"/>
      <c r="G389" s="59"/>
      <c r="H389" s="5"/>
    </row>
    <row r="390" spans="1:11" s="57" customFormat="1" ht="13.5" customHeight="1" x14ac:dyDescent="0.2">
      <c r="A390" s="6"/>
      <c r="B390" s="574" t="s">
        <v>457</v>
      </c>
      <c r="C390" s="306"/>
      <c r="D390" s="313"/>
      <c r="E390" s="313"/>
      <c r="F390" s="185"/>
      <c r="G390" s="59"/>
      <c r="H390" s="5"/>
    </row>
    <row r="391" spans="1:11" s="57" customFormat="1" ht="10.5" customHeight="1" x14ac:dyDescent="0.2">
      <c r="A391" s="6"/>
      <c r="B391" s="574" t="s">
        <v>476</v>
      </c>
      <c r="C391" s="306">
        <v>26302.380000000045</v>
      </c>
      <c r="D391" s="313"/>
      <c r="E391" s="313">
        <v>302.19</v>
      </c>
      <c r="F391" s="185">
        <v>-0.28927661391216664</v>
      </c>
      <c r="G391" s="59"/>
      <c r="H391" s="5"/>
    </row>
    <row r="392" spans="1:11" s="57" customFormat="1" ht="10.5" customHeight="1" x14ac:dyDescent="0.2">
      <c r="A392" s="6"/>
      <c r="B392" s="574" t="s">
        <v>493</v>
      </c>
      <c r="C392" s="306"/>
      <c r="D392" s="313"/>
      <c r="E392" s="313"/>
      <c r="F392" s="185"/>
      <c r="G392" s="59"/>
      <c r="H392" s="5"/>
    </row>
    <row r="393" spans="1:11" s="57" customFormat="1" ht="10.5" customHeight="1" x14ac:dyDescent="0.2">
      <c r="A393" s="24"/>
      <c r="B393" s="563" t="s">
        <v>445</v>
      </c>
      <c r="C393" s="306">
        <v>233.59999999999891</v>
      </c>
      <c r="D393" s="313"/>
      <c r="E393" s="313"/>
      <c r="F393" s="185">
        <v>-6.6719936076707675E-2</v>
      </c>
      <c r="G393" s="59"/>
      <c r="H393" s="5"/>
    </row>
    <row r="394" spans="1:11" s="60" customFormat="1" ht="10.5" customHeight="1" x14ac:dyDescent="0.2">
      <c r="A394" s="6"/>
      <c r="B394" s="16" t="s">
        <v>280</v>
      </c>
      <c r="C394" s="306">
        <v>-1044486.5799999957</v>
      </c>
      <c r="D394" s="313"/>
      <c r="E394" s="313">
        <v>-2351.6200000000008</v>
      </c>
      <c r="F394" s="185">
        <v>0.15169963499308081</v>
      </c>
      <c r="G394" s="56"/>
      <c r="H394" s="5"/>
      <c r="J394" s="57"/>
      <c r="K394" s="57"/>
    </row>
    <row r="395" spans="1:11" s="57" customFormat="1" x14ac:dyDescent="0.2">
      <c r="A395" s="6"/>
      <c r="B395" s="29" t="s">
        <v>156</v>
      </c>
      <c r="C395" s="308">
        <v>8442378.2600001339</v>
      </c>
      <c r="D395" s="315">
        <v>155047.46</v>
      </c>
      <c r="E395" s="315">
        <v>29698.979999999985</v>
      </c>
      <c r="F395" s="186">
        <v>-5.0237330973050276E-2</v>
      </c>
      <c r="G395" s="59"/>
      <c r="J395" s="60"/>
      <c r="K395" s="60"/>
    </row>
    <row r="396" spans="1:11" s="57" customFormat="1" x14ac:dyDescent="0.2">
      <c r="A396" s="24"/>
      <c r="B396" s="29" t="s">
        <v>153</v>
      </c>
      <c r="C396" s="308">
        <v>2025</v>
      </c>
      <c r="D396" s="315"/>
      <c r="E396" s="315"/>
      <c r="F396" s="186"/>
      <c r="G396" s="59"/>
      <c r="H396" s="28"/>
    </row>
    <row r="397" spans="1:11" s="60" customFormat="1" ht="15" customHeight="1" x14ac:dyDescent="0.2">
      <c r="A397" s="2"/>
      <c r="B397" s="31" t="s">
        <v>154</v>
      </c>
      <c r="C397" s="308"/>
      <c r="D397" s="315"/>
      <c r="E397" s="315"/>
      <c r="F397" s="186"/>
      <c r="G397" s="282"/>
      <c r="J397" s="57"/>
      <c r="K397" s="57"/>
    </row>
    <row r="398" spans="1:11" ht="17.25" customHeight="1" x14ac:dyDescent="0.2">
      <c r="A398" s="2"/>
      <c r="B398" s="272" t="s">
        <v>268</v>
      </c>
      <c r="C398" s="317"/>
      <c r="D398" s="318"/>
      <c r="E398" s="318"/>
      <c r="F398" s="281"/>
      <c r="G398" s="282"/>
      <c r="H398" s="283"/>
      <c r="I398" s="5"/>
      <c r="J398" s="60"/>
      <c r="K398" s="60"/>
    </row>
    <row r="399" spans="1:11" ht="10.5" customHeight="1" x14ac:dyDescent="0.2">
      <c r="A399" s="2"/>
      <c r="B399" s="67" t="s">
        <v>267</v>
      </c>
      <c r="C399" s="317">
        <v>4323095.8699999927</v>
      </c>
      <c r="D399" s="318"/>
      <c r="E399" s="318">
        <v>30156.239999999998</v>
      </c>
      <c r="F399" s="281">
        <v>1.9567233424430119E-2</v>
      </c>
      <c r="G399" s="282"/>
      <c r="H399" s="283"/>
      <c r="I399" s="5"/>
    </row>
    <row r="400" spans="1:11" ht="21" customHeight="1" x14ac:dyDescent="0.2">
      <c r="A400" s="2"/>
      <c r="B400" s="272" t="s">
        <v>266</v>
      </c>
      <c r="C400" s="317"/>
      <c r="D400" s="318"/>
      <c r="E400" s="318"/>
      <c r="F400" s="281"/>
      <c r="G400" s="282"/>
      <c r="H400" s="283"/>
      <c r="I400" s="5"/>
    </row>
    <row r="401" spans="1:11" ht="11.25" customHeight="1" x14ac:dyDescent="0.2">
      <c r="A401" s="54"/>
      <c r="B401" s="67" t="s">
        <v>257</v>
      </c>
      <c r="C401" s="317">
        <v>3367769.0899999822</v>
      </c>
      <c r="D401" s="318"/>
      <c r="E401" s="318">
        <v>5226.08</v>
      </c>
      <c r="F401" s="281">
        <v>4.5181989103993514E-2</v>
      </c>
      <c r="G401" s="282"/>
      <c r="H401" s="283"/>
      <c r="I401" s="5"/>
    </row>
    <row r="402" spans="1:11" s="28" customFormat="1" ht="10.5" customHeight="1" x14ac:dyDescent="0.2">
      <c r="A402" s="2"/>
      <c r="B402" s="16" t="s">
        <v>258</v>
      </c>
      <c r="C402" s="317">
        <v>471.66000000000014</v>
      </c>
      <c r="D402" s="318"/>
      <c r="E402" s="318"/>
      <c r="F402" s="281">
        <v>-9.2385552369773749E-2</v>
      </c>
      <c r="G402" s="282"/>
      <c r="H402" s="283"/>
      <c r="J402" s="5"/>
      <c r="K402" s="5"/>
    </row>
    <row r="403" spans="1:11" ht="10.5" customHeight="1" x14ac:dyDescent="0.2">
      <c r="A403" s="2"/>
      <c r="B403" s="67" t="s">
        <v>259</v>
      </c>
      <c r="C403" s="317">
        <v>33957.33</v>
      </c>
      <c r="D403" s="318"/>
      <c r="E403" s="318"/>
      <c r="F403" s="281">
        <v>7.74608001568724E-2</v>
      </c>
      <c r="G403" s="282"/>
      <c r="H403" s="283"/>
      <c r="I403" s="5"/>
      <c r="J403" s="28"/>
      <c r="K403" s="28"/>
    </row>
    <row r="404" spans="1:11" ht="10.5" customHeight="1" x14ac:dyDescent="0.2">
      <c r="A404" s="2"/>
      <c r="B404" s="67" t="s">
        <v>260</v>
      </c>
      <c r="C404" s="317">
        <v>454.79</v>
      </c>
      <c r="D404" s="318"/>
      <c r="E404" s="318"/>
      <c r="F404" s="281"/>
      <c r="G404" s="282"/>
      <c r="H404" s="283"/>
      <c r="I404" s="5"/>
    </row>
    <row r="405" spans="1:11" ht="10.5" customHeight="1" x14ac:dyDescent="0.2">
      <c r="A405" s="2"/>
      <c r="B405" s="67" t="s">
        <v>261</v>
      </c>
      <c r="C405" s="317">
        <v>8354.81</v>
      </c>
      <c r="D405" s="318"/>
      <c r="E405" s="318"/>
      <c r="F405" s="281">
        <v>-0.21211661127938963</v>
      </c>
      <c r="G405" s="282"/>
      <c r="H405" s="283"/>
      <c r="I405" s="5"/>
    </row>
    <row r="406" spans="1:11" ht="10.5" customHeight="1" x14ac:dyDescent="0.2">
      <c r="A406" s="2"/>
      <c r="B406" s="67" t="s">
        <v>262</v>
      </c>
      <c r="C406" s="317">
        <v>681632.88999999862</v>
      </c>
      <c r="D406" s="318"/>
      <c r="E406" s="318">
        <v>4906.71</v>
      </c>
      <c r="F406" s="281">
        <v>-4.3234049185531198E-2</v>
      </c>
      <c r="G406" s="284"/>
      <c r="H406" s="283"/>
      <c r="I406" s="5"/>
    </row>
    <row r="407" spans="1:11" ht="10.5" customHeight="1" x14ac:dyDescent="0.2">
      <c r="A407" s="2"/>
      <c r="B407" s="67" t="s">
        <v>264</v>
      </c>
      <c r="C407" s="317">
        <v>1207279.5399999986</v>
      </c>
      <c r="D407" s="318"/>
      <c r="E407" s="318">
        <v>1025.53</v>
      </c>
      <c r="F407" s="281">
        <v>-4.8474657667726517E-2</v>
      </c>
      <c r="G407" s="282"/>
      <c r="H407" s="283"/>
      <c r="I407" s="5"/>
    </row>
    <row r="408" spans="1:11" ht="10.5" customHeight="1" x14ac:dyDescent="0.2">
      <c r="A408" s="2"/>
      <c r="B408" s="67" t="s">
        <v>263</v>
      </c>
      <c r="C408" s="317"/>
      <c r="D408" s="318"/>
      <c r="E408" s="318"/>
      <c r="F408" s="281"/>
      <c r="G408" s="282"/>
      <c r="H408" s="283"/>
      <c r="I408" s="5"/>
    </row>
    <row r="409" spans="1:11" ht="18.75" customHeight="1" x14ac:dyDescent="0.2">
      <c r="A409" s="2"/>
      <c r="B409" s="29" t="s">
        <v>265</v>
      </c>
      <c r="C409" s="317"/>
      <c r="D409" s="318"/>
      <c r="E409" s="318"/>
      <c r="F409" s="281"/>
      <c r="G409" s="282"/>
      <c r="H409" s="283"/>
      <c r="I409" s="5"/>
    </row>
    <row r="410" spans="1:11" ht="10.5" customHeight="1" x14ac:dyDescent="0.2">
      <c r="A410" s="2"/>
      <c r="B410" s="16" t="s">
        <v>269</v>
      </c>
      <c r="C410" s="317">
        <v>196.64999999999998</v>
      </c>
      <c r="D410" s="318"/>
      <c r="E410" s="318"/>
      <c r="F410" s="281"/>
      <c r="G410" s="282"/>
      <c r="H410" s="283"/>
      <c r="I410" s="5"/>
    </row>
    <row r="411" spans="1:11" ht="10.5" customHeight="1" x14ac:dyDescent="0.2">
      <c r="A411" s="2"/>
      <c r="B411" s="16" t="s">
        <v>270</v>
      </c>
      <c r="C411" s="317"/>
      <c r="D411" s="318"/>
      <c r="E411" s="318"/>
      <c r="F411" s="281"/>
      <c r="G411" s="282"/>
      <c r="H411" s="283"/>
      <c r="I411" s="5"/>
    </row>
    <row r="412" spans="1:11" ht="10.5" customHeight="1" x14ac:dyDescent="0.2">
      <c r="A412" s="2"/>
      <c r="B412" s="29" t="s">
        <v>271</v>
      </c>
      <c r="C412" s="317"/>
      <c r="D412" s="318"/>
      <c r="E412" s="318"/>
      <c r="F412" s="281"/>
      <c r="G412" s="282"/>
      <c r="H412" s="283"/>
      <c r="I412" s="5"/>
    </row>
    <row r="413" spans="1:11" ht="10.5" customHeight="1" x14ac:dyDescent="0.2">
      <c r="A413" s="2"/>
      <c r="B413" s="16" t="s">
        <v>272</v>
      </c>
      <c r="C413" s="317">
        <v>172446.29999999987</v>
      </c>
      <c r="D413" s="318"/>
      <c r="E413" s="318">
        <v>510.86</v>
      </c>
      <c r="F413" s="281">
        <v>0.27744888761408548</v>
      </c>
      <c r="G413" s="282"/>
      <c r="H413" s="283"/>
      <c r="I413" s="5"/>
    </row>
    <row r="414" spans="1:11" ht="10.5" customHeight="1" x14ac:dyDescent="0.2">
      <c r="A414" s="2"/>
      <c r="B414" s="574" t="s">
        <v>458</v>
      </c>
      <c r="C414" s="317"/>
      <c r="D414" s="318"/>
      <c r="E414" s="318"/>
      <c r="F414" s="281"/>
      <c r="G414" s="282"/>
      <c r="H414" s="283"/>
      <c r="I414" s="5"/>
    </row>
    <row r="415" spans="1:11" ht="10.5" customHeight="1" x14ac:dyDescent="0.2">
      <c r="A415" s="2"/>
      <c r="B415" s="16" t="s">
        <v>86</v>
      </c>
      <c r="C415" s="317">
        <v>715372.85999999358</v>
      </c>
      <c r="D415" s="318"/>
      <c r="E415" s="318">
        <v>1461.97</v>
      </c>
      <c r="F415" s="281">
        <v>0.12625608136807087</v>
      </c>
      <c r="G415" s="70"/>
      <c r="H415" s="283"/>
      <c r="I415" s="5"/>
    </row>
    <row r="416" spans="1:11" ht="13.5" customHeight="1" x14ac:dyDescent="0.2">
      <c r="A416" s="54"/>
      <c r="B416" s="29" t="s">
        <v>155</v>
      </c>
      <c r="C416" s="308">
        <v>10511031.789999966</v>
      </c>
      <c r="D416" s="315"/>
      <c r="E416" s="315">
        <v>43287.39</v>
      </c>
      <c r="F416" s="186">
        <v>2.474986602661855E-2</v>
      </c>
      <c r="G416" s="69"/>
      <c r="H416" s="5"/>
      <c r="I416" s="28"/>
    </row>
    <row r="417" spans="1:9" s="28" customFormat="1" ht="10.5" hidden="1" customHeight="1" x14ac:dyDescent="0.2">
      <c r="A417" s="2"/>
      <c r="B417" s="29"/>
      <c r="C417" s="306"/>
      <c r="D417" s="313"/>
      <c r="E417" s="313"/>
      <c r="F417" s="185"/>
      <c r="G417" s="69"/>
      <c r="H417" s="5"/>
      <c r="I417" s="5"/>
    </row>
    <row r="418" spans="1:9" ht="9" hidden="1" customHeight="1" x14ac:dyDescent="0.2">
      <c r="A418" s="2"/>
      <c r="B418" s="29"/>
      <c r="C418" s="306"/>
      <c r="D418" s="313"/>
      <c r="E418" s="313"/>
      <c r="F418" s="185"/>
      <c r="G418" s="70"/>
      <c r="H418" s="5"/>
      <c r="I418" s="5"/>
    </row>
    <row r="419" spans="1:9" ht="8.25" hidden="1" customHeight="1" x14ac:dyDescent="0.2">
      <c r="A419" s="54"/>
      <c r="B419" s="52"/>
      <c r="C419" s="308"/>
      <c r="D419" s="315"/>
      <c r="E419" s="315"/>
      <c r="F419" s="186"/>
      <c r="G419" s="69"/>
      <c r="H419" s="28"/>
      <c r="I419" s="28"/>
    </row>
    <row r="420" spans="1:9" s="28" customFormat="1" ht="15" hidden="1" customHeight="1" x14ac:dyDescent="0.2">
      <c r="A420" s="2"/>
      <c r="B420" s="52"/>
      <c r="C420" s="306"/>
      <c r="D420" s="313"/>
      <c r="E420" s="313"/>
      <c r="F420" s="185"/>
      <c r="G420" s="69"/>
      <c r="H420" s="5"/>
      <c r="I420" s="5"/>
    </row>
    <row r="421" spans="1:9" ht="7.5" hidden="1" customHeight="1" x14ac:dyDescent="0.2">
      <c r="A421" s="2"/>
      <c r="B421" s="52"/>
      <c r="C421" s="306"/>
      <c r="D421" s="313"/>
      <c r="E421" s="313"/>
      <c r="F421" s="185"/>
      <c r="G421" s="69"/>
      <c r="H421" s="5"/>
      <c r="I421" s="5"/>
    </row>
    <row r="422" spans="1:9" ht="9.75" hidden="1" customHeight="1" x14ac:dyDescent="0.2">
      <c r="A422" s="2"/>
      <c r="B422" s="29"/>
      <c r="C422" s="306"/>
      <c r="D422" s="313"/>
      <c r="E422" s="313"/>
      <c r="F422" s="185"/>
      <c r="G422" s="70"/>
      <c r="H422" s="5"/>
      <c r="I422" s="5"/>
    </row>
    <row r="423" spans="1:9" ht="18" customHeight="1" x14ac:dyDescent="0.2">
      <c r="A423" s="2"/>
      <c r="B423" s="273" t="s">
        <v>43</v>
      </c>
      <c r="C423" s="308">
        <v>365485.91000000003</v>
      </c>
      <c r="D423" s="315"/>
      <c r="E423" s="315">
        <v>4163.5200000000004</v>
      </c>
      <c r="F423" s="186">
        <v>0.20672127068059121</v>
      </c>
      <c r="G423" s="69"/>
      <c r="H423" s="5"/>
      <c r="I423" s="5"/>
    </row>
    <row r="424" spans="1:9" ht="13.5" customHeight="1" x14ac:dyDescent="0.2">
      <c r="A424" s="54"/>
      <c r="B424" s="74" t="s">
        <v>162</v>
      </c>
      <c r="C424" s="308"/>
      <c r="D424" s="315"/>
      <c r="E424" s="315"/>
      <c r="F424" s="186"/>
      <c r="G424" s="69"/>
      <c r="H424" s="28"/>
      <c r="I424" s="28"/>
    </row>
    <row r="425" spans="1:9" s="28" customFormat="1" ht="10.5" customHeight="1" x14ac:dyDescent="0.2">
      <c r="A425" s="2"/>
      <c r="B425" s="37" t="s">
        <v>20</v>
      </c>
      <c r="C425" s="306">
        <v>47247.19000000001</v>
      </c>
      <c r="D425" s="313"/>
      <c r="E425" s="313">
        <v>252.12</v>
      </c>
      <c r="F425" s="185">
        <v>-0.54264182117015713</v>
      </c>
      <c r="G425" s="69"/>
      <c r="H425" s="5"/>
      <c r="I425" s="5"/>
    </row>
    <row r="426" spans="1:9" ht="10.5" customHeight="1" x14ac:dyDescent="0.2">
      <c r="A426" s="2"/>
      <c r="B426" s="75" t="s">
        <v>159</v>
      </c>
      <c r="C426" s="306">
        <v>4066414.7199999997</v>
      </c>
      <c r="D426" s="313"/>
      <c r="E426" s="313">
        <v>22035.089999999997</v>
      </c>
      <c r="F426" s="185">
        <v>5.0129307549219959E-2</v>
      </c>
      <c r="G426" s="69"/>
      <c r="H426" s="5"/>
      <c r="I426" s="5"/>
    </row>
    <row r="427" spans="1:9" ht="10.5" customHeight="1" x14ac:dyDescent="0.2">
      <c r="A427" s="2"/>
      <c r="B427" s="75" t="s">
        <v>26</v>
      </c>
      <c r="C427" s="306">
        <v>4062748.0100000072</v>
      </c>
      <c r="D427" s="313"/>
      <c r="E427" s="313">
        <v>16446.560000000001</v>
      </c>
      <c r="F427" s="185">
        <v>3.7392744351454343E-2</v>
      </c>
      <c r="G427" s="69"/>
      <c r="H427" s="5"/>
      <c r="I427" s="5"/>
    </row>
    <row r="428" spans="1:9" ht="10.5" customHeight="1" x14ac:dyDescent="0.2">
      <c r="A428" s="2"/>
      <c r="B428" s="75" t="s">
        <v>27</v>
      </c>
      <c r="C428" s="306">
        <v>11473683.67999999</v>
      </c>
      <c r="D428" s="313"/>
      <c r="E428" s="313">
        <v>34186.81</v>
      </c>
      <c r="F428" s="185">
        <v>7.1928753596356199E-2</v>
      </c>
      <c r="G428" s="69"/>
      <c r="H428" s="5"/>
      <c r="I428" s="5"/>
    </row>
    <row r="429" spans="1:9" ht="10.5" customHeight="1" x14ac:dyDescent="0.2">
      <c r="A429" s="2"/>
      <c r="B429" s="75" t="s">
        <v>274</v>
      </c>
      <c r="C429" s="306">
        <v>610203.59999999986</v>
      </c>
      <c r="D429" s="313"/>
      <c r="E429" s="313">
        <v>1500.8</v>
      </c>
      <c r="F429" s="185">
        <v>2.531455102132063E-2</v>
      </c>
      <c r="G429" s="69"/>
      <c r="H429" s="5"/>
      <c r="I429" s="5"/>
    </row>
    <row r="430" spans="1:9" ht="10.5" customHeight="1" x14ac:dyDescent="0.2">
      <c r="A430" s="2"/>
      <c r="B430" s="75" t="s">
        <v>273</v>
      </c>
      <c r="C430" s="306">
        <v>900</v>
      </c>
      <c r="D430" s="313"/>
      <c r="E430" s="313"/>
      <c r="F430" s="185"/>
      <c r="G430" s="69"/>
      <c r="H430" s="5"/>
      <c r="I430" s="5"/>
    </row>
    <row r="431" spans="1:9" ht="10.5" hidden="1" customHeight="1" x14ac:dyDescent="0.2">
      <c r="A431" s="2"/>
      <c r="B431" s="75" t="s">
        <v>49</v>
      </c>
      <c r="C431" s="306">
        <v>77538.3</v>
      </c>
      <c r="D431" s="313"/>
      <c r="E431" s="313"/>
      <c r="F431" s="185">
        <v>-0.57822466659762073</v>
      </c>
      <c r="G431" s="69"/>
      <c r="H431" s="5"/>
      <c r="I431" s="5"/>
    </row>
    <row r="432" spans="1:9" hidden="1" x14ac:dyDescent="0.2">
      <c r="A432" s="2"/>
      <c r="B432" s="37" t="s">
        <v>50</v>
      </c>
      <c r="C432" s="306"/>
      <c r="D432" s="313"/>
      <c r="E432" s="313"/>
      <c r="F432" s="185"/>
      <c r="G432" s="69"/>
      <c r="H432" s="5"/>
      <c r="I432" s="5"/>
    </row>
    <row r="433" spans="1:10" x14ac:dyDescent="0.2">
      <c r="A433" s="2"/>
      <c r="B433" s="574" t="s">
        <v>459</v>
      </c>
      <c r="C433" s="306"/>
      <c r="D433" s="313"/>
      <c r="E433" s="313"/>
      <c r="F433" s="185"/>
      <c r="G433" s="69"/>
      <c r="H433" s="5"/>
      <c r="I433" s="5"/>
    </row>
    <row r="434" spans="1:10" ht="10.5" customHeight="1" x14ac:dyDescent="0.2">
      <c r="A434" s="2"/>
      <c r="B434" s="75" t="s">
        <v>28</v>
      </c>
      <c r="C434" s="306">
        <v>93134.36</v>
      </c>
      <c r="D434" s="313"/>
      <c r="E434" s="313">
        <v>344.9</v>
      </c>
      <c r="F434" s="185">
        <v>0.23713604126764021</v>
      </c>
      <c r="G434" s="69"/>
      <c r="H434" s="5"/>
      <c r="I434" s="5"/>
    </row>
    <row r="435" spans="1:10" ht="10.5" customHeight="1" x14ac:dyDescent="0.2">
      <c r="A435" s="2"/>
      <c r="B435" s="37" t="s">
        <v>280</v>
      </c>
      <c r="C435" s="306">
        <v>-253800.83999999939</v>
      </c>
      <c r="D435" s="313"/>
      <c r="E435" s="313">
        <v>-867</v>
      </c>
      <c r="F435" s="185">
        <v>8.5965478735043233E-2</v>
      </c>
      <c r="G435" s="70"/>
      <c r="H435" s="5"/>
      <c r="I435" s="5"/>
    </row>
    <row r="436" spans="1:10" ht="10.5" customHeight="1" x14ac:dyDescent="0.2">
      <c r="A436" s="54"/>
      <c r="B436" s="35" t="s">
        <v>160</v>
      </c>
      <c r="C436" s="308">
        <v>20178069.02</v>
      </c>
      <c r="D436" s="315"/>
      <c r="E436" s="315">
        <v>73899.279999999984</v>
      </c>
      <c r="F436" s="186">
        <v>5.0053310812958829E-2</v>
      </c>
      <c r="G436" s="69"/>
      <c r="H436" s="5"/>
      <c r="I436" s="28"/>
    </row>
    <row r="437" spans="1:10" ht="17.25" customHeight="1" x14ac:dyDescent="0.2">
      <c r="A437" s="2"/>
      <c r="B437" s="76" t="s">
        <v>33</v>
      </c>
      <c r="C437" s="306"/>
      <c r="D437" s="313"/>
      <c r="E437" s="313"/>
      <c r="F437" s="185"/>
      <c r="G437" s="69"/>
      <c r="H437" s="5"/>
      <c r="I437" s="5"/>
    </row>
    <row r="438" spans="1:10" ht="10.5" customHeight="1" x14ac:dyDescent="0.2">
      <c r="A438" s="2"/>
      <c r="B438" s="76" t="s">
        <v>490</v>
      </c>
      <c r="C438" s="306"/>
      <c r="D438" s="313"/>
      <c r="E438" s="313"/>
      <c r="F438" s="185"/>
      <c r="G438" s="69"/>
      <c r="H438" s="5"/>
      <c r="I438" s="5"/>
    </row>
    <row r="439" spans="1:10" ht="10.5" customHeight="1" x14ac:dyDescent="0.2">
      <c r="A439" s="2"/>
      <c r="B439" s="76" t="s">
        <v>477</v>
      </c>
      <c r="C439" s="306"/>
      <c r="D439" s="313"/>
      <c r="E439" s="313"/>
      <c r="F439" s="185"/>
      <c r="G439" s="69"/>
      <c r="H439" s="5"/>
      <c r="I439" s="5"/>
    </row>
    <row r="440" spans="1:10" ht="10.5" customHeight="1" x14ac:dyDescent="0.2">
      <c r="A440" s="2"/>
      <c r="B440" s="76" t="s">
        <v>492</v>
      </c>
      <c r="C440" s="306">
        <v>-12.0055</v>
      </c>
      <c r="D440" s="313"/>
      <c r="E440" s="313"/>
      <c r="F440" s="185"/>
      <c r="G440" s="69"/>
      <c r="H440" s="5"/>
      <c r="I440" s="5"/>
    </row>
    <row r="441" spans="1:10" ht="10.5" customHeight="1" x14ac:dyDescent="0.2">
      <c r="A441" s="2"/>
      <c r="B441" s="76" t="s">
        <v>480</v>
      </c>
      <c r="C441" s="306"/>
      <c r="D441" s="313"/>
      <c r="E441" s="313"/>
      <c r="F441" s="185"/>
      <c r="G441" s="79"/>
      <c r="H441" s="5"/>
      <c r="I441" s="5"/>
    </row>
    <row r="442" spans="1:10" ht="10.5" customHeight="1" x14ac:dyDescent="0.2">
      <c r="A442" s="2"/>
      <c r="B442" s="76" t="s">
        <v>494</v>
      </c>
      <c r="C442" s="306">
        <v>33.280968000000001</v>
      </c>
      <c r="D442" s="313"/>
      <c r="E442" s="313"/>
      <c r="F442" s="185"/>
      <c r="G442" s="79"/>
      <c r="H442" s="5"/>
      <c r="I442" s="5"/>
    </row>
    <row r="443" spans="1:10" ht="13.5" customHeight="1" x14ac:dyDescent="0.2">
      <c r="A443" s="77"/>
      <c r="B443" s="73" t="s">
        <v>158</v>
      </c>
      <c r="C443" s="308">
        <v>645208.32000000007</v>
      </c>
      <c r="D443" s="315"/>
      <c r="E443" s="315"/>
      <c r="F443" s="186">
        <v>0.38974280935298578</v>
      </c>
      <c r="G443" s="69"/>
      <c r="H443" s="5"/>
      <c r="I443" s="80"/>
    </row>
    <row r="444" spans="1:10" s="80" customFormat="1" ht="12.75" x14ac:dyDescent="0.2">
      <c r="A444" s="2"/>
      <c r="B444" s="78" t="s">
        <v>161</v>
      </c>
      <c r="C444" s="306">
        <v>21188784.525467999</v>
      </c>
      <c r="D444" s="313"/>
      <c r="E444" s="313">
        <v>78062.799999999988</v>
      </c>
      <c r="F444" s="185">
        <v>6.008652954141791E-2</v>
      </c>
      <c r="G444" s="69"/>
      <c r="H444" s="5"/>
      <c r="I444" s="5"/>
    </row>
    <row r="445" spans="1:10" ht="10.5" hidden="1" customHeight="1" x14ac:dyDescent="0.2">
      <c r="A445" s="2"/>
      <c r="B445" s="76" t="s">
        <v>80</v>
      </c>
      <c r="C445" s="306"/>
      <c r="D445" s="313"/>
      <c r="E445" s="313"/>
      <c r="F445" s="185"/>
      <c r="G445" s="69"/>
      <c r="H445" s="5"/>
      <c r="I445" s="5"/>
      <c r="J445" s="83"/>
    </row>
    <row r="446" spans="1:10" hidden="1" x14ac:dyDescent="0.2">
      <c r="A446" s="2"/>
      <c r="B446" s="76" t="s">
        <v>81</v>
      </c>
      <c r="C446" s="306"/>
      <c r="D446" s="313"/>
      <c r="E446" s="313"/>
      <c r="F446" s="185"/>
      <c r="G446" s="69"/>
      <c r="H446" s="5"/>
      <c r="I446" s="5"/>
    </row>
    <row r="447" spans="1:10" x14ac:dyDescent="0.2">
      <c r="A447" s="2"/>
      <c r="B447" s="76" t="s">
        <v>78</v>
      </c>
      <c r="C447" s="306">
        <v>286795825.62000012</v>
      </c>
      <c r="D447" s="313"/>
      <c r="E447" s="313"/>
      <c r="F447" s="185">
        <v>8.0036820699319167E-2</v>
      </c>
      <c r="G447" s="69"/>
      <c r="H447" s="5"/>
      <c r="I447" s="5"/>
    </row>
    <row r="448" spans="1:10" x14ac:dyDescent="0.2">
      <c r="A448" s="2"/>
      <c r="B448" s="76" t="s">
        <v>76</v>
      </c>
      <c r="C448" s="306">
        <v>1289016293.3300016</v>
      </c>
      <c r="D448" s="313"/>
      <c r="E448" s="313"/>
      <c r="F448" s="185">
        <v>0.13649780776654308</v>
      </c>
      <c r="G448" s="69"/>
      <c r="H448" s="5"/>
      <c r="I448" s="5"/>
    </row>
    <row r="449" spans="1:10" x14ac:dyDescent="0.2">
      <c r="A449" s="2"/>
      <c r="B449" s="76" t="s">
        <v>77</v>
      </c>
      <c r="C449" s="306"/>
      <c r="D449" s="313"/>
      <c r="E449" s="313"/>
      <c r="F449" s="185"/>
      <c r="G449" s="69"/>
      <c r="H449" s="5"/>
      <c r="I449" s="5"/>
    </row>
    <row r="450" spans="1:10" ht="12" x14ac:dyDescent="0.2">
      <c r="A450" s="2"/>
      <c r="B450" s="83" t="s">
        <v>276</v>
      </c>
      <c r="C450" s="308">
        <v>1575812118.9500017</v>
      </c>
      <c r="D450" s="315"/>
      <c r="E450" s="315"/>
      <c r="F450" s="186">
        <v>0.1257825729139701</v>
      </c>
      <c r="G450" s="70"/>
      <c r="H450" s="5"/>
      <c r="I450" s="5"/>
    </row>
    <row r="451" spans="1:10" ht="12.75" x14ac:dyDescent="0.2">
      <c r="A451" s="54"/>
      <c r="B451" s="52" t="s">
        <v>157</v>
      </c>
      <c r="C451" s="308">
        <v>1678015045.2054691</v>
      </c>
      <c r="D451" s="315">
        <v>155047.46</v>
      </c>
      <c r="E451" s="315">
        <v>320382.36</v>
      </c>
      <c r="F451" s="186">
        <v>0.11919502843491592</v>
      </c>
      <c r="G451" s="69"/>
      <c r="H451" s="5"/>
      <c r="I451" s="28"/>
    </row>
    <row r="452" spans="1:10" ht="10.5" customHeight="1" x14ac:dyDescent="0.2">
      <c r="A452" s="2"/>
      <c r="B452" s="167" t="s">
        <v>181</v>
      </c>
      <c r="C452" s="319"/>
      <c r="D452" s="320"/>
      <c r="E452" s="320"/>
      <c r="F452" s="240"/>
      <c r="G452" s="69"/>
      <c r="H452" s="5"/>
      <c r="I452" s="5"/>
    </row>
    <row r="453" spans="1:10" ht="10.5" customHeight="1" x14ac:dyDescent="0.2">
      <c r="A453" s="2"/>
      <c r="B453" s="168" t="s">
        <v>182</v>
      </c>
      <c r="C453" s="321"/>
      <c r="D453" s="322"/>
      <c r="E453" s="322"/>
      <c r="F453" s="194"/>
      <c r="G453" s="70"/>
      <c r="H453" s="5"/>
      <c r="I453" s="5"/>
    </row>
    <row r="454" spans="1:10" s="28" customFormat="1" ht="21.75" customHeight="1" x14ac:dyDescent="0.2">
      <c r="A454" s="54"/>
      <c r="B454" s="212" t="s">
        <v>31</v>
      </c>
      <c r="C454" s="431">
        <v>1740494789.7054691</v>
      </c>
      <c r="D454" s="432"/>
      <c r="E454" s="432">
        <v>406181.62000000005</v>
      </c>
      <c r="F454" s="433">
        <v>0.1149386569967108</v>
      </c>
      <c r="G454" s="424"/>
      <c r="H454" s="5"/>
    </row>
    <row r="455" spans="1:10" s="28" customFormat="1" ht="21.75" hidden="1" customHeight="1" x14ac:dyDescent="0.2">
      <c r="A455" s="54"/>
      <c r="B455" s="76" t="s">
        <v>13</v>
      </c>
      <c r="C455" s="274"/>
      <c r="D455" s="276"/>
      <c r="E455" s="241"/>
      <c r="F455" s="425"/>
      <c r="G455" s="424"/>
      <c r="H455" s="211"/>
      <c r="I455" s="70"/>
    </row>
    <row r="456" spans="1:10" s="28" customFormat="1" hidden="1" x14ac:dyDescent="0.2">
      <c r="A456" s="54"/>
      <c r="B456" s="76" t="s">
        <v>14</v>
      </c>
      <c r="C456" s="275"/>
      <c r="D456" s="65"/>
      <c r="E456" s="241"/>
      <c r="F456" s="425"/>
      <c r="G456" s="210"/>
      <c r="H456" s="211"/>
      <c r="I456" s="70"/>
      <c r="J456" s="5"/>
    </row>
    <row r="457" spans="1:10" s="28" customFormat="1" ht="12" hidden="1" x14ac:dyDescent="0.2">
      <c r="A457" s="54"/>
      <c r="B457" s="229" t="s">
        <v>248</v>
      </c>
      <c r="C457" s="241"/>
      <c r="D457" s="241"/>
      <c r="E457" s="241"/>
      <c r="F457" s="241"/>
      <c r="G457" s="213"/>
      <c r="H457" s="211"/>
      <c r="I457" s="70"/>
      <c r="J457" s="5"/>
    </row>
    <row r="458" spans="1:10" s="28" customFormat="1" ht="21.75" customHeight="1" x14ac:dyDescent="0.2">
      <c r="A458" s="54"/>
      <c r="B458" s="265" t="s">
        <v>238</v>
      </c>
      <c r="C458" s="213"/>
      <c r="D458" s="213"/>
      <c r="E458" s="213"/>
      <c r="F458" s="213"/>
      <c r="G458" s="213"/>
      <c r="H458" s="214"/>
      <c r="I458" s="70"/>
      <c r="J458" s="5"/>
    </row>
    <row r="459" spans="1:10" s="28" customFormat="1" x14ac:dyDescent="0.2">
      <c r="A459" s="54"/>
      <c r="B459" s="265" t="s">
        <v>251</v>
      </c>
      <c r="C459" s="213"/>
      <c r="D459" s="213"/>
      <c r="E459" s="213"/>
      <c r="F459" s="213"/>
      <c r="G459" s="213"/>
      <c r="H459" s="214"/>
      <c r="I459" s="70"/>
    </row>
    <row r="460" spans="1:10" s="28" customFormat="1" x14ac:dyDescent="0.2">
      <c r="A460" s="54"/>
      <c r="B460" s="265" t="s">
        <v>376</v>
      </c>
      <c r="C460" s="213"/>
      <c r="D460" s="213"/>
      <c r="E460" s="213"/>
      <c r="F460" s="213"/>
      <c r="G460" s="213"/>
      <c r="H460" s="214"/>
      <c r="I460" s="70"/>
    </row>
    <row r="461" spans="1:10" s="28" customFormat="1" x14ac:dyDescent="0.2">
      <c r="A461" s="54"/>
      <c r="B461" s="265" t="s">
        <v>282</v>
      </c>
      <c r="C461" s="213"/>
      <c r="D461" s="213"/>
      <c r="E461" s="213"/>
      <c r="F461" s="213"/>
      <c r="G461" s="213"/>
      <c r="H461" s="214"/>
      <c r="I461" s="70"/>
    </row>
    <row r="462" spans="1:10" s="28" customFormat="1" x14ac:dyDescent="0.2">
      <c r="A462" s="54"/>
      <c r="B462" s="265"/>
      <c r="C462" s="213"/>
      <c r="D462" s="213"/>
      <c r="E462" s="213"/>
      <c r="F462" s="213"/>
      <c r="G462" s="5"/>
      <c r="H462" s="214"/>
      <c r="I462" s="70"/>
    </row>
    <row r="463" spans="1:10" s="28" customFormat="1" x14ac:dyDescent="0.2">
      <c r="A463" s="6"/>
      <c r="B463" s="43"/>
      <c r="C463" s="85"/>
      <c r="D463" s="85"/>
      <c r="E463" s="86"/>
      <c r="F463" s="5"/>
      <c r="G463" s="8"/>
      <c r="H463" s="5"/>
      <c r="I463" s="85"/>
    </row>
    <row r="464" spans="1:10" ht="16.5" customHeight="1" x14ac:dyDescent="0.25">
      <c r="B464" s="7" t="s">
        <v>288</v>
      </c>
      <c r="C464" s="8"/>
      <c r="D464" s="8"/>
      <c r="E464" s="8"/>
      <c r="F464" s="8"/>
      <c r="H464" s="8"/>
      <c r="I464" s="8"/>
    </row>
    <row r="465" spans="1:10" x14ac:dyDescent="0.2">
      <c r="B465" s="9"/>
      <c r="C465" s="10" t="str">
        <f>$C$3</f>
        <v>PERIODE DU 1.1 AU 30.4.2024</v>
      </c>
      <c r="D465" s="11"/>
      <c r="G465" s="15"/>
    </row>
    <row r="466" spans="1:10" ht="12.75" x14ac:dyDescent="0.2">
      <c r="B466" s="12" t="str">
        <f>B373</f>
        <v xml:space="preserve">             V - ASSURANCE ACCIDENTS DU TRAVAIL : DEPENSES en milliers d'euros</v>
      </c>
      <c r="C466" s="13"/>
      <c r="D466" s="13"/>
      <c r="E466" s="13"/>
      <c r="F466" s="14"/>
      <c r="G466" s="197"/>
      <c r="H466" s="15"/>
      <c r="I466" s="15"/>
    </row>
    <row r="467" spans="1:10" ht="19.5" customHeight="1" x14ac:dyDescent="0.2">
      <c r="B467" s="754"/>
      <c r="C467" s="835"/>
      <c r="D467" s="87"/>
      <c r="E467" s="88" t="s">
        <v>6</v>
      </c>
      <c r="F467" s="339" t="str">
        <f>CUMUL_Maladie_mnt!$H$5</f>
        <v>PCAP</v>
      </c>
      <c r="G467" s="199"/>
      <c r="H467" s="89"/>
      <c r="I467" s="20"/>
    </row>
    <row r="468" spans="1:10" ht="12.75" x14ac:dyDescent="0.2">
      <c r="B468" s="841" t="s">
        <v>29</v>
      </c>
      <c r="C468" s="842"/>
      <c r="D468" s="90"/>
      <c r="E468" s="301"/>
      <c r="F468" s="239"/>
      <c r="G468" s="199"/>
      <c r="H468" s="90"/>
      <c r="I468" s="20"/>
    </row>
    <row r="469" spans="1:10" ht="12.75" customHeight="1" x14ac:dyDescent="0.2">
      <c r="B469" s="777"/>
      <c r="C469" s="843"/>
      <c r="D469" s="90"/>
      <c r="E469" s="301"/>
      <c r="F469" s="239"/>
      <c r="G469" s="200"/>
      <c r="H469" s="90"/>
      <c r="I469" s="20"/>
    </row>
    <row r="470" spans="1:10" ht="12.75" customHeight="1" x14ac:dyDescent="0.2">
      <c r="A470" s="91"/>
      <c r="B470" s="779" t="s">
        <v>74</v>
      </c>
      <c r="C470" s="844"/>
      <c r="D470" s="93"/>
      <c r="E470" s="303"/>
      <c r="F470" s="237"/>
      <c r="G470" s="199"/>
      <c r="H470" s="93"/>
      <c r="I470" s="94"/>
    </row>
    <row r="471" spans="1:10" s="95" customFormat="1" ht="12.75" customHeight="1" x14ac:dyDescent="0.2">
      <c r="A471" s="6"/>
      <c r="B471" s="777"/>
      <c r="C471" s="843"/>
      <c r="D471" s="90"/>
      <c r="E471" s="301"/>
      <c r="F471" s="239"/>
      <c r="G471" s="200"/>
      <c r="H471" s="90"/>
      <c r="I471" s="20"/>
      <c r="J471" s="104"/>
    </row>
    <row r="472" spans="1:10" ht="12.75" customHeight="1" x14ac:dyDescent="0.2">
      <c r="A472" s="91"/>
      <c r="B472" s="92" t="s">
        <v>73</v>
      </c>
      <c r="C472" s="172"/>
      <c r="D472" s="93"/>
      <c r="E472" s="303">
        <v>121326359.78139642</v>
      </c>
      <c r="F472" s="237">
        <v>2.9831348023466431E-2</v>
      </c>
      <c r="G472" s="198"/>
      <c r="H472" s="93"/>
      <c r="I472" s="94"/>
    </row>
    <row r="473" spans="1:10" s="95" customFormat="1" ht="12" hidden="1" customHeight="1" x14ac:dyDescent="0.2">
      <c r="A473" s="6"/>
      <c r="B473" s="76"/>
      <c r="C473" s="96"/>
      <c r="D473" s="96"/>
      <c r="E473" s="325"/>
      <c r="F473" s="242"/>
      <c r="G473" s="201"/>
      <c r="H473" s="90"/>
      <c r="I473" s="20"/>
      <c r="J473" s="104"/>
    </row>
    <row r="474" spans="1:10" ht="12.75" customHeight="1" x14ac:dyDescent="0.2">
      <c r="B474" s="775" t="s">
        <v>410</v>
      </c>
      <c r="C474" s="845"/>
      <c r="D474" s="90"/>
      <c r="E474" s="303">
        <v>25828238.106508743</v>
      </c>
      <c r="F474" s="237">
        <v>-9.1782630004574983E-2</v>
      </c>
      <c r="G474" s="201"/>
      <c r="H474" s="90"/>
      <c r="I474" s="20"/>
      <c r="J474" s="104"/>
    </row>
    <row r="475" spans="1:10" ht="18" customHeight="1" x14ac:dyDescent="0.2">
      <c r="B475" s="766" t="s">
        <v>72</v>
      </c>
      <c r="C475" s="836"/>
      <c r="D475" s="90"/>
      <c r="E475" s="301"/>
      <c r="F475" s="239"/>
      <c r="G475" s="201"/>
      <c r="H475" s="90"/>
      <c r="I475" s="20"/>
      <c r="J475" s="104"/>
    </row>
    <row r="476" spans="1:10" ht="18" customHeight="1" x14ac:dyDescent="0.2">
      <c r="B476" s="421" t="s">
        <v>404</v>
      </c>
      <c r="C476" s="404"/>
      <c r="D476" s="90"/>
      <c r="E476" s="301">
        <v>25709789.355615545</v>
      </c>
      <c r="F476" s="239">
        <v>-6.6097704621518316E-2</v>
      </c>
      <c r="G476" s="201"/>
      <c r="H476" s="90"/>
      <c r="I476" s="20"/>
      <c r="J476" s="104"/>
    </row>
    <row r="477" spans="1:10" ht="18" customHeight="1" x14ac:dyDescent="0.2">
      <c r="B477" s="421" t="s">
        <v>407</v>
      </c>
      <c r="C477" s="404"/>
      <c r="D477" s="90"/>
      <c r="E477" s="301">
        <v>95914.162643199583</v>
      </c>
      <c r="F477" s="239">
        <v>-0.32840262478625737</v>
      </c>
      <c r="G477" s="199"/>
      <c r="H477" s="90"/>
      <c r="I477" s="20"/>
      <c r="J477" s="104"/>
    </row>
    <row r="478" spans="1:10" ht="18" customHeight="1" x14ac:dyDescent="0.2">
      <c r="B478" s="421" t="s">
        <v>405</v>
      </c>
      <c r="C478" s="404"/>
      <c r="D478" s="90"/>
      <c r="E478" s="301">
        <v>22534.588249999921</v>
      </c>
      <c r="F478" s="239">
        <v>-0.97058732562112593</v>
      </c>
      <c r="G478" s="201"/>
      <c r="H478" s="90"/>
      <c r="I478" s="20"/>
      <c r="J478" s="104"/>
    </row>
    <row r="479" spans="1:10" ht="15" customHeight="1" x14ac:dyDescent="0.2">
      <c r="B479" s="758" t="s">
        <v>71</v>
      </c>
      <c r="C479" s="837"/>
      <c r="D479" s="90"/>
      <c r="E479" s="303">
        <v>76723493.333414853</v>
      </c>
      <c r="F479" s="237">
        <v>0.11753239251389003</v>
      </c>
      <c r="G479" s="199"/>
      <c r="H479" s="90"/>
      <c r="I479" s="20"/>
      <c r="J479" s="104"/>
    </row>
    <row r="480" spans="1:10" ht="15" customHeight="1" x14ac:dyDescent="0.2">
      <c r="B480" s="766" t="s">
        <v>70</v>
      </c>
      <c r="C480" s="836"/>
      <c r="D480" s="90"/>
      <c r="E480" s="301"/>
      <c r="F480" s="239"/>
      <c r="G480" s="199"/>
      <c r="H480" s="90"/>
      <c r="I480" s="20"/>
      <c r="J480" s="104"/>
    </row>
    <row r="481" spans="2:10" ht="15" customHeight="1" x14ac:dyDescent="0.2">
      <c r="B481" s="766" t="s">
        <v>361</v>
      </c>
      <c r="C481" s="836"/>
      <c r="D481" s="90"/>
      <c r="E481" s="301">
        <v>0</v>
      </c>
      <c r="F481" s="239"/>
      <c r="G481" s="199"/>
      <c r="H481" s="90"/>
      <c r="I481" s="20"/>
      <c r="J481" s="104"/>
    </row>
    <row r="482" spans="2:10" ht="15" customHeight="1" x14ac:dyDescent="0.2">
      <c r="B482" s="781" t="s">
        <v>413</v>
      </c>
      <c r="C482" s="782"/>
      <c r="D482" s="90"/>
      <c r="E482" s="301">
        <v>58821296.573449939</v>
      </c>
      <c r="F482" s="239">
        <v>0.11553825896728465</v>
      </c>
      <c r="G482" s="199"/>
      <c r="H482" s="90"/>
      <c r="I482" s="20"/>
      <c r="J482" s="104"/>
    </row>
    <row r="483" spans="2:10" ht="15" customHeight="1" x14ac:dyDescent="0.2">
      <c r="B483" s="766" t="s">
        <v>357</v>
      </c>
      <c r="C483" s="836"/>
      <c r="D483" s="90"/>
      <c r="E483" s="301">
        <v>10694560.77345296</v>
      </c>
      <c r="F483" s="239">
        <v>0.20184546285771532</v>
      </c>
      <c r="G483" s="199"/>
      <c r="H483" s="90"/>
      <c r="I483" s="20"/>
      <c r="J483" s="104"/>
    </row>
    <row r="484" spans="2:10" ht="15" customHeight="1" x14ac:dyDescent="0.2">
      <c r="B484" s="766" t="s">
        <v>358</v>
      </c>
      <c r="C484" s="836"/>
      <c r="D484" s="90"/>
      <c r="E484" s="301">
        <v>1950150.5454181591</v>
      </c>
      <c r="F484" s="239">
        <v>3.72473719314379E-2</v>
      </c>
      <c r="G484" s="199"/>
      <c r="H484" s="90"/>
      <c r="I484" s="20"/>
      <c r="J484" s="104"/>
    </row>
    <row r="485" spans="2:10" ht="15" customHeight="1" x14ac:dyDescent="0.2">
      <c r="B485" s="766" t="s">
        <v>359</v>
      </c>
      <c r="C485" s="836"/>
      <c r="D485" s="90"/>
      <c r="E485" s="301">
        <v>5257485.4410937978</v>
      </c>
      <c r="F485" s="239">
        <v>2.1517947850910435E-2</v>
      </c>
      <c r="G485" s="199"/>
      <c r="H485" s="90"/>
      <c r="I485" s="20"/>
      <c r="J485" s="104"/>
    </row>
    <row r="486" spans="2:10" ht="15" customHeight="1" x14ac:dyDescent="0.2">
      <c r="B486" s="771" t="s">
        <v>394</v>
      </c>
      <c r="C486" s="834"/>
      <c r="D486" s="90"/>
      <c r="E486" s="301">
        <v>4175602.0815200815</v>
      </c>
      <c r="F486" s="239">
        <v>2.4215629072488198E-2</v>
      </c>
      <c r="G486" s="199"/>
      <c r="H486" s="90"/>
      <c r="I486" s="20"/>
      <c r="J486" s="104"/>
    </row>
    <row r="487" spans="2:10" ht="12.75" customHeight="1" x14ac:dyDescent="0.2">
      <c r="B487" s="771" t="s">
        <v>395</v>
      </c>
      <c r="C487" s="834"/>
      <c r="D487" s="90"/>
      <c r="E487" s="301">
        <v>82157.594223099673</v>
      </c>
      <c r="F487" s="239">
        <v>0.12947163204511303</v>
      </c>
      <c r="G487" s="199"/>
      <c r="H487" s="90"/>
      <c r="I487" s="20"/>
      <c r="J487" s="104"/>
    </row>
    <row r="488" spans="2:10" ht="15" customHeight="1" x14ac:dyDescent="0.2">
      <c r="B488" s="771" t="s">
        <v>396</v>
      </c>
      <c r="C488" s="834"/>
      <c r="D488" s="90"/>
      <c r="E488" s="301">
        <v>132918.01958599949</v>
      </c>
      <c r="F488" s="239">
        <v>1.8574444139562551E-2</v>
      </c>
      <c r="G488" s="199"/>
      <c r="H488" s="90"/>
      <c r="I488" s="20"/>
      <c r="J488" s="104"/>
    </row>
    <row r="489" spans="2:10" ht="15" customHeight="1" x14ac:dyDescent="0.2">
      <c r="B489" s="771" t="s">
        <v>397</v>
      </c>
      <c r="C489" s="834"/>
      <c r="D489" s="90"/>
      <c r="E489" s="301">
        <v>35040.363306079875</v>
      </c>
      <c r="F489" s="239">
        <v>8.9499174828159722E-2</v>
      </c>
      <c r="G489" s="199"/>
      <c r="H489" s="90"/>
      <c r="I489" s="20"/>
      <c r="J489" s="104"/>
    </row>
    <row r="490" spans="2:10" ht="15" customHeight="1" x14ac:dyDescent="0.2">
      <c r="B490" s="846" t="s">
        <v>406</v>
      </c>
      <c r="C490" s="847"/>
      <c r="D490" s="90"/>
      <c r="E490" s="301">
        <v>831767.38245853654</v>
      </c>
      <c r="F490" s="239">
        <v>-3.2319967348792833E-3</v>
      </c>
      <c r="G490" s="199"/>
      <c r="H490" s="90"/>
      <c r="I490" s="20"/>
      <c r="J490" s="104"/>
    </row>
    <row r="491" spans="2:10" ht="12.75" x14ac:dyDescent="0.2">
      <c r="B491" s="758" t="s">
        <v>362</v>
      </c>
      <c r="C491" s="837"/>
      <c r="D491" s="90"/>
      <c r="E491" s="303">
        <v>32843.08</v>
      </c>
      <c r="F491" s="237">
        <v>0.29618375983541156</v>
      </c>
      <c r="G491" s="201"/>
      <c r="H491" s="90"/>
      <c r="I491" s="20"/>
      <c r="J491" s="104"/>
    </row>
    <row r="492" spans="2:10" ht="28.5" customHeight="1" x14ac:dyDescent="0.2">
      <c r="B492" s="768" t="s">
        <v>363</v>
      </c>
      <c r="C492" s="838"/>
      <c r="D492" s="90"/>
      <c r="E492" s="303">
        <v>18741785.261472825</v>
      </c>
      <c r="F492" s="237">
        <v>-9.432701706675839E-2</v>
      </c>
      <c r="G492" s="201"/>
      <c r="H492" s="90"/>
      <c r="I492" s="20"/>
      <c r="J492" s="104"/>
    </row>
    <row r="493" spans="2:10" ht="12.75" x14ac:dyDescent="0.2">
      <c r="B493" s="420" t="s">
        <v>408</v>
      </c>
      <c r="C493" s="405"/>
      <c r="D493" s="90"/>
      <c r="E493" s="301">
        <v>18214363.481566928</v>
      </c>
      <c r="F493" s="239">
        <v>-0.10268480870906871</v>
      </c>
      <c r="G493" s="201"/>
      <c r="H493" s="90"/>
      <c r="I493" s="20"/>
      <c r="J493" s="104"/>
    </row>
    <row r="494" spans="2:10" ht="15.75" customHeight="1" x14ac:dyDescent="0.2">
      <c r="B494" s="420" t="s">
        <v>409</v>
      </c>
      <c r="C494" s="405"/>
      <c r="D494" s="90"/>
      <c r="E494" s="301">
        <v>527421.7799058978</v>
      </c>
      <c r="F494" s="239">
        <v>0.33513919863781916</v>
      </c>
      <c r="G494" s="199"/>
      <c r="H494" s="90"/>
      <c r="I494" s="20"/>
      <c r="J494" s="104"/>
    </row>
    <row r="495" spans="2:10" ht="17.25" customHeight="1" x14ac:dyDescent="0.2">
      <c r="B495" s="768" t="s">
        <v>364</v>
      </c>
      <c r="C495" s="838"/>
      <c r="D495" s="90"/>
      <c r="E495" s="303"/>
      <c r="F495" s="237"/>
      <c r="G495" s="199"/>
      <c r="H495" s="90"/>
      <c r="I495" s="20"/>
      <c r="J495" s="104"/>
    </row>
    <row r="496" spans="2:10" ht="20.100000000000001" customHeight="1" x14ac:dyDescent="0.2">
      <c r="B496" s="768" t="s">
        <v>365</v>
      </c>
      <c r="C496" s="838"/>
      <c r="D496" s="90"/>
      <c r="E496" s="303"/>
      <c r="F496" s="237"/>
      <c r="G496" s="201"/>
      <c r="H496" s="90"/>
      <c r="I496" s="20"/>
      <c r="J496" s="104"/>
    </row>
    <row r="497" spans="1:10" ht="21.75" customHeight="1" x14ac:dyDescent="0.2">
      <c r="B497" s="758" t="s">
        <v>371</v>
      </c>
      <c r="C497" s="837"/>
      <c r="D497" s="90"/>
      <c r="E497" s="303"/>
      <c r="F497" s="237"/>
      <c r="G497" s="200"/>
      <c r="H497" s="90"/>
      <c r="I497" s="20"/>
      <c r="J497" s="104"/>
    </row>
    <row r="498" spans="1:10" ht="15" customHeight="1" x14ac:dyDescent="0.2">
      <c r="A498" s="91"/>
      <c r="B498" s="756" t="s">
        <v>66</v>
      </c>
      <c r="C498" s="840"/>
      <c r="D498" s="93"/>
      <c r="E498" s="303">
        <v>4658063.230000006</v>
      </c>
      <c r="F498" s="237">
        <v>3.6047645043428833E-3</v>
      </c>
      <c r="G498" s="200"/>
      <c r="H498" s="93"/>
      <c r="I498" s="94"/>
      <c r="J498" s="104"/>
    </row>
    <row r="499" spans="1:10" s="95" customFormat="1" ht="16.5" customHeight="1" x14ac:dyDescent="0.2">
      <c r="A499" s="91"/>
      <c r="B499" s="758" t="s">
        <v>375</v>
      </c>
      <c r="C499" s="837"/>
      <c r="D499" s="93"/>
      <c r="E499" s="301">
        <v>4606018.8800000111</v>
      </c>
      <c r="F499" s="239">
        <v>6.9501530892441821E-3</v>
      </c>
      <c r="G499" s="199"/>
      <c r="H499" s="93"/>
      <c r="I499" s="94"/>
      <c r="J499" s="104"/>
    </row>
    <row r="500" spans="1:10" s="95" customFormat="1" ht="16.5" customHeight="1" x14ac:dyDescent="0.2">
      <c r="A500" s="6"/>
      <c r="B500" s="758" t="s">
        <v>236</v>
      </c>
      <c r="C500" s="837"/>
      <c r="D500" s="90"/>
      <c r="E500" s="301">
        <v>-249</v>
      </c>
      <c r="F500" s="239">
        <v>-0.9272780373831776</v>
      </c>
      <c r="G500" s="199"/>
      <c r="H500" s="90"/>
      <c r="I500" s="20"/>
      <c r="J500" s="104"/>
    </row>
    <row r="501" spans="1:10" ht="16.5" customHeight="1" x14ac:dyDescent="0.2">
      <c r="B501" s="758" t="s">
        <v>316</v>
      </c>
      <c r="C501" s="837"/>
      <c r="D501" s="90"/>
      <c r="E501" s="301"/>
      <c r="F501" s="239"/>
      <c r="G501" s="200"/>
      <c r="H501" s="90"/>
      <c r="I501" s="20"/>
      <c r="J501" s="104"/>
    </row>
    <row r="502" spans="1:10" ht="16.5" customHeight="1" x14ac:dyDescent="0.2">
      <c r="A502" s="91"/>
      <c r="B502" s="756" t="s">
        <v>67</v>
      </c>
      <c r="C502" s="840"/>
      <c r="D502" s="93"/>
      <c r="E502" s="303">
        <v>831818.01999999979</v>
      </c>
      <c r="F502" s="237">
        <v>0.60540557180237076</v>
      </c>
      <c r="G502" s="199"/>
      <c r="H502" s="93"/>
      <c r="I502" s="94"/>
      <c r="J502" s="104"/>
    </row>
    <row r="503" spans="1:10" s="95" customFormat="1" ht="16.5" customHeight="1" x14ac:dyDescent="0.2">
      <c r="A503" s="6"/>
      <c r="B503" s="758" t="s">
        <v>68</v>
      </c>
      <c r="C503" s="837"/>
      <c r="D503" s="90"/>
      <c r="E503" s="301">
        <v>733068.68999999971</v>
      </c>
      <c r="F503" s="239">
        <v>0.6966704400352639</v>
      </c>
      <c r="G503" s="199"/>
      <c r="H503" s="90"/>
      <c r="I503" s="20"/>
      <c r="J503" s="104"/>
    </row>
    <row r="504" spans="1:10" ht="18" customHeight="1" x14ac:dyDescent="0.2">
      <c r="B504" s="758" t="s">
        <v>69</v>
      </c>
      <c r="C504" s="837"/>
      <c r="D504" s="90"/>
      <c r="E504" s="301">
        <v>98749.330000000031</v>
      </c>
      <c r="F504" s="239">
        <v>0.14727883944551512</v>
      </c>
      <c r="G504" s="202"/>
      <c r="H504" s="90"/>
      <c r="I504" s="20"/>
      <c r="J504" s="104"/>
    </row>
    <row r="505" spans="1:10" ht="30" customHeight="1" x14ac:dyDescent="0.2">
      <c r="A505" s="91"/>
      <c r="B505" s="789" t="s">
        <v>167</v>
      </c>
      <c r="C505" s="839"/>
      <c r="D505" s="98"/>
      <c r="E505" s="326">
        <v>126816241.03139642</v>
      </c>
      <c r="F505" s="243">
        <v>3.1266636043711715E-2</v>
      </c>
      <c r="G505" s="8"/>
      <c r="H505" s="99"/>
      <c r="I505" s="94"/>
      <c r="J505" s="104"/>
    </row>
    <row r="506" spans="1:10" s="95" customFormat="1" ht="27" customHeight="1" x14ac:dyDescent="0.25">
      <c r="A506" s="6"/>
      <c r="B506" s="7" t="s">
        <v>288</v>
      </c>
      <c r="C506" s="8"/>
      <c r="D506" s="8"/>
      <c r="E506" s="8"/>
      <c r="F506" s="8"/>
      <c r="G506" s="3"/>
      <c r="H506" s="8"/>
      <c r="I506" s="8"/>
      <c r="J506" s="104"/>
    </row>
    <row r="507" spans="1:10" ht="23.25" customHeight="1" x14ac:dyDescent="0.2">
      <c r="B507" s="9"/>
      <c r="C507" s="10" t="str">
        <f>$C$3</f>
        <v>PERIODE DU 1.1 AU 30.4.2024</v>
      </c>
      <c r="D507" s="11"/>
      <c r="G507" s="15"/>
    </row>
    <row r="508" spans="1:10" ht="10.5" customHeight="1" x14ac:dyDescent="0.2">
      <c r="B508" s="12" t="str">
        <f>B466</f>
        <v xml:space="preserve">             V - ASSURANCE ACCIDENTS DU TRAVAIL : DEPENSES en milliers d'euros</v>
      </c>
      <c r="C508" s="13"/>
      <c r="D508" s="13"/>
      <c r="E508" s="13"/>
      <c r="F508" s="14"/>
      <c r="G508" s="89"/>
      <c r="H508" s="15"/>
      <c r="I508" s="5"/>
    </row>
    <row r="509" spans="1:10" ht="19.5" customHeight="1" x14ac:dyDescent="0.2">
      <c r="B509" s="754"/>
      <c r="C509" s="835"/>
      <c r="D509" s="163"/>
      <c r="E509" s="118" t="s">
        <v>6</v>
      </c>
      <c r="F509" s="19" t="str">
        <f>CUMUL_Maladie_mnt!$H$5</f>
        <v>PCAP</v>
      </c>
      <c r="G509" s="102"/>
      <c r="H509" s="20"/>
      <c r="I509" s="5"/>
    </row>
    <row r="510" spans="1:10" ht="19.5" customHeight="1" x14ac:dyDescent="0.2">
      <c r="B510" s="791" t="s">
        <v>51</v>
      </c>
      <c r="C510" s="792"/>
      <c r="D510" s="793"/>
      <c r="E510" s="337"/>
      <c r="F510" s="176"/>
      <c r="G510" s="102"/>
      <c r="H510" s="103"/>
      <c r="I510" s="104"/>
    </row>
    <row r="511" spans="1:10" s="104" customFormat="1" ht="30" customHeight="1" x14ac:dyDescent="0.2">
      <c r="A511" s="6"/>
      <c r="B511" s="783" t="s">
        <v>52</v>
      </c>
      <c r="C511" s="795"/>
      <c r="D511" s="796"/>
      <c r="E511" s="327">
        <v>16980066.410000004</v>
      </c>
      <c r="F511" s="177">
        <v>-0.16090110602672758</v>
      </c>
      <c r="G511" s="105"/>
      <c r="H511" s="106"/>
    </row>
    <row r="512" spans="1:10" s="104" customFormat="1" ht="19.5" customHeight="1" x14ac:dyDescent="0.2">
      <c r="A512" s="6"/>
      <c r="B512" s="752" t="s">
        <v>183</v>
      </c>
      <c r="C512" s="812"/>
      <c r="D512" s="813"/>
      <c r="E512" s="327">
        <v>14184842.030000007</v>
      </c>
      <c r="F512" s="177">
        <v>-0.15787189320515704</v>
      </c>
      <c r="G512" s="109"/>
      <c r="H512" s="106"/>
    </row>
    <row r="513" spans="1:8" s="104" customFormat="1" ht="12.75" x14ac:dyDescent="0.2">
      <c r="A513" s="6"/>
      <c r="B513" s="760" t="s">
        <v>53</v>
      </c>
      <c r="C513" s="820"/>
      <c r="D513" s="821"/>
      <c r="E513" s="328">
        <v>13102209.770000007</v>
      </c>
      <c r="F513" s="174">
        <v>-0.16504194430223795</v>
      </c>
      <c r="G513" s="109"/>
      <c r="H513" s="106"/>
    </row>
    <row r="514" spans="1:8" s="104" customFormat="1" ht="12.75" x14ac:dyDescent="0.2">
      <c r="A514" s="6"/>
      <c r="B514" s="760" t="s">
        <v>428</v>
      </c>
      <c r="C514" s="820"/>
      <c r="D514" s="821"/>
      <c r="E514" s="328">
        <v>149219.75999999995</v>
      </c>
      <c r="F514" s="174">
        <v>6.0762631409273293E-2</v>
      </c>
      <c r="G514" s="109"/>
      <c r="H514" s="106"/>
    </row>
    <row r="515" spans="1:8" s="104" customFormat="1" ht="12.75" x14ac:dyDescent="0.2">
      <c r="A515" s="6"/>
      <c r="B515" s="760" t="s">
        <v>54</v>
      </c>
      <c r="C515" s="820"/>
      <c r="D515" s="821"/>
      <c r="E515" s="328"/>
      <c r="F515" s="174"/>
      <c r="G515" s="109"/>
      <c r="H515" s="106"/>
    </row>
    <row r="516" spans="1:8" s="104" customFormat="1" ht="12.75" x14ac:dyDescent="0.2">
      <c r="A516" s="6"/>
      <c r="B516" s="760" t="s">
        <v>497</v>
      </c>
      <c r="C516" s="820"/>
      <c r="D516" s="821"/>
      <c r="E516" s="328">
        <v>22996.069999999996</v>
      </c>
      <c r="F516" s="174">
        <v>-7.434780683570108E-2</v>
      </c>
      <c r="G516" s="109"/>
      <c r="H516" s="106"/>
    </row>
    <row r="517" spans="1:8" s="104" customFormat="1" ht="12.75" x14ac:dyDescent="0.2">
      <c r="A517" s="6"/>
      <c r="B517" s="760" t="s">
        <v>302</v>
      </c>
      <c r="C517" s="820"/>
      <c r="D517" s="821"/>
      <c r="E517" s="328"/>
      <c r="F517" s="174"/>
      <c r="G517" s="109"/>
      <c r="H517" s="106"/>
    </row>
    <row r="518" spans="1:8" s="104" customFormat="1" ht="12.75" x14ac:dyDescent="0.2">
      <c r="A518" s="6"/>
      <c r="B518" s="169" t="s">
        <v>184</v>
      </c>
      <c r="C518" s="170"/>
      <c r="D518" s="171"/>
      <c r="E518" s="328">
        <v>229455.10000000003</v>
      </c>
      <c r="F518" s="174">
        <v>-0.30274178505561355</v>
      </c>
      <c r="G518" s="109"/>
      <c r="H518" s="110"/>
    </row>
    <row r="519" spans="1:8" s="104" customFormat="1" ht="12.75" x14ac:dyDescent="0.2">
      <c r="A519" s="6"/>
      <c r="B519" s="395" t="s">
        <v>373</v>
      </c>
      <c r="C519" s="170"/>
      <c r="D519" s="171"/>
      <c r="E519" s="328">
        <v>12271.730000000001</v>
      </c>
      <c r="F519" s="174">
        <v>-0.42058042385625616</v>
      </c>
      <c r="G519" s="109"/>
      <c r="H519" s="110"/>
    </row>
    <row r="520" spans="1:8" s="104" customFormat="1" ht="12.75" x14ac:dyDescent="0.2">
      <c r="A520" s="6"/>
      <c r="B520" s="169" t="s">
        <v>185</v>
      </c>
      <c r="C520" s="170"/>
      <c r="D520" s="171"/>
      <c r="E520" s="328"/>
      <c r="F520" s="174"/>
      <c r="G520" s="109"/>
      <c r="H520" s="110"/>
    </row>
    <row r="521" spans="1:8" s="104" customFormat="1" ht="12.75" x14ac:dyDescent="0.2">
      <c r="A521" s="6"/>
      <c r="B521" s="760" t="s">
        <v>186</v>
      </c>
      <c r="C521" s="820"/>
      <c r="D521" s="821"/>
      <c r="E521" s="328">
        <v>654717.02999999945</v>
      </c>
      <c r="F521" s="174">
        <v>5.2483369200043262E-2</v>
      </c>
      <c r="G521" s="109"/>
      <c r="H521" s="110"/>
    </row>
    <row r="522" spans="1:8" s="104" customFormat="1" ht="12.75" x14ac:dyDescent="0.2">
      <c r="A522" s="6"/>
      <c r="B522" s="760" t="s">
        <v>187</v>
      </c>
      <c r="C522" s="820"/>
      <c r="D522" s="821"/>
      <c r="E522" s="328"/>
      <c r="F522" s="174"/>
      <c r="G522" s="109"/>
      <c r="H522" s="106"/>
    </row>
    <row r="523" spans="1:8" s="104" customFormat="1" ht="12.75" x14ac:dyDescent="0.2">
      <c r="A523" s="6"/>
      <c r="B523" s="760" t="s">
        <v>188</v>
      </c>
      <c r="C523" s="820"/>
      <c r="D523" s="821"/>
      <c r="E523" s="328">
        <v>13972.569999999985</v>
      </c>
      <c r="F523" s="174">
        <v>-1.1856251175724863E-2</v>
      </c>
      <c r="G523" s="108"/>
      <c r="H523" s="106"/>
    </row>
    <row r="524" spans="1:8" s="104" customFormat="1" ht="12.75" x14ac:dyDescent="0.2">
      <c r="A524" s="6"/>
      <c r="B524" s="752" t="s">
        <v>55</v>
      </c>
      <c r="C524" s="812"/>
      <c r="D524" s="813"/>
      <c r="E524" s="327">
        <v>166614.56999999916</v>
      </c>
      <c r="F524" s="177">
        <v>-0.27410392676741269</v>
      </c>
      <c r="G524" s="109"/>
      <c r="H524" s="106"/>
    </row>
    <row r="525" spans="1:8" s="104" customFormat="1" ht="12.75" x14ac:dyDescent="0.2">
      <c r="A525" s="6"/>
      <c r="B525" s="763" t="s">
        <v>56</v>
      </c>
      <c r="C525" s="832"/>
      <c r="D525" s="833"/>
      <c r="E525" s="328">
        <v>166614.56999999916</v>
      </c>
      <c r="F525" s="174">
        <v>-0.27410392676741269</v>
      </c>
      <c r="G525" s="109"/>
      <c r="H525" s="106"/>
    </row>
    <row r="526" spans="1:8" s="104" customFormat="1" ht="12.75" x14ac:dyDescent="0.2">
      <c r="A526" s="6"/>
      <c r="B526" s="760" t="s">
        <v>57</v>
      </c>
      <c r="C526" s="820"/>
      <c r="D526" s="821"/>
      <c r="E526" s="328">
        <v>166614.56999999916</v>
      </c>
      <c r="F526" s="174">
        <v>-0.27410392676741269</v>
      </c>
      <c r="G526" s="109"/>
      <c r="H526" s="111"/>
    </row>
    <row r="527" spans="1:8" s="104" customFormat="1" ht="12.75" x14ac:dyDescent="0.2">
      <c r="A527" s="24"/>
      <c r="B527" s="760" t="s">
        <v>58</v>
      </c>
      <c r="C527" s="820"/>
      <c r="D527" s="821"/>
      <c r="E527" s="328"/>
      <c r="F527" s="174"/>
      <c r="G527" s="109"/>
      <c r="H527" s="112"/>
    </row>
    <row r="528" spans="1:8" s="104" customFormat="1" ht="12.75" x14ac:dyDescent="0.2">
      <c r="A528" s="24"/>
      <c r="B528" s="763" t="s">
        <v>59</v>
      </c>
      <c r="C528" s="832"/>
      <c r="D528" s="833"/>
      <c r="E528" s="328"/>
      <c r="F528" s="174"/>
      <c r="G528" s="109"/>
      <c r="H528" s="107"/>
    </row>
    <row r="529" spans="1:8" s="104" customFormat="1" ht="12.75" x14ac:dyDescent="0.2">
      <c r="A529" s="6"/>
      <c r="B529" s="760" t="s">
        <v>372</v>
      </c>
      <c r="C529" s="820"/>
      <c r="D529" s="821"/>
      <c r="E529" s="328"/>
      <c r="F529" s="174"/>
      <c r="G529" s="109"/>
      <c r="H529" s="106"/>
    </row>
    <row r="530" spans="1:8" s="104" customFormat="1" ht="12.75" customHeight="1" x14ac:dyDescent="0.2">
      <c r="A530" s="6"/>
      <c r="B530" s="760" t="s">
        <v>434</v>
      </c>
      <c r="C530" s="761"/>
      <c r="D530" s="762"/>
      <c r="E530" s="328"/>
      <c r="F530" s="174"/>
      <c r="G530" s="109"/>
      <c r="H530" s="111"/>
    </row>
    <row r="531" spans="1:8" s="104" customFormat="1" ht="12.75" x14ac:dyDescent="0.2">
      <c r="A531" s="6"/>
      <c r="B531" s="763" t="s">
        <v>180</v>
      </c>
      <c r="C531" s="832"/>
      <c r="D531" s="833"/>
      <c r="E531" s="328"/>
      <c r="F531" s="174"/>
      <c r="G531" s="109"/>
      <c r="H531" s="111"/>
    </row>
    <row r="532" spans="1:8" s="104" customFormat="1" ht="12.75" x14ac:dyDescent="0.2">
      <c r="A532" s="24"/>
      <c r="B532" s="752" t="s">
        <v>189</v>
      </c>
      <c r="C532" s="812"/>
      <c r="D532" s="813"/>
      <c r="E532" s="327">
        <v>2573246.0999999987</v>
      </c>
      <c r="F532" s="177">
        <v>-0.1633724260385796</v>
      </c>
      <c r="G532" s="109"/>
      <c r="H532" s="107"/>
    </row>
    <row r="533" spans="1:8" s="104" customFormat="1" ht="12.75" x14ac:dyDescent="0.2">
      <c r="A533" s="6"/>
      <c r="B533" s="752" t="s">
        <v>190</v>
      </c>
      <c r="C533" s="812"/>
      <c r="D533" s="813"/>
      <c r="E533" s="327">
        <v>55363.71</v>
      </c>
      <c r="F533" s="177">
        <v>-0.36190290025433436</v>
      </c>
      <c r="G533" s="109"/>
      <c r="H533" s="106"/>
    </row>
    <row r="534" spans="1:8" s="104" customFormat="1" ht="12.75" x14ac:dyDescent="0.2">
      <c r="A534" s="6"/>
      <c r="B534" s="760" t="s">
        <v>191</v>
      </c>
      <c r="C534" s="820"/>
      <c r="D534" s="821"/>
      <c r="E534" s="328">
        <v>53085.5</v>
      </c>
      <c r="F534" s="174">
        <v>-0.37823885780210065</v>
      </c>
      <c r="G534" s="109"/>
      <c r="H534" s="106"/>
    </row>
    <row r="535" spans="1:8" s="104" customFormat="1" ht="12.75" x14ac:dyDescent="0.2">
      <c r="A535" s="6"/>
      <c r="B535" s="760" t="s">
        <v>392</v>
      </c>
      <c r="C535" s="820"/>
      <c r="D535" s="821"/>
      <c r="E535" s="328">
        <v>2025</v>
      </c>
      <c r="F535" s="174"/>
      <c r="G535" s="109"/>
      <c r="H535" s="106"/>
    </row>
    <row r="536" spans="1:8" s="104" customFormat="1" ht="12.75" x14ac:dyDescent="0.2">
      <c r="A536" s="6"/>
      <c r="B536" s="419" t="s">
        <v>393</v>
      </c>
      <c r="C536" s="383"/>
      <c r="D536" s="384"/>
      <c r="E536" s="328">
        <v>253.21</v>
      </c>
      <c r="F536" s="174">
        <v>-0.81711351226417817</v>
      </c>
      <c r="G536" s="102"/>
      <c r="H536" s="106"/>
    </row>
    <row r="537" spans="1:8" s="104" customFormat="1" ht="12.75" x14ac:dyDescent="0.2">
      <c r="A537" s="6"/>
      <c r="B537" s="752" t="s">
        <v>82</v>
      </c>
      <c r="C537" s="812"/>
      <c r="D537" s="813"/>
      <c r="E537" s="327"/>
      <c r="F537" s="177"/>
      <c r="G537" s="105"/>
      <c r="H537" s="106"/>
    </row>
    <row r="538" spans="1:8" s="104" customFormat="1" ht="24" customHeight="1" x14ac:dyDescent="0.2">
      <c r="A538" s="24"/>
      <c r="B538" s="783" t="s">
        <v>60</v>
      </c>
      <c r="C538" s="784"/>
      <c r="D538" s="785"/>
      <c r="E538" s="327">
        <v>121904.48341699998</v>
      </c>
      <c r="F538" s="177">
        <v>-0.60132439777186009</v>
      </c>
      <c r="G538" s="105"/>
      <c r="H538" s="107"/>
    </row>
    <row r="539" spans="1:8" s="104" customFormat="1" ht="12.75" x14ac:dyDescent="0.2">
      <c r="A539" s="24"/>
      <c r="B539" s="797" t="s">
        <v>390</v>
      </c>
      <c r="C539" s="810"/>
      <c r="D539" s="811"/>
      <c r="E539" s="328">
        <v>121904.48341699998</v>
      </c>
      <c r="F539" s="177">
        <v>-0.60132439777186009</v>
      </c>
      <c r="G539" s="105"/>
      <c r="H539" s="107"/>
    </row>
    <row r="540" spans="1:8" s="104" customFormat="1" ht="12.75" x14ac:dyDescent="0.2">
      <c r="A540" s="24"/>
      <c r="B540" s="797" t="s">
        <v>391</v>
      </c>
      <c r="C540" s="810"/>
      <c r="D540" s="811"/>
      <c r="E540" s="327"/>
      <c r="F540" s="177"/>
      <c r="G540" s="109"/>
      <c r="H540" s="107"/>
    </row>
    <row r="541" spans="1:8" s="104" customFormat="1" ht="12.75" x14ac:dyDescent="0.2">
      <c r="A541" s="24" t="s">
        <v>463</v>
      </c>
      <c r="B541" s="831" t="s">
        <v>462</v>
      </c>
      <c r="C541" s="761"/>
      <c r="D541" s="762"/>
      <c r="E541" s="327"/>
      <c r="F541" s="177"/>
      <c r="G541" s="109"/>
      <c r="H541" s="107"/>
    </row>
    <row r="542" spans="1:8" s="104" customFormat="1" ht="12.75" hidden="1" x14ac:dyDescent="0.2">
      <c r="A542" s="6"/>
      <c r="B542" s="783"/>
      <c r="C542" s="795"/>
      <c r="D542" s="796"/>
      <c r="E542" s="328"/>
      <c r="F542" s="174"/>
      <c r="G542" s="449"/>
      <c r="H542" s="106"/>
    </row>
    <row r="543" spans="1:8" s="451" customFormat="1" ht="21.75" customHeight="1" x14ac:dyDescent="0.2">
      <c r="A543" s="446"/>
      <c r="B543" s="828" t="s">
        <v>481</v>
      </c>
      <c r="C543" s="829"/>
      <c r="D543" s="830"/>
      <c r="E543" s="447"/>
      <c r="F543" s="448"/>
      <c r="G543" s="105"/>
      <c r="H543" s="450"/>
    </row>
    <row r="544" spans="1:8" s="104" customFormat="1" ht="12.75" x14ac:dyDescent="0.2">
      <c r="A544" s="6"/>
      <c r="B544" s="783" t="s">
        <v>483</v>
      </c>
      <c r="C544" s="795"/>
      <c r="D544" s="796"/>
      <c r="E544" s="327">
        <v>3807788.4499999932</v>
      </c>
      <c r="F544" s="177">
        <v>-0.58566221903194404</v>
      </c>
      <c r="G544" s="108"/>
      <c r="H544" s="106"/>
    </row>
    <row r="545" spans="1:8" s="104" customFormat="1" ht="12.75" x14ac:dyDescent="0.2">
      <c r="A545" s="6"/>
      <c r="B545" s="752" t="s">
        <v>61</v>
      </c>
      <c r="C545" s="812"/>
      <c r="D545" s="813"/>
      <c r="E545" s="327">
        <v>45</v>
      </c>
      <c r="F545" s="177"/>
      <c r="G545" s="109"/>
      <c r="H545" s="106"/>
    </row>
    <row r="546" spans="1:8" s="104" customFormat="1" ht="12.75" x14ac:dyDescent="0.2">
      <c r="A546" s="6"/>
      <c r="B546" s="760" t="s">
        <v>471</v>
      </c>
      <c r="C546" s="820"/>
      <c r="D546" s="821"/>
      <c r="E546" s="328">
        <v>45</v>
      </c>
      <c r="F546" s="174">
        <v>-0.86753797244789832</v>
      </c>
      <c r="G546" s="102"/>
      <c r="H546" s="106"/>
    </row>
    <row r="547" spans="1:8" s="104" customFormat="1" ht="12.75" x14ac:dyDescent="0.2">
      <c r="A547" s="6"/>
      <c r="B547" s="760" t="s">
        <v>473</v>
      </c>
      <c r="C547" s="820"/>
      <c r="D547" s="821"/>
      <c r="E547" s="328"/>
      <c r="F547" s="174"/>
      <c r="G547" s="102"/>
      <c r="H547" s="106"/>
    </row>
    <row r="548" spans="1:8" s="104" customFormat="1" ht="12.75" x14ac:dyDescent="0.2">
      <c r="A548" s="6"/>
      <c r="B548" s="760" t="s">
        <v>398</v>
      </c>
      <c r="C548" s="820"/>
      <c r="D548" s="821"/>
      <c r="E548" s="328"/>
      <c r="F548" s="174"/>
      <c r="G548" s="102"/>
      <c r="H548" s="106"/>
    </row>
    <row r="549" spans="1:8" s="104" customFormat="1" ht="12.75" x14ac:dyDescent="0.2">
      <c r="A549" s="6"/>
      <c r="B549" s="760" t="s">
        <v>469</v>
      </c>
      <c r="C549" s="820"/>
      <c r="D549" s="821"/>
      <c r="E549" s="328"/>
      <c r="F549" s="174"/>
      <c r="G549" s="109"/>
      <c r="H549" s="106"/>
    </row>
    <row r="550" spans="1:8" s="104" customFormat="1" ht="12.75" x14ac:dyDescent="0.2">
      <c r="A550" s="6"/>
      <c r="B550" s="760" t="s">
        <v>399</v>
      </c>
      <c r="C550" s="820"/>
      <c r="D550" s="821"/>
      <c r="E550" s="328"/>
      <c r="F550" s="174"/>
      <c r="G550" s="109"/>
      <c r="H550" s="113"/>
    </row>
    <row r="551" spans="1:8" s="104" customFormat="1" ht="12.75" x14ac:dyDescent="0.2">
      <c r="A551" s="6"/>
      <c r="B551" s="760" t="s">
        <v>400</v>
      </c>
      <c r="C551" s="820"/>
      <c r="D551" s="821"/>
      <c r="E551" s="328"/>
      <c r="F551" s="174"/>
      <c r="G551" s="109"/>
      <c r="H551" s="113"/>
    </row>
    <row r="552" spans="1:8" s="104" customFormat="1" ht="12.75" x14ac:dyDescent="0.2">
      <c r="A552" s="6"/>
      <c r="B552" s="797" t="s">
        <v>443</v>
      </c>
      <c r="C552" s="810"/>
      <c r="D552" s="811"/>
      <c r="E552" s="328"/>
      <c r="F552" s="174"/>
      <c r="G552" s="109"/>
      <c r="H552" s="113"/>
    </row>
    <row r="553" spans="1:8" s="104" customFormat="1" ht="12.75" x14ac:dyDescent="0.2">
      <c r="A553" s="6"/>
      <c r="B553" s="797" t="s">
        <v>401</v>
      </c>
      <c r="C553" s="810"/>
      <c r="D553" s="811"/>
      <c r="E553" s="328"/>
      <c r="F553" s="174"/>
      <c r="G553" s="108"/>
      <c r="H553" s="113"/>
    </row>
    <row r="554" spans="1:8" s="104" customFormat="1" ht="12.75" x14ac:dyDescent="0.2">
      <c r="A554" s="6"/>
      <c r="B554" s="752" t="s">
        <v>62</v>
      </c>
      <c r="C554" s="812"/>
      <c r="D554" s="813"/>
      <c r="E554" s="327">
        <v>3807743.4499999932</v>
      </c>
      <c r="F554" s="177">
        <v>-0.58582060169343264</v>
      </c>
      <c r="G554" s="109"/>
      <c r="H554" s="113"/>
    </row>
    <row r="555" spans="1:8" s="104" customFormat="1" ht="15" customHeight="1" x14ac:dyDescent="0.2">
      <c r="A555" s="6"/>
      <c r="B555" s="760" t="s">
        <v>470</v>
      </c>
      <c r="C555" s="820"/>
      <c r="D555" s="821"/>
      <c r="E555" s="328">
        <v>3243255.9000000022</v>
      </c>
      <c r="F555" s="174">
        <v>-0.48694878952729681</v>
      </c>
      <c r="G555" s="109"/>
      <c r="H555" s="113"/>
    </row>
    <row r="556" spans="1:8" s="104" customFormat="1" ht="15" customHeight="1" x14ac:dyDescent="0.2">
      <c r="A556" s="6"/>
      <c r="B556" s="760" t="s">
        <v>474</v>
      </c>
      <c r="C556" s="820"/>
      <c r="D556" s="821"/>
      <c r="E556" s="328"/>
      <c r="F556" s="174"/>
      <c r="G556" s="109"/>
      <c r="H556" s="113"/>
    </row>
    <row r="557" spans="1:8" s="104" customFormat="1" ht="15" customHeight="1" x14ac:dyDescent="0.2">
      <c r="A557" s="6"/>
      <c r="B557" s="760" t="s">
        <v>402</v>
      </c>
      <c r="C557" s="820"/>
      <c r="D557" s="821"/>
      <c r="E557" s="328">
        <v>532797.60000000044</v>
      </c>
      <c r="F557" s="174">
        <v>-0.8108069663944284</v>
      </c>
      <c r="G557" s="109"/>
      <c r="H557" s="113"/>
    </row>
    <row r="558" spans="1:8" s="104" customFormat="1" ht="12.75" customHeight="1" x14ac:dyDescent="0.2">
      <c r="A558" s="6"/>
      <c r="B558" s="760" t="s">
        <v>469</v>
      </c>
      <c r="C558" s="820"/>
      <c r="D558" s="821"/>
      <c r="E558" s="328">
        <v>7176.7800000000043</v>
      </c>
      <c r="F558" s="174">
        <v>-0.44737845148801181</v>
      </c>
      <c r="G558" s="109"/>
      <c r="H558" s="113"/>
    </row>
    <row r="559" spans="1:8" s="104" customFormat="1" ht="12.75" customHeight="1" x14ac:dyDescent="0.2">
      <c r="A559" s="6"/>
      <c r="B559" s="760" t="s">
        <v>472</v>
      </c>
      <c r="C559" s="820"/>
      <c r="D559" s="821"/>
      <c r="E559" s="328">
        <v>11115.120000000003</v>
      </c>
      <c r="F559" s="174"/>
      <c r="G559" s="109"/>
      <c r="H559" s="113"/>
    </row>
    <row r="560" spans="1:8" s="104" customFormat="1" ht="12.75" customHeight="1" x14ac:dyDescent="0.2">
      <c r="A560" s="6"/>
      <c r="B560" s="760" t="s">
        <v>399</v>
      </c>
      <c r="C560" s="820"/>
      <c r="D560" s="821"/>
      <c r="E560" s="328"/>
      <c r="F560" s="174"/>
      <c r="G560" s="109"/>
      <c r="H560" s="113"/>
    </row>
    <row r="561" spans="1:10" s="104" customFormat="1" ht="12.75" customHeight="1" x14ac:dyDescent="0.2">
      <c r="A561" s="6"/>
      <c r="B561" s="760" t="s">
        <v>400</v>
      </c>
      <c r="C561" s="820"/>
      <c r="D561" s="821"/>
      <c r="E561" s="328"/>
      <c r="F561" s="174"/>
      <c r="G561" s="455"/>
      <c r="H561" s="113"/>
    </row>
    <row r="562" spans="1:10" s="457" customFormat="1" ht="12.75" customHeight="1" x14ac:dyDescent="0.2">
      <c r="A562" s="452"/>
      <c r="B562" s="542" t="s">
        <v>425</v>
      </c>
      <c r="C562" s="543"/>
      <c r="D562" s="544"/>
      <c r="E562" s="453"/>
      <c r="F562" s="454"/>
      <c r="G562" s="455"/>
      <c r="H562" s="456"/>
    </row>
    <row r="563" spans="1:10" s="457" customFormat="1" ht="12.75" customHeight="1" x14ac:dyDescent="0.2">
      <c r="A563" s="452"/>
      <c r="B563" s="803" t="s">
        <v>403</v>
      </c>
      <c r="C563" s="822"/>
      <c r="D563" s="823"/>
      <c r="E563" s="453">
        <v>13398.050000000001</v>
      </c>
      <c r="F563" s="454">
        <v>-0.68706008316537603</v>
      </c>
      <c r="G563" s="460"/>
      <c r="H563" s="456"/>
    </row>
    <row r="564" spans="1:10" s="457" customFormat="1" ht="12.75" customHeight="1" x14ac:dyDescent="0.2">
      <c r="A564" s="452"/>
      <c r="B564" s="783" t="s">
        <v>484</v>
      </c>
      <c r="C564" s="824"/>
      <c r="D564" s="825"/>
      <c r="E564" s="458"/>
      <c r="F564" s="459"/>
      <c r="G564" s="460"/>
      <c r="H564" s="461"/>
    </row>
    <row r="565" spans="1:10" s="457" customFormat="1" ht="21" customHeight="1" x14ac:dyDescent="0.2">
      <c r="A565" s="452"/>
      <c r="B565" s="783" t="s">
        <v>485</v>
      </c>
      <c r="C565" s="824"/>
      <c r="D565" s="825"/>
      <c r="E565" s="458">
        <v>234497.53999999995</v>
      </c>
      <c r="F565" s="459">
        <v>-0.18680521616695378</v>
      </c>
      <c r="G565" s="462"/>
      <c r="H565" s="461"/>
    </row>
    <row r="566" spans="1:10" s="457" customFormat="1" ht="21" customHeight="1" x14ac:dyDescent="0.2">
      <c r="A566" s="452"/>
      <c r="B566" s="752" t="s">
        <v>63</v>
      </c>
      <c r="C566" s="826"/>
      <c r="D566" s="827"/>
      <c r="E566" s="453">
        <v>116673.15999999996</v>
      </c>
      <c r="F566" s="454">
        <v>0.15449327855138772</v>
      </c>
      <c r="G566" s="462"/>
      <c r="H566" s="461"/>
    </row>
    <row r="567" spans="1:10" s="457" customFormat="1" ht="15" customHeight="1" x14ac:dyDescent="0.2">
      <c r="A567" s="452"/>
      <c r="B567" s="752" t="s">
        <v>64</v>
      </c>
      <c r="C567" s="826"/>
      <c r="D567" s="827"/>
      <c r="E567" s="453">
        <v>117824.37999999999</v>
      </c>
      <c r="F567" s="454">
        <v>0.40172302497286938</v>
      </c>
      <c r="G567" s="464"/>
      <c r="H567" s="461"/>
    </row>
    <row r="568" spans="1:10" s="457" customFormat="1" ht="15" customHeight="1" x14ac:dyDescent="0.2">
      <c r="A568" s="452"/>
      <c r="B568" s="752" t="s">
        <v>478</v>
      </c>
      <c r="C568" s="826"/>
      <c r="D568" s="827"/>
      <c r="E568" s="453"/>
      <c r="F568" s="454"/>
      <c r="G568" s="580"/>
      <c r="H568" s="461"/>
    </row>
    <row r="569" spans="1:10" s="457" customFormat="1" ht="15" customHeight="1" x14ac:dyDescent="0.2">
      <c r="A569" s="452"/>
      <c r="B569" s="752" t="s">
        <v>479</v>
      </c>
      <c r="C569" s="753"/>
      <c r="D569" s="753"/>
      <c r="E569" s="453"/>
      <c r="F569" s="454"/>
      <c r="G569" s="580"/>
      <c r="H569" s="461"/>
    </row>
    <row r="570" spans="1:10" s="457" customFormat="1" ht="16.5" customHeight="1" x14ac:dyDescent="0.2">
      <c r="A570" s="463"/>
      <c r="B570" s="800" t="s">
        <v>65</v>
      </c>
      <c r="C570" s="801"/>
      <c r="D570" s="802"/>
      <c r="E570" s="326">
        <v>21144256.883416995</v>
      </c>
      <c r="F570" s="243">
        <v>-0.29566735076708528</v>
      </c>
      <c r="G570" s="4"/>
      <c r="H570" s="465"/>
      <c r="I570" s="466"/>
    </row>
    <row r="571" spans="1:10" x14ac:dyDescent="0.2">
      <c r="B571" s="43"/>
      <c r="E571" s="100"/>
      <c r="F571" s="4"/>
      <c r="G571" s="115"/>
      <c r="H571" s="4"/>
      <c r="I571" s="4"/>
    </row>
    <row r="572" spans="1:10" ht="15.75" x14ac:dyDescent="0.25">
      <c r="B572" s="7" t="s">
        <v>288</v>
      </c>
      <c r="C572" s="8"/>
      <c r="D572" s="8"/>
      <c r="E572" s="8"/>
      <c r="F572" s="115"/>
      <c r="G572" s="116"/>
      <c r="H572" s="115"/>
      <c r="I572" s="8"/>
    </row>
    <row r="573" spans="1:10" x14ac:dyDescent="0.2">
      <c r="B573" s="9"/>
      <c r="C573" s="10" t="str">
        <f>$C$3</f>
        <v>PERIODE DU 1.1 AU 30.4.2024</v>
      </c>
      <c r="D573" s="11"/>
      <c r="F573" s="116"/>
      <c r="G573" s="15"/>
      <c r="H573" s="116"/>
    </row>
    <row r="574" spans="1:10" ht="12" customHeight="1" x14ac:dyDescent="0.2">
      <c r="B574" s="12" t="str">
        <f>B508</f>
        <v xml:space="preserve">             V - ASSURANCE ACCIDENTS DU TRAVAIL : DEPENSES en milliers d'euros</v>
      </c>
      <c r="C574" s="13"/>
      <c r="D574" s="13"/>
      <c r="E574" s="13"/>
      <c r="F574" s="14"/>
      <c r="G574" s="197"/>
      <c r="H574" s="15"/>
      <c r="I574" s="15"/>
    </row>
    <row r="575" spans="1:10" ht="19.5" customHeight="1" x14ac:dyDescent="0.2">
      <c r="B575" s="754"/>
      <c r="C575" s="835"/>
      <c r="D575" s="87"/>
      <c r="E575" s="88" t="s">
        <v>6</v>
      </c>
      <c r="F575" s="339" t="str">
        <f>CUMUL_Maladie_mnt!$H$5</f>
        <v>PCAP</v>
      </c>
      <c r="G575" s="203"/>
      <c r="H575" s="89"/>
      <c r="I575" s="20"/>
    </row>
    <row r="576" spans="1:10" s="95" customFormat="1" ht="18" customHeight="1" x14ac:dyDescent="0.2">
      <c r="A576" s="114"/>
      <c r="B576" s="126" t="s">
        <v>475</v>
      </c>
      <c r="C576" s="126"/>
      <c r="D576" s="126"/>
      <c r="E576" s="326"/>
      <c r="F576" s="243"/>
      <c r="G576" s="205"/>
      <c r="H576" s="119"/>
      <c r="I576" s="120"/>
      <c r="J576" s="104"/>
    </row>
    <row r="577" spans="1:10" s="121" customFormat="1" ht="23.25" customHeight="1" x14ac:dyDescent="0.2">
      <c r="A577" s="6"/>
      <c r="B577" s="123"/>
      <c r="C577" s="124"/>
      <c r="D577" s="124"/>
      <c r="E577" s="329"/>
      <c r="F577" s="244"/>
      <c r="G577" s="206"/>
      <c r="H577" s="125"/>
      <c r="I577" s="111"/>
      <c r="J577" s="104"/>
    </row>
    <row r="578" spans="1:10" ht="12" customHeight="1" x14ac:dyDescent="0.2">
      <c r="A578" s="114"/>
      <c r="B578" s="126" t="s">
        <v>30</v>
      </c>
      <c r="C578" s="127"/>
      <c r="D578" s="128"/>
      <c r="E578" s="330">
        <v>147960497.91481337</v>
      </c>
      <c r="F578" s="245">
        <v>-3.2884899573250692E-2</v>
      </c>
      <c r="G578" s="206"/>
      <c r="H578" s="129"/>
      <c r="I578" s="120"/>
    </row>
    <row r="579" spans="1:10" s="121" customFormat="1" ht="17.25" customHeight="1" x14ac:dyDescent="0.2">
      <c r="A579" s="6"/>
      <c r="B579" s="218"/>
      <c r="C579" s="127"/>
      <c r="D579" s="127"/>
      <c r="E579" s="331"/>
      <c r="F579" s="246"/>
      <c r="G579" s="206"/>
      <c r="H579" s="130"/>
      <c r="I579" s="111"/>
      <c r="J579" s="104"/>
    </row>
    <row r="580" spans="1:10" ht="12.75" customHeight="1" x14ac:dyDescent="0.2">
      <c r="A580" s="114"/>
      <c r="B580" s="126" t="s">
        <v>240</v>
      </c>
      <c r="C580" s="127"/>
      <c r="D580" s="128"/>
      <c r="E580" s="330">
        <v>38110.999999999985</v>
      </c>
      <c r="F580" s="245">
        <v>0.20417402338393331</v>
      </c>
      <c r="G580" s="173"/>
      <c r="H580" s="129"/>
      <c r="I580" s="120"/>
    </row>
    <row r="581" spans="1:10" ht="12.75" customHeight="1" x14ac:dyDescent="0.2">
      <c r="A581" s="114"/>
      <c r="B581" s="216"/>
      <c r="C581" s="573"/>
      <c r="D581" s="573"/>
      <c r="E581" s="333"/>
      <c r="F581" s="248"/>
      <c r="G581" s="173"/>
      <c r="H581" s="129"/>
      <c r="I581" s="120"/>
    </row>
    <row r="582" spans="1:10" ht="12.75" customHeight="1" x14ac:dyDescent="0.2">
      <c r="A582" s="114"/>
      <c r="B582" s="126" t="s">
        <v>433</v>
      </c>
      <c r="C582" s="127"/>
      <c r="D582" s="128"/>
      <c r="E582" s="334"/>
      <c r="F582" s="249"/>
      <c r="G582" s="173"/>
      <c r="H582" s="129"/>
      <c r="I582" s="120"/>
    </row>
    <row r="583" spans="1:10" s="121" customFormat="1" ht="17.25" customHeight="1" x14ac:dyDescent="0.2">
      <c r="A583" s="6"/>
      <c r="B583" s="216"/>
      <c r="C583" s="217"/>
      <c r="D583" s="196"/>
      <c r="E583" s="333"/>
      <c r="F583" s="248"/>
      <c r="G583" s="173"/>
      <c r="H583" s="130"/>
      <c r="I583" s="111"/>
      <c r="J583" s="104"/>
    </row>
    <row r="584" spans="1:10" ht="12.75" x14ac:dyDescent="0.2">
      <c r="B584" s="126" t="s">
        <v>19</v>
      </c>
      <c r="C584" s="131"/>
      <c r="D584" s="132"/>
      <c r="E584" s="330"/>
      <c r="F584" s="245"/>
      <c r="G584" s="173"/>
      <c r="H584" s="130"/>
      <c r="I584" s="111"/>
    </row>
    <row r="585" spans="1:10" ht="12.75" x14ac:dyDescent="0.2">
      <c r="B585" s="216"/>
      <c r="C585" s="217"/>
      <c r="D585" s="196"/>
      <c r="E585" s="333"/>
      <c r="F585" s="248"/>
      <c r="G585" s="173"/>
      <c r="H585" s="130"/>
      <c r="I585" s="111"/>
      <c r="J585" s="104"/>
    </row>
    <row r="586" spans="1:10" ht="12.75" x14ac:dyDescent="0.2">
      <c r="B586" s="126" t="s">
        <v>44</v>
      </c>
      <c r="C586" s="131"/>
      <c r="D586" s="132"/>
      <c r="E586" s="330"/>
      <c r="F586" s="245"/>
      <c r="G586" s="173"/>
      <c r="H586" s="130"/>
      <c r="I586" s="111"/>
    </row>
    <row r="587" spans="1:10" ht="12.75" x14ac:dyDescent="0.2">
      <c r="B587" s="218"/>
      <c r="C587" s="217"/>
      <c r="D587" s="396"/>
      <c r="E587" s="331"/>
      <c r="F587" s="246"/>
      <c r="G587" s="5"/>
      <c r="H587" s="130"/>
      <c r="I587" s="111"/>
      <c r="J587" s="104"/>
    </row>
    <row r="588" spans="1:10" ht="12.75" x14ac:dyDescent="0.2">
      <c r="B588" s="279" t="s">
        <v>45</v>
      </c>
      <c r="C588" s="277"/>
      <c r="D588" s="278"/>
      <c r="E588" s="338"/>
      <c r="F588" s="280"/>
      <c r="G588" s="5"/>
      <c r="H588" s="5"/>
      <c r="I588" s="5"/>
      <c r="J588" s="104"/>
    </row>
    <row r="589" spans="1:10" ht="12.75" customHeight="1" x14ac:dyDescent="0.2">
      <c r="B589" s="149" t="s">
        <v>21</v>
      </c>
      <c r="C589" s="217"/>
      <c r="D589" s="230"/>
      <c r="E589" s="335"/>
      <c r="F589" s="251"/>
      <c r="G589" s="5"/>
      <c r="H589" s="5"/>
      <c r="I589" s="5"/>
    </row>
    <row r="590" spans="1:10" ht="12.75" customHeight="1" x14ac:dyDescent="0.2">
      <c r="B590" s="149" t="s">
        <v>38</v>
      </c>
      <c r="C590" s="217"/>
      <c r="D590" s="230"/>
      <c r="E590" s="335">
        <v>1060154632.4900001</v>
      </c>
      <c r="F590" s="251">
        <v>1.0473381791320069E-2</v>
      </c>
      <c r="G590" s="5"/>
      <c r="H590" s="5"/>
      <c r="I590" s="5"/>
    </row>
    <row r="591" spans="1:10" ht="12.75" customHeight="1" x14ac:dyDescent="0.2">
      <c r="B591" s="149" t="s">
        <v>37</v>
      </c>
      <c r="C591" s="217"/>
      <c r="D591" s="230"/>
      <c r="E591" s="335">
        <v>430157983.79000068</v>
      </c>
      <c r="F591" s="251">
        <v>1.8285451742664494E-2</v>
      </c>
      <c r="G591" s="5"/>
      <c r="H591" s="5"/>
      <c r="I591" s="5"/>
    </row>
    <row r="592" spans="1:10" ht="12.75" customHeight="1" x14ac:dyDescent="0.2">
      <c r="B592" s="149" t="s">
        <v>36</v>
      </c>
      <c r="C592" s="217"/>
      <c r="D592" s="230"/>
      <c r="E592" s="335">
        <v>1490312616.2800009</v>
      </c>
      <c r="F592" s="251">
        <v>1.2715894021664953E-2</v>
      </c>
      <c r="G592" s="5"/>
      <c r="H592" s="5"/>
      <c r="I592" s="5"/>
    </row>
    <row r="593" spans="1:10" ht="12.75" customHeight="1" x14ac:dyDescent="0.2">
      <c r="B593" s="149" t="s">
        <v>39</v>
      </c>
      <c r="C593" s="217"/>
      <c r="D593" s="230"/>
      <c r="E593" s="335">
        <v>4342132.72</v>
      </c>
      <c r="F593" s="251"/>
      <c r="G593" s="5"/>
      <c r="H593" s="5"/>
      <c r="I593" s="5"/>
    </row>
    <row r="594" spans="1:10" ht="12.75" customHeight="1" x14ac:dyDescent="0.2">
      <c r="B594" s="149" t="s">
        <v>40</v>
      </c>
      <c r="C594" s="217"/>
      <c r="D594" s="230"/>
      <c r="E594" s="335">
        <v>-17171.009999999998</v>
      </c>
      <c r="F594" s="251"/>
      <c r="G594" s="5"/>
      <c r="H594" s="5"/>
      <c r="I594" s="5"/>
    </row>
    <row r="595" spans="1:10" ht="12.75" customHeight="1" x14ac:dyDescent="0.2">
      <c r="B595" s="162" t="s">
        <v>41</v>
      </c>
      <c r="C595" s="231"/>
      <c r="D595" s="232"/>
      <c r="E595" s="336">
        <v>29062434.590000026</v>
      </c>
      <c r="F595" s="253">
        <v>-7.6434316417512305E-2</v>
      </c>
      <c r="G595" s="173"/>
      <c r="H595" s="5"/>
      <c r="I595" s="5"/>
    </row>
    <row r="596" spans="1:10" ht="12.75" customHeight="1" x14ac:dyDescent="0.2">
      <c r="B596" s="233" t="s">
        <v>42</v>
      </c>
      <c r="C596" s="131"/>
      <c r="D596" s="132"/>
      <c r="E596" s="334">
        <v>1523700012.5800009</v>
      </c>
      <c r="F596" s="249">
        <v>1.2492501380144239E-2</v>
      </c>
      <c r="G596" s="173"/>
      <c r="H596" s="130"/>
      <c r="I596" s="111"/>
    </row>
    <row r="597" spans="1:10" ht="12.75" x14ac:dyDescent="0.2">
      <c r="B597" s="149" t="s">
        <v>83</v>
      </c>
      <c r="C597" s="217"/>
      <c r="D597" s="230"/>
      <c r="E597" s="335">
        <v>139930.5</v>
      </c>
      <c r="F597" s="251">
        <v>-0.30473876992912763</v>
      </c>
      <c r="G597" s="173"/>
      <c r="H597" s="130"/>
      <c r="I597" s="111"/>
      <c r="J597" s="104"/>
    </row>
    <row r="598" spans="1:10" ht="12.75" x14ac:dyDescent="0.2">
      <c r="B598" s="162" t="s">
        <v>84</v>
      </c>
      <c r="C598" s="231"/>
      <c r="D598" s="232"/>
      <c r="E598" s="336">
        <v>2494559.8200000003</v>
      </c>
      <c r="F598" s="253">
        <v>-0.62295873210959019</v>
      </c>
      <c r="G598" s="173"/>
      <c r="H598" s="130"/>
      <c r="I598" s="111"/>
      <c r="J598" s="104"/>
    </row>
    <row r="599" spans="1:10" ht="13.5" thickBot="1" x14ac:dyDescent="0.25">
      <c r="B599" s="71"/>
      <c r="C599" s="217"/>
      <c r="D599" s="196"/>
      <c r="E599" s="585"/>
      <c r="F599" s="586"/>
      <c r="G599" s="173"/>
      <c r="H599" s="130"/>
      <c r="I599" s="111"/>
      <c r="J599" s="104"/>
    </row>
    <row r="600" spans="1:10" ht="13.5" thickBot="1" x14ac:dyDescent="0.25">
      <c r="B600" s="133" t="s">
        <v>168</v>
      </c>
      <c r="C600" s="134"/>
      <c r="D600" s="134"/>
      <c r="E600" s="332">
        <v>3414828149.1202831</v>
      </c>
      <c r="F600" s="256">
        <v>5.8595989718344788E-2</v>
      </c>
      <c r="H600" s="135"/>
      <c r="I600" s="85"/>
    </row>
    <row r="601" spans="1:10" s="136" customFormat="1" ht="12.75" x14ac:dyDescent="0.2">
      <c r="A601" s="6"/>
      <c r="B601" s="5"/>
      <c r="C601" s="3"/>
      <c r="D601" s="3"/>
      <c r="E601" s="3"/>
      <c r="F601" s="3"/>
      <c r="G601" s="3"/>
      <c r="H601" s="3"/>
      <c r="I601" s="3"/>
      <c r="J601" s="104"/>
    </row>
  </sheetData>
  <dataConsolidate/>
  <mergeCells count="90">
    <mergeCell ref="B570:D570"/>
    <mergeCell ref="B557:D557"/>
    <mergeCell ref="B558:D558"/>
    <mergeCell ref="B563:D563"/>
    <mergeCell ref="B564:D564"/>
    <mergeCell ref="B561:D561"/>
    <mergeCell ref="B568:D568"/>
    <mergeCell ref="B566:D566"/>
    <mergeCell ref="B565:D565"/>
    <mergeCell ref="B569:D569"/>
    <mergeCell ref="B553:D553"/>
    <mergeCell ref="B559:D559"/>
    <mergeCell ref="B547:D547"/>
    <mergeCell ref="B556:D556"/>
    <mergeCell ref="B560:D560"/>
    <mergeCell ref="B567:D567"/>
    <mergeCell ref="B555:D555"/>
    <mergeCell ref="B554:D554"/>
    <mergeCell ref="B544:D544"/>
    <mergeCell ref="B549:D549"/>
    <mergeCell ref="B548:D548"/>
    <mergeCell ref="B543:D543"/>
    <mergeCell ref="B542:D542"/>
    <mergeCell ref="B552:D552"/>
    <mergeCell ref="B550:D550"/>
    <mergeCell ref="B551:D551"/>
    <mergeCell ref="B546:D546"/>
    <mergeCell ref="B545:D545"/>
    <mergeCell ref="B537:D537"/>
    <mergeCell ref="B532:D532"/>
    <mergeCell ref="B541:D541"/>
    <mergeCell ref="B538:D538"/>
    <mergeCell ref="B534:D534"/>
    <mergeCell ref="B540:D540"/>
    <mergeCell ref="B527:D527"/>
    <mergeCell ref="B528:D528"/>
    <mergeCell ref="B531:D531"/>
    <mergeCell ref="B535:D535"/>
    <mergeCell ref="B529:D529"/>
    <mergeCell ref="B530:D530"/>
    <mergeCell ref="B486:C486"/>
    <mergeCell ref="B522:D522"/>
    <mergeCell ref="B523:D523"/>
    <mergeCell ref="B526:D526"/>
    <mergeCell ref="B525:D525"/>
    <mergeCell ref="B513:D513"/>
    <mergeCell ref="B514:D514"/>
    <mergeCell ref="B515:D515"/>
    <mergeCell ref="B517:D517"/>
    <mergeCell ref="B516:D516"/>
    <mergeCell ref="B467:C467"/>
    <mergeCell ref="B485:C485"/>
    <mergeCell ref="B497:C497"/>
    <mergeCell ref="B492:C492"/>
    <mergeCell ref="B488:C488"/>
    <mergeCell ref="B505:C505"/>
    <mergeCell ref="B496:C496"/>
    <mergeCell ref="B501:C501"/>
    <mergeCell ref="B500:C500"/>
    <mergeCell ref="B502:C502"/>
    <mergeCell ref="B468:C468"/>
    <mergeCell ref="B511:D511"/>
    <mergeCell ref="B539:D539"/>
    <mergeCell ref="B484:C484"/>
    <mergeCell ref="B489:C489"/>
    <mergeCell ref="B524:D524"/>
    <mergeCell ref="B521:D521"/>
    <mergeCell ref="B471:C471"/>
    <mergeCell ref="B510:D510"/>
    <mergeCell ref="B509:C509"/>
    <mergeCell ref="B469:C469"/>
    <mergeCell ref="B487:C487"/>
    <mergeCell ref="B480:C480"/>
    <mergeCell ref="B470:C470"/>
    <mergeCell ref="B482:C482"/>
    <mergeCell ref="B475:C475"/>
    <mergeCell ref="B479:C479"/>
    <mergeCell ref="B481:C481"/>
    <mergeCell ref="B474:C474"/>
    <mergeCell ref="B483:C483"/>
    <mergeCell ref="B575:C575"/>
    <mergeCell ref="B499:C499"/>
    <mergeCell ref="B504:C504"/>
    <mergeCell ref="B503:C503"/>
    <mergeCell ref="B498:C498"/>
    <mergeCell ref="B490:C490"/>
    <mergeCell ref="B495:C495"/>
    <mergeCell ref="B512:D512"/>
    <mergeCell ref="B491:C491"/>
    <mergeCell ref="B533:D533"/>
  </mergeCells>
  <phoneticPr fontId="22" type="noConversion"/>
  <pageMargins left="0.19685039370078741" right="0.19685039370078741" top="0.27559055118110237" bottom="0.19685039370078741" header="0.31496062992125984" footer="0.51181102362204722"/>
  <pageSetup paperSize="9" scale="48" orientation="portrait" r:id="rId1"/>
  <headerFooter alignWithMargins="0">
    <oddFooter xml:space="preserve">&amp;R&amp;8
</oddFooter>
  </headerFooter>
  <rowBreaks count="5" manualBreakCount="5">
    <brk id="130" max="8" man="1"/>
    <brk id="257" max="8" man="1"/>
    <brk id="370" max="8" man="1"/>
    <brk id="462" max="8" man="1"/>
    <brk id="570" max="8" man="1"/>
  </rowBreak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7">
    <tabColor indexed="45"/>
  </sheetPr>
  <dimension ref="A1:L658"/>
  <sheetViews>
    <sheetView showZeros="0" view="pageBreakPreview" topLeftCell="B342" zoomScale="115" zoomScaleNormal="100" workbookViewId="0">
      <selection activeCell="E656" sqref="E656:F656"/>
    </sheetView>
  </sheetViews>
  <sheetFormatPr baseColWidth="10" defaultRowHeight="11.25" x14ac:dyDescent="0.2"/>
  <cols>
    <col min="1" max="1" width="4" style="6" customWidth="1"/>
    <col min="2" max="2" width="64.28515625" style="5" customWidth="1"/>
    <col min="3" max="5" width="15" style="3" customWidth="1"/>
    <col min="6" max="6" width="14.85546875" style="3" customWidth="1"/>
    <col min="7" max="7" width="13.140625" style="3" customWidth="1"/>
    <col min="8" max="8" width="6.5703125" style="3" bestFit="1" customWidth="1"/>
    <col min="9" max="9" width="2.5703125" style="3" customWidth="1"/>
    <col min="10" max="10" width="4" style="5" bestFit="1" customWidth="1"/>
    <col min="11" max="16384" width="11.42578125" style="5"/>
  </cols>
  <sheetData>
    <row r="1" spans="1:9" ht="9" customHeight="1" x14ac:dyDescent="0.2">
      <c r="A1" s="1"/>
      <c r="B1" s="43"/>
      <c r="F1" s="5"/>
      <c r="G1" s="5"/>
      <c r="H1" s="5"/>
      <c r="I1" s="4"/>
    </row>
    <row r="2" spans="1:9" ht="17.25" customHeight="1" x14ac:dyDescent="0.25">
      <c r="B2" s="7" t="s">
        <v>288</v>
      </c>
      <c r="C2" s="8"/>
      <c r="D2" s="8"/>
      <c r="E2" s="8"/>
      <c r="F2" s="8"/>
      <c r="G2" s="8"/>
      <c r="H2" s="8"/>
      <c r="I2" s="8"/>
    </row>
    <row r="3" spans="1:9" ht="12" customHeight="1" x14ac:dyDescent="0.2">
      <c r="B3" s="9"/>
      <c r="C3" s="10" t="str">
        <f>CUMUL_Maladie_mnt!C3</f>
        <v>PERIODE DU 1.1 AU 30.4.2024</v>
      </c>
      <c r="D3" s="11"/>
    </row>
    <row r="4" spans="1:9" ht="14.25" customHeight="1" x14ac:dyDescent="0.2">
      <c r="B4" s="12" t="s">
        <v>284</v>
      </c>
      <c r="C4" s="13"/>
      <c r="D4" s="13"/>
      <c r="E4" s="13"/>
      <c r="F4" s="13"/>
      <c r="G4" s="13"/>
      <c r="H4" s="14"/>
      <c r="I4" s="15"/>
    </row>
    <row r="5" spans="1:9" ht="12" customHeight="1" x14ac:dyDescent="0.2">
      <c r="B5" s="387" t="s">
        <v>4</v>
      </c>
      <c r="C5" s="386" t="s">
        <v>1</v>
      </c>
      <c r="D5" s="385" t="s">
        <v>2</v>
      </c>
      <c r="E5" s="386" t="s">
        <v>6</v>
      </c>
      <c r="F5" s="219" t="s">
        <v>3</v>
      </c>
      <c r="G5" s="219" t="s">
        <v>237</v>
      </c>
      <c r="H5" s="19" t="s">
        <v>300</v>
      </c>
      <c r="I5" s="20"/>
    </row>
    <row r="6" spans="1:9" ht="9.75" customHeight="1" x14ac:dyDescent="0.2">
      <c r="B6" s="21"/>
      <c r="C6" s="45" t="s">
        <v>5</v>
      </c>
      <c r="D6" s="44" t="s">
        <v>5</v>
      </c>
      <c r="E6" s="45"/>
      <c r="F6" s="220" t="s">
        <v>241</v>
      </c>
      <c r="G6" s="220" t="s">
        <v>239</v>
      </c>
      <c r="H6" s="22" t="s">
        <v>301</v>
      </c>
      <c r="I6" s="23"/>
    </row>
    <row r="7" spans="1:9" s="28" customFormat="1" ht="16.5" customHeight="1" x14ac:dyDescent="0.2">
      <c r="A7" s="24"/>
      <c r="B7" s="25" t="s">
        <v>285</v>
      </c>
      <c r="C7" s="287"/>
      <c r="D7" s="287"/>
      <c r="E7" s="287"/>
      <c r="F7" s="288"/>
      <c r="G7" s="288"/>
      <c r="H7" s="181"/>
      <c r="I7" s="27"/>
    </row>
    <row r="8" spans="1:9" s="28" customFormat="1" ht="13.5" customHeight="1" x14ac:dyDescent="0.2">
      <c r="A8" s="24"/>
      <c r="B8" s="31" t="s">
        <v>88</v>
      </c>
      <c r="C8" s="291"/>
      <c r="D8" s="291"/>
      <c r="E8" s="291"/>
      <c r="F8" s="292"/>
      <c r="G8" s="292"/>
      <c r="H8" s="178"/>
      <c r="I8" s="27"/>
    </row>
    <row r="9" spans="1:9" ht="10.5" customHeight="1" x14ac:dyDescent="0.2">
      <c r="B9" s="16" t="s">
        <v>22</v>
      </c>
      <c r="C9" s="289">
        <v>1023546211.870005</v>
      </c>
      <c r="D9" s="289">
        <v>575367930.74143088</v>
      </c>
      <c r="E9" s="289">
        <v>1598914142.6114359</v>
      </c>
      <c r="F9" s="290">
        <v>29718603.059999906</v>
      </c>
      <c r="G9" s="290">
        <v>10322506.907500019</v>
      </c>
      <c r="H9" s="179">
        <v>8.3156626915426468E-2</v>
      </c>
      <c r="I9" s="20"/>
    </row>
    <row r="10" spans="1:9" ht="10.5" customHeight="1" x14ac:dyDescent="0.2">
      <c r="B10" s="16" t="s">
        <v>387</v>
      </c>
      <c r="C10" s="289">
        <v>29046.525767999719</v>
      </c>
      <c r="D10" s="289">
        <v>1338356.7148640002</v>
      </c>
      <c r="E10" s="289">
        <v>1367403.2406320001</v>
      </c>
      <c r="F10" s="290">
        <v>9436.2319999999945</v>
      </c>
      <c r="G10" s="290">
        <v>598.87880000000041</v>
      </c>
      <c r="H10" s="179">
        <v>-3.5740056841289114E-3</v>
      </c>
      <c r="I10" s="20"/>
    </row>
    <row r="11" spans="1:9" ht="10.5" customHeight="1" x14ac:dyDescent="0.2">
      <c r="B11" s="16" t="s">
        <v>100</v>
      </c>
      <c r="C11" s="289">
        <v>31940158.930000074</v>
      </c>
      <c r="D11" s="289">
        <v>149225580.15130997</v>
      </c>
      <c r="E11" s="289">
        <v>181165739.08131003</v>
      </c>
      <c r="F11" s="290">
        <v>61900.009999999995</v>
      </c>
      <c r="G11" s="290">
        <v>599964.35</v>
      </c>
      <c r="H11" s="179">
        <v>-2.6564065755821931E-2</v>
      </c>
      <c r="I11" s="20"/>
    </row>
    <row r="12" spans="1:9" ht="10.5" customHeight="1" x14ac:dyDescent="0.2">
      <c r="B12" s="16" t="s">
        <v>388</v>
      </c>
      <c r="C12" s="289">
        <v>39073.844232000287</v>
      </c>
      <c r="D12" s="289">
        <v>1800378.5451360012</v>
      </c>
      <c r="E12" s="289">
        <v>1839452.3893680014</v>
      </c>
      <c r="F12" s="290">
        <v>12693.768000000007</v>
      </c>
      <c r="G12" s="290">
        <v>805.62119999999925</v>
      </c>
      <c r="H12" s="179">
        <v>-3.5740056841274681E-3</v>
      </c>
      <c r="I12" s="20"/>
    </row>
    <row r="13" spans="1:9" ht="10.5" customHeight="1" x14ac:dyDescent="0.2">
      <c r="B13" s="16" t="s">
        <v>340</v>
      </c>
      <c r="C13" s="289">
        <v>80808428.670000672</v>
      </c>
      <c r="D13" s="289">
        <v>70701702.240000114</v>
      </c>
      <c r="E13" s="289">
        <v>151510130.91000077</v>
      </c>
      <c r="F13" s="290">
        <v>8939006.349999968</v>
      </c>
      <c r="G13" s="290">
        <v>804364.61999999953</v>
      </c>
      <c r="H13" s="179">
        <v>3.364279233494738E-2</v>
      </c>
      <c r="I13" s="20"/>
    </row>
    <row r="14" spans="1:9" ht="10.5" customHeight="1" x14ac:dyDescent="0.2">
      <c r="B14" s="340" t="s">
        <v>90</v>
      </c>
      <c r="C14" s="289">
        <v>80538528.62000069</v>
      </c>
      <c r="D14" s="289">
        <v>69467203.240000099</v>
      </c>
      <c r="E14" s="289">
        <v>150005731.86000079</v>
      </c>
      <c r="F14" s="290">
        <v>7784477.4599999683</v>
      </c>
      <c r="G14" s="290">
        <v>796672.51999999979</v>
      </c>
      <c r="H14" s="179">
        <v>3.7544420242124676E-2</v>
      </c>
      <c r="I14" s="20"/>
    </row>
    <row r="15" spans="1:9" ht="10.5" customHeight="1" x14ac:dyDescent="0.2">
      <c r="B15" s="33" t="s">
        <v>304</v>
      </c>
      <c r="C15" s="289">
        <v>5193472.7499999832</v>
      </c>
      <c r="D15" s="289">
        <v>2461677.9700000016</v>
      </c>
      <c r="E15" s="289">
        <v>7655150.7199999848</v>
      </c>
      <c r="F15" s="290">
        <v>539987.41000000061</v>
      </c>
      <c r="G15" s="290">
        <v>48059.15</v>
      </c>
      <c r="H15" s="179">
        <v>7.642425304352507E-2</v>
      </c>
      <c r="I15" s="20"/>
    </row>
    <row r="16" spans="1:9" ht="10.5" customHeight="1" x14ac:dyDescent="0.2">
      <c r="B16" s="33" t="s">
        <v>305</v>
      </c>
      <c r="C16" s="289">
        <v>559.64</v>
      </c>
      <c r="D16" s="289">
        <v>1080.52</v>
      </c>
      <c r="E16" s="289">
        <v>1640.1599999999999</v>
      </c>
      <c r="F16" s="290">
        <v>720.5</v>
      </c>
      <c r="G16" s="290"/>
      <c r="H16" s="179">
        <v>-0.30206551433604822</v>
      </c>
      <c r="I16" s="20"/>
    </row>
    <row r="17" spans="2:9" ht="10.5" customHeight="1" x14ac:dyDescent="0.2">
      <c r="B17" s="33" t="s">
        <v>306</v>
      </c>
      <c r="C17" s="289">
        <v>2948.89</v>
      </c>
      <c r="D17" s="289">
        <v>66307.749999999927</v>
      </c>
      <c r="E17" s="289">
        <v>69256.639999999927</v>
      </c>
      <c r="F17" s="290">
        <v>58735.719999999936</v>
      </c>
      <c r="G17" s="290">
        <v>146.65</v>
      </c>
      <c r="H17" s="179">
        <v>-0.11673726352030844</v>
      </c>
      <c r="I17" s="20"/>
    </row>
    <row r="18" spans="2:9" ht="10.5" customHeight="1" x14ac:dyDescent="0.2">
      <c r="B18" s="33" t="s">
        <v>307</v>
      </c>
      <c r="C18" s="289">
        <v>28660396.97000052</v>
      </c>
      <c r="D18" s="289">
        <v>25005994.479999971</v>
      </c>
      <c r="E18" s="289">
        <v>53666391.450000495</v>
      </c>
      <c r="F18" s="290">
        <v>1198363.2100000018</v>
      </c>
      <c r="G18" s="290">
        <v>280751.79999999964</v>
      </c>
      <c r="H18" s="179">
        <v>-9.3853249939997108E-2</v>
      </c>
      <c r="I18" s="20"/>
    </row>
    <row r="19" spans="2:9" ht="10.5" customHeight="1" x14ac:dyDescent="0.2">
      <c r="B19" s="33" t="s">
        <v>308</v>
      </c>
      <c r="C19" s="289">
        <v>1949521.0700000096</v>
      </c>
      <c r="D19" s="289">
        <v>203885.86999999985</v>
      </c>
      <c r="E19" s="289">
        <v>2153406.9400000097</v>
      </c>
      <c r="F19" s="290">
        <v>24766.789999999979</v>
      </c>
      <c r="G19" s="290">
        <v>12796.18</v>
      </c>
      <c r="H19" s="179">
        <v>0.20890707556929322</v>
      </c>
      <c r="I19" s="20"/>
    </row>
    <row r="20" spans="2:9" ht="10.5" customHeight="1" x14ac:dyDescent="0.2">
      <c r="B20" s="33" t="s">
        <v>309</v>
      </c>
      <c r="C20" s="289">
        <v>44731629.300000168</v>
      </c>
      <c r="D20" s="289">
        <v>41728256.650000133</v>
      </c>
      <c r="E20" s="289">
        <v>86459885.950000301</v>
      </c>
      <c r="F20" s="290">
        <v>5961903.8299999665</v>
      </c>
      <c r="G20" s="290">
        <v>454918.74000000005</v>
      </c>
      <c r="H20" s="179">
        <v>0.13198325726210958</v>
      </c>
      <c r="I20" s="20"/>
    </row>
    <row r="21" spans="2:9" ht="10.5" customHeight="1" x14ac:dyDescent="0.2">
      <c r="B21" s="33" t="s">
        <v>89</v>
      </c>
      <c r="C21" s="289">
        <v>269900.05000000104</v>
      </c>
      <c r="D21" s="289">
        <v>1234498.9999999991</v>
      </c>
      <c r="E21" s="289">
        <v>1504399.05</v>
      </c>
      <c r="F21" s="290">
        <v>1154528.8899999994</v>
      </c>
      <c r="G21" s="290">
        <v>7692.1000000000013</v>
      </c>
      <c r="H21" s="179">
        <v>-0.24823745201626679</v>
      </c>
      <c r="I21" s="20"/>
    </row>
    <row r="22" spans="2:9" ht="10.5" customHeight="1" x14ac:dyDescent="0.2">
      <c r="B22" s="16" t="s">
        <v>97</v>
      </c>
      <c r="C22" s="289"/>
      <c r="D22" s="289"/>
      <c r="E22" s="289"/>
      <c r="F22" s="290"/>
      <c r="G22" s="290"/>
      <c r="H22" s="179"/>
      <c r="I22" s="20"/>
    </row>
    <row r="23" spans="2:9" ht="10.5" customHeight="1" x14ac:dyDescent="0.2">
      <c r="B23" s="16" t="s">
        <v>380</v>
      </c>
      <c r="C23" s="289"/>
      <c r="D23" s="289"/>
      <c r="E23" s="289"/>
      <c r="F23" s="290"/>
      <c r="G23" s="290"/>
      <c r="H23" s="179"/>
      <c r="I23" s="20"/>
    </row>
    <row r="24" spans="2:9" ht="10.5" customHeight="1" x14ac:dyDescent="0.2">
      <c r="B24" s="16" t="s">
        <v>419</v>
      </c>
      <c r="C24" s="289"/>
      <c r="D24" s="289">
        <v>233252903.12406582</v>
      </c>
      <c r="E24" s="289">
        <v>233252903.12406582</v>
      </c>
      <c r="F24" s="290"/>
      <c r="G24" s="290"/>
      <c r="H24" s="179">
        <v>5.2500880305340614E-2</v>
      </c>
      <c r="I24" s="20"/>
    </row>
    <row r="25" spans="2:9" ht="10.5" customHeight="1" x14ac:dyDescent="0.2">
      <c r="B25" s="16" t="s">
        <v>96</v>
      </c>
      <c r="C25" s="289"/>
      <c r="D25" s="289"/>
      <c r="E25" s="289"/>
      <c r="F25" s="290"/>
      <c r="G25" s="290"/>
      <c r="H25" s="179"/>
      <c r="I25" s="20"/>
    </row>
    <row r="26" spans="2:9" ht="10.5" customHeight="1" x14ac:dyDescent="0.2">
      <c r="B26" s="16" t="s">
        <v>91</v>
      </c>
      <c r="C26" s="289">
        <v>2596403.9099999992</v>
      </c>
      <c r="D26" s="289">
        <v>1399728.81</v>
      </c>
      <c r="E26" s="289">
        <v>3996132.7199999993</v>
      </c>
      <c r="F26" s="290">
        <v>105483.6</v>
      </c>
      <c r="G26" s="290">
        <v>25832</v>
      </c>
      <c r="H26" s="179">
        <v>0.1337809514154138</v>
      </c>
      <c r="I26" s="34"/>
    </row>
    <row r="27" spans="2:9" ht="10.5" customHeight="1" x14ac:dyDescent="0.2">
      <c r="B27" s="16" t="s">
        <v>252</v>
      </c>
      <c r="C27" s="289"/>
      <c r="D27" s="289"/>
      <c r="E27" s="289"/>
      <c r="F27" s="290"/>
      <c r="G27" s="290"/>
      <c r="H27" s="179"/>
      <c r="I27" s="34"/>
    </row>
    <row r="28" spans="2:9" ht="10.5" customHeight="1" x14ac:dyDescent="0.2">
      <c r="B28" s="16" t="s">
        <v>95</v>
      </c>
      <c r="C28" s="289">
        <v>88887.420000000187</v>
      </c>
      <c r="D28" s="289">
        <v>365341.82000000036</v>
      </c>
      <c r="E28" s="289">
        <v>454229.24000000051</v>
      </c>
      <c r="F28" s="290">
        <v>453353.44000000053</v>
      </c>
      <c r="G28" s="290">
        <v>1459.6</v>
      </c>
      <c r="H28" s="179">
        <v>-0.22753339980222531</v>
      </c>
      <c r="I28" s="34"/>
    </row>
    <row r="29" spans="2:9" ht="10.5" customHeight="1" x14ac:dyDescent="0.2">
      <c r="B29" s="16" t="s">
        <v>381</v>
      </c>
      <c r="C29" s="289">
        <v>25163162.170000039</v>
      </c>
      <c r="D29" s="289">
        <v>14477867.239999974</v>
      </c>
      <c r="E29" s="289">
        <v>39641029.410000011</v>
      </c>
      <c r="F29" s="290">
        <v>2483</v>
      </c>
      <c r="G29" s="290">
        <v>298197.33999999997</v>
      </c>
      <c r="H29" s="179">
        <v>5.8878788759560763E-2</v>
      </c>
      <c r="I29" s="34"/>
    </row>
    <row r="30" spans="2:9" ht="10.5" customHeight="1" x14ac:dyDescent="0.2">
      <c r="B30" s="16" t="s">
        <v>417</v>
      </c>
      <c r="C30" s="289"/>
      <c r="D30" s="289">
        <v>2481065.6710649994</v>
      </c>
      <c r="E30" s="289">
        <v>2481065.6710649994</v>
      </c>
      <c r="F30" s="290"/>
      <c r="G30" s="290"/>
      <c r="H30" s="179">
        <v>-9.9752686283735903E-2</v>
      </c>
      <c r="I30" s="34"/>
    </row>
    <row r="31" spans="2:9" ht="10.5" customHeight="1" x14ac:dyDescent="0.2">
      <c r="B31" s="16" t="s">
        <v>441</v>
      </c>
      <c r="C31" s="289"/>
      <c r="D31" s="289">
        <v>481762232.57719445</v>
      </c>
      <c r="E31" s="289">
        <v>481762232.57719445</v>
      </c>
      <c r="F31" s="290"/>
      <c r="G31" s="290"/>
      <c r="H31" s="179">
        <v>5.3123036780762689E-2</v>
      </c>
      <c r="I31" s="34"/>
    </row>
    <row r="32" spans="2:9" ht="10.5" customHeight="1" x14ac:dyDescent="0.2">
      <c r="B32" s="16" t="s">
        <v>346</v>
      </c>
      <c r="C32" s="289"/>
      <c r="D32" s="289">
        <v>82225</v>
      </c>
      <c r="E32" s="289">
        <v>82225</v>
      </c>
      <c r="F32" s="290"/>
      <c r="G32" s="290"/>
      <c r="H32" s="179">
        <v>0.27496433666191145</v>
      </c>
      <c r="I32" s="34"/>
    </row>
    <row r="33" spans="1:11" ht="10.5" customHeight="1" x14ac:dyDescent="0.2">
      <c r="B33" s="16" t="s">
        <v>312</v>
      </c>
      <c r="C33" s="289"/>
      <c r="D33" s="289"/>
      <c r="E33" s="289"/>
      <c r="F33" s="290"/>
      <c r="G33" s="290"/>
      <c r="H33" s="179"/>
      <c r="I33" s="34"/>
    </row>
    <row r="34" spans="1:11" ht="10.5" customHeight="1" x14ac:dyDescent="0.2">
      <c r="B34" s="16" t="s">
        <v>313</v>
      </c>
      <c r="C34" s="289"/>
      <c r="D34" s="289"/>
      <c r="E34" s="289"/>
      <c r="F34" s="290"/>
      <c r="G34" s="290"/>
      <c r="H34" s="179"/>
      <c r="I34" s="34"/>
    </row>
    <row r="35" spans="1:11" ht="10.5" customHeight="1" x14ac:dyDescent="0.2">
      <c r="B35" s="16" t="s">
        <v>489</v>
      </c>
      <c r="C35" s="289"/>
      <c r="D35" s="289">
        <v>25206934.347000014</v>
      </c>
      <c r="E35" s="289">
        <v>25206934.347000014</v>
      </c>
      <c r="F35" s="290"/>
      <c r="G35" s="290"/>
      <c r="H35" s="179"/>
      <c r="I35" s="34"/>
    </row>
    <row r="36" spans="1:11" ht="10.5" customHeight="1" x14ac:dyDescent="0.2">
      <c r="B36" s="16" t="s">
        <v>487</v>
      </c>
      <c r="C36" s="289"/>
      <c r="D36" s="289">
        <v>10359573.855800003</v>
      </c>
      <c r="E36" s="289">
        <v>10359573.855800003</v>
      </c>
      <c r="F36" s="290"/>
      <c r="G36" s="290"/>
      <c r="H36" s="179">
        <v>0.31733568452589767</v>
      </c>
      <c r="I36" s="34"/>
    </row>
    <row r="37" spans="1:11" ht="10.5" customHeight="1" x14ac:dyDescent="0.2">
      <c r="B37" s="16" t="s">
        <v>420</v>
      </c>
      <c r="C37" s="289"/>
      <c r="D37" s="289">
        <v>10077744.397569997</v>
      </c>
      <c r="E37" s="289">
        <v>10077744.397569997</v>
      </c>
      <c r="F37" s="290"/>
      <c r="G37" s="290"/>
      <c r="H37" s="179">
        <v>3.6499943024774328E-2</v>
      </c>
      <c r="I37" s="34"/>
    </row>
    <row r="38" spans="1:11" ht="10.5" customHeight="1" x14ac:dyDescent="0.2">
      <c r="B38" s="574" t="s">
        <v>448</v>
      </c>
      <c r="C38" s="289"/>
      <c r="D38" s="289">
        <v>16902</v>
      </c>
      <c r="E38" s="289">
        <v>16902</v>
      </c>
      <c r="F38" s="290"/>
      <c r="G38" s="290"/>
      <c r="H38" s="179">
        <v>-0.64371425048140307</v>
      </c>
      <c r="I38" s="34"/>
    </row>
    <row r="39" spans="1:11" ht="10.5" hidden="1" customHeight="1" x14ac:dyDescent="0.2">
      <c r="B39" s="574"/>
      <c r="C39" s="289"/>
      <c r="D39" s="289"/>
      <c r="E39" s="289"/>
      <c r="F39" s="290"/>
      <c r="G39" s="290"/>
      <c r="H39" s="179"/>
      <c r="I39" s="34"/>
    </row>
    <row r="40" spans="1:11" ht="10.5" customHeight="1" x14ac:dyDescent="0.2">
      <c r="B40" s="16" t="s">
        <v>99</v>
      </c>
      <c r="C40" s="289">
        <v>526164.9</v>
      </c>
      <c r="D40" s="289">
        <v>1063193.2639409986</v>
      </c>
      <c r="E40" s="289">
        <v>1589358.1639409987</v>
      </c>
      <c r="F40" s="290">
        <v>518311.88213799999</v>
      </c>
      <c r="G40" s="290">
        <v>6486.8058749999991</v>
      </c>
      <c r="H40" s="179">
        <v>-7.8572389805186993E-2</v>
      </c>
      <c r="I40" s="34"/>
    </row>
    <row r="41" spans="1:11" ht="10.5" customHeight="1" x14ac:dyDescent="0.2">
      <c r="B41" s="16" t="s">
        <v>283</v>
      </c>
      <c r="C41" s="289"/>
      <c r="D41" s="289">
        <v>-1592185</v>
      </c>
      <c r="E41" s="289">
        <v>-1592185</v>
      </c>
      <c r="F41" s="290">
        <v>-168</v>
      </c>
      <c r="G41" s="290">
        <v>-11736</v>
      </c>
      <c r="H41" s="179">
        <v>0.27678920975449839</v>
      </c>
      <c r="I41" s="34"/>
      <c r="K41" s="28"/>
    </row>
    <row r="42" spans="1:11" s="28" customFormat="1" ht="10.5" customHeight="1" x14ac:dyDescent="0.2">
      <c r="A42" s="24"/>
      <c r="B42" s="16" t="s">
        <v>279</v>
      </c>
      <c r="C42" s="289">
        <v>69.38</v>
      </c>
      <c r="D42" s="289">
        <v>-59570037.799999997</v>
      </c>
      <c r="E42" s="289">
        <v>-59569968.419999994</v>
      </c>
      <c r="F42" s="290">
        <v>-16958</v>
      </c>
      <c r="G42" s="290">
        <v>-428138</v>
      </c>
      <c r="H42" s="179">
        <v>1.4408713967898557E-2</v>
      </c>
      <c r="I42" s="36"/>
      <c r="J42" s="5"/>
    </row>
    <row r="43" spans="1:11" s="28" customFormat="1" ht="10.5" customHeight="1" x14ac:dyDescent="0.2">
      <c r="A43" s="24"/>
      <c r="B43" s="35" t="s">
        <v>101</v>
      </c>
      <c r="C43" s="291">
        <v>1164737607.6200056</v>
      </c>
      <c r="D43" s="291">
        <v>1517817437.6993773</v>
      </c>
      <c r="E43" s="291">
        <v>2682555045.3193827</v>
      </c>
      <c r="F43" s="292">
        <v>39804145.342137873</v>
      </c>
      <c r="G43" s="292">
        <v>11620342.123375019</v>
      </c>
      <c r="H43" s="178">
        <v>7.5213369401257335E-2</v>
      </c>
      <c r="I43" s="36"/>
      <c r="K43" s="209" t="b">
        <f>IF(ABS(E43-SUM(E9:E13,E22:E42))&lt;0.001,TRUE,FALSE)</f>
        <v>1</v>
      </c>
    </row>
    <row r="44" spans="1:11" s="28" customFormat="1" ht="13.5" customHeight="1" x14ac:dyDescent="0.2">
      <c r="A44" s="24"/>
      <c r="B44" s="31" t="s">
        <v>102</v>
      </c>
      <c r="C44" s="291"/>
      <c r="D44" s="291"/>
      <c r="E44" s="291"/>
      <c r="F44" s="292"/>
      <c r="G44" s="292"/>
      <c r="H44" s="178"/>
      <c r="I44" s="36"/>
      <c r="K44" s="5"/>
    </row>
    <row r="45" spans="1:11" ht="10.5" customHeight="1" x14ac:dyDescent="0.2">
      <c r="B45" s="16" t="s">
        <v>104</v>
      </c>
      <c r="C45" s="289">
        <v>1019913550.9799988</v>
      </c>
      <c r="D45" s="289">
        <v>1874509636.1599998</v>
      </c>
      <c r="E45" s="289">
        <v>2894423187.1399984</v>
      </c>
      <c r="F45" s="290">
        <v>799641915.86000001</v>
      </c>
      <c r="G45" s="290">
        <v>17336637.250000007</v>
      </c>
      <c r="H45" s="179">
        <v>-3.5675227271497301E-2</v>
      </c>
      <c r="I45" s="20"/>
    </row>
    <row r="46" spans="1:11" ht="10.5" customHeight="1" x14ac:dyDescent="0.2">
      <c r="B46" s="33" t="s">
        <v>106</v>
      </c>
      <c r="C46" s="289">
        <v>1018586606.3399988</v>
      </c>
      <c r="D46" s="289">
        <v>1864885939.52</v>
      </c>
      <c r="E46" s="289">
        <v>2883472545.8599982</v>
      </c>
      <c r="F46" s="290">
        <v>790690683.71000016</v>
      </c>
      <c r="G46" s="290">
        <v>17268298.570000008</v>
      </c>
      <c r="H46" s="179">
        <v>-3.4709548104356114E-2</v>
      </c>
      <c r="I46" s="34"/>
    </row>
    <row r="47" spans="1:11" ht="10.5" customHeight="1" x14ac:dyDescent="0.2">
      <c r="B47" s="33" t="s">
        <v>304</v>
      </c>
      <c r="C47" s="289">
        <v>24406571.070000064</v>
      </c>
      <c r="D47" s="289">
        <v>407633150.76000053</v>
      </c>
      <c r="E47" s="289">
        <v>432039721.83000058</v>
      </c>
      <c r="F47" s="290">
        <v>322663871.62000048</v>
      </c>
      <c r="G47" s="290">
        <v>2747837.89</v>
      </c>
      <c r="H47" s="179">
        <v>-0.17392869944785327</v>
      </c>
      <c r="I47" s="34"/>
    </row>
    <row r="48" spans="1:11" ht="10.5" customHeight="1" x14ac:dyDescent="0.2">
      <c r="B48" s="33" t="s">
        <v>305</v>
      </c>
      <c r="C48" s="289">
        <v>87182.410000000324</v>
      </c>
      <c r="D48" s="289">
        <v>9598385.8500000387</v>
      </c>
      <c r="E48" s="289">
        <v>9685568.2600000389</v>
      </c>
      <c r="F48" s="290">
        <v>9457556.7900000382</v>
      </c>
      <c r="G48" s="290">
        <v>44316.240000000013</v>
      </c>
      <c r="H48" s="179">
        <v>-0.29510423029717858</v>
      </c>
      <c r="I48" s="34"/>
    </row>
    <row r="49" spans="2:9" ht="10.5" customHeight="1" x14ac:dyDescent="0.2">
      <c r="B49" s="33" t="s">
        <v>306</v>
      </c>
      <c r="C49" s="289">
        <v>1177412.6500000004</v>
      </c>
      <c r="D49" s="289">
        <v>175342411.53999954</v>
      </c>
      <c r="E49" s="289">
        <v>176519824.18999955</v>
      </c>
      <c r="F49" s="290">
        <v>170654672.10999954</v>
      </c>
      <c r="G49" s="290">
        <v>1094629.5899999999</v>
      </c>
      <c r="H49" s="179">
        <v>-0.23065663844831452</v>
      </c>
      <c r="I49" s="34"/>
    </row>
    <row r="50" spans="2:9" ht="10.5" customHeight="1" x14ac:dyDescent="0.2">
      <c r="B50" s="33" t="s">
        <v>307</v>
      </c>
      <c r="C50" s="289">
        <v>248293250.70999569</v>
      </c>
      <c r="D50" s="289">
        <v>207177062.47999772</v>
      </c>
      <c r="E50" s="289">
        <v>455470313.18999338</v>
      </c>
      <c r="F50" s="290">
        <v>15549924.090000058</v>
      </c>
      <c r="G50" s="290">
        <v>2934332.4099999997</v>
      </c>
      <c r="H50" s="179">
        <v>4.4088146321670907E-2</v>
      </c>
      <c r="I50" s="34"/>
    </row>
    <row r="51" spans="2:9" ht="10.5" customHeight="1" x14ac:dyDescent="0.2">
      <c r="B51" s="33" t="s">
        <v>308</v>
      </c>
      <c r="C51" s="289">
        <v>358517291.18000311</v>
      </c>
      <c r="D51" s="289">
        <v>298870302.14000082</v>
      </c>
      <c r="E51" s="289">
        <v>657387593.32000387</v>
      </c>
      <c r="F51" s="290">
        <v>69796339.029999807</v>
      </c>
      <c r="G51" s="290">
        <v>3661492.380000005</v>
      </c>
      <c r="H51" s="179">
        <v>2.4115761777260269E-2</v>
      </c>
      <c r="I51" s="34"/>
    </row>
    <row r="52" spans="2:9" ht="10.5" customHeight="1" x14ac:dyDescent="0.2">
      <c r="B52" s="33" t="s">
        <v>309</v>
      </c>
      <c r="C52" s="289">
        <v>386104898.32000005</v>
      </c>
      <c r="D52" s="289">
        <v>766264626.75000119</v>
      </c>
      <c r="E52" s="289">
        <v>1152369525.0700014</v>
      </c>
      <c r="F52" s="290">
        <v>202568320.07000014</v>
      </c>
      <c r="G52" s="290">
        <v>6785690.0600000024</v>
      </c>
      <c r="H52" s="179">
        <v>8.3539349896692983E-3</v>
      </c>
      <c r="I52" s="34"/>
    </row>
    <row r="53" spans="2:9" ht="10.5" customHeight="1" x14ac:dyDescent="0.2">
      <c r="B53" s="33" t="s">
        <v>105</v>
      </c>
      <c r="C53" s="289">
        <v>1326944.639999998</v>
      </c>
      <c r="D53" s="289">
        <v>9623696.6399999633</v>
      </c>
      <c r="E53" s="289">
        <v>10950641.279999962</v>
      </c>
      <c r="F53" s="290">
        <v>8951232.1499999668</v>
      </c>
      <c r="G53" s="290">
        <v>68338.679999999964</v>
      </c>
      <c r="H53" s="179">
        <v>-0.23673546931060907</v>
      </c>
      <c r="I53" s="34"/>
    </row>
    <row r="54" spans="2:9" ht="10.5" customHeight="1" x14ac:dyDescent="0.2">
      <c r="B54" s="16" t="s">
        <v>22</v>
      </c>
      <c r="C54" s="289">
        <v>523710891.85000408</v>
      </c>
      <c r="D54" s="289">
        <v>336340872.06870055</v>
      </c>
      <c r="E54" s="289">
        <v>860051763.91870463</v>
      </c>
      <c r="F54" s="290">
        <v>54926226.639999986</v>
      </c>
      <c r="G54" s="290">
        <v>3933823.131999996</v>
      </c>
      <c r="H54" s="179">
        <v>3.4866758983009616E-2</v>
      </c>
      <c r="I54" s="34"/>
    </row>
    <row r="55" spans="2:9" ht="10.5" customHeight="1" x14ac:dyDescent="0.2">
      <c r="B55" s="16" t="s">
        <v>387</v>
      </c>
      <c r="C55" s="289">
        <v>328279.28377499955</v>
      </c>
      <c r="D55" s="289">
        <v>6202389.1621109946</v>
      </c>
      <c r="E55" s="289">
        <v>6530668.4458859935</v>
      </c>
      <c r="F55" s="290">
        <v>115493.04149999999</v>
      </c>
      <c r="G55" s="290">
        <v>4339.3396499999999</v>
      </c>
      <c r="H55" s="179">
        <v>0.23989364313659411</v>
      </c>
      <c r="I55" s="34"/>
    </row>
    <row r="56" spans="2:9" ht="10.5" customHeight="1" x14ac:dyDescent="0.2">
      <c r="B56" s="16" t="s">
        <v>107</v>
      </c>
      <c r="C56" s="289"/>
      <c r="D56" s="289">
        <v>662771313.39999998</v>
      </c>
      <c r="E56" s="289">
        <v>662771313.39999998</v>
      </c>
      <c r="F56" s="290">
        <v>657830283.65999997</v>
      </c>
      <c r="G56" s="290">
        <v>3428661.2799999965</v>
      </c>
      <c r="H56" s="179">
        <v>0.13079073969764821</v>
      </c>
      <c r="I56" s="34"/>
    </row>
    <row r="57" spans="2:9" ht="10.5" customHeight="1" x14ac:dyDescent="0.2">
      <c r="B57" s="33" t="s">
        <v>110</v>
      </c>
      <c r="C57" s="289"/>
      <c r="D57" s="289">
        <v>188397438.5299997</v>
      </c>
      <c r="E57" s="289">
        <v>188397438.5299997</v>
      </c>
      <c r="F57" s="290">
        <v>188397438.5299997</v>
      </c>
      <c r="G57" s="290">
        <v>994652.9799999987</v>
      </c>
      <c r="H57" s="179">
        <v>0.10871514365216495</v>
      </c>
      <c r="I57" s="34"/>
    </row>
    <row r="58" spans="2:9" ht="10.5" customHeight="1" x14ac:dyDescent="0.2">
      <c r="B58" s="33" t="s">
        <v>109</v>
      </c>
      <c r="C58" s="289"/>
      <c r="D58" s="289">
        <v>357610703.16000026</v>
      </c>
      <c r="E58" s="289">
        <v>357610703.16000026</v>
      </c>
      <c r="F58" s="290">
        <v>357610703.16000026</v>
      </c>
      <c r="G58" s="290">
        <v>1816908.299999998</v>
      </c>
      <c r="H58" s="179">
        <v>0.13353895080031264</v>
      </c>
      <c r="I58" s="34"/>
    </row>
    <row r="59" spans="2:9" ht="10.5" customHeight="1" x14ac:dyDescent="0.2">
      <c r="B59" s="33" t="s">
        <v>112</v>
      </c>
      <c r="C59" s="289"/>
      <c r="D59" s="289">
        <v>115424591.97</v>
      </c>
      <c r="E59" s="289">
        <v>115424591.97</v>
      </c>
      <c r="F59" s="290">
        <v>111822141.97</v>
      </c>
      <c r="G59" s="290">
        <v>612100</v>
      </c>
      <c r="H59" s="179">
        <v>0.15997238833269778</v>
      </c>
      <c r="I59" s="34"/>
    </row>
    <row r="60" spans="2:9" ht="10.5" customHeight="1" x14ac:dyDescent="0.2">
      <c r="B60" s="33" t="s">
        <v>111</v>
      </c>
      <c r="C60" s="289"/>
      <c r="D60" s="289">
        <v>1338579.74</v>
      </c>
      <c r="E60" s="289">
        <v>1338579.74</v>
      </c>
      <c r="F60" s="290"/>
      <c r="G60" s="290">
        <v>5000</v>
      </c>
      <c r="H60" s="179">
        <v>0.11447822879703473</v>
      </c>
      <c r="I60" s="20"/>
    </row>
    <row r="61" spans="2:9" ht="10.5" customHeight="1" x14ac:dyDescent="0.2">
      <c r="B61" s="16" t="s">
        <v>103</v>
      </c>
      <c r="C61" s="289"/>
      <c r="D61" s="289"/>
      <c r="E61" s="289"/>
      <c r="F61" s="290"/>
      <c r="G61" s="290"/>
      <c r="H61" s="179"/>
      <c r="I61" s="20"/>
    </row>
    <row r="62" spans="2:9" ht="10.5" customHeight="1" x14ac:dyDescent="0.2">
      <c r="B62" s="16" t="s">
        <v>96</v>
      </c>
      <c r="C62" s="289"/>
      <c r="D62" s="289"/>
      <c r="E62" s="289"/>
      <c r="F62" s="290"/>
      <c r="G62" s="290"/>
      <c r="H62" s="179"/>
      <c r="I62" s="34"/>
    </row>
    <row r="63" spans="2:9" ht="10.5" customHeight="1" x14ac:dyDescent="0.2">
      <c r="B63" s="16" t="s">
        <v>95</v>
      </c>
      <c r="C63" s="289">
        <v>1076499.8899999999</v>
      </c>
      <c r="D63" s="289">
        <v>10523447.630000003</v>
      </c>
      <c r="E63" s="289">
        <v>11599947.520000003</v>
      </c>
      <c r="F63" s="290">
        <v>11208092.840000004</v>
      </c>
      <c r="G63" s="290">
        <v>29583.040000000005</v>
      </c>
      <c r="H63" s="179">
        <v>-0.11465449694133378</v>
      </c>
      <c r="I63" s="34"/>
    </row>
    <row r="64" spans="2:9" ht="10.5" customHeight="1" x14ac:dyDescent="0.2">
      <c r="B64" s="16" t="s">
        <v>381</v>
      </c>
      <c r="C64" s="289">
        <v>10002375.889999988</v>
      </c>
      <c r="D64" s="289">
        <v>11595103.270000044</v>
      </c>
      <c r="E64" s="289">
        <v>21597479.16000003</v>
      </c>
      <c r="F64" s="290">
        <v>53978.53</v>
      </c>
      <c r="G64" s="290">
        <v>71405.17</v>
      </c>
      <c r="H64" s="179">
        <v>0.25414200598628534</v>
      </c>
      <c r="I64" s="34"/>
    </row>
    <row r="65" spans="1:11" ht="10.5" customHeight="1" x14ac:dyDescent="0.2">
      <c r="B65" s="16" t="s">
        <v>418</v>
      </c>
      <c r="C65" s="289"/>
      <c r="D65" s="289">
        <v>293377.24702799995</v>
      </c>
      <c r="E65" s="289">
        <v>293377.24702799995</v>
      </c>
      <c r="F65" s="290"/>
      <c r="G65" s="290">
        <v>13944</v>
      </c>
      <c r="H65" s="179">
        <v>-0.19446209091581557</v>
      </c>
      <c r="I65" s="34"/>
    </row>
    <row r="66" spans="1:11" ht="10.5" customHeight="1" x14ac:dyDescent="0.2">
      <c r="B66" s="16" t="s">
        <v>417</v>
      </c>
      <c r="C66" s="289"/>
      <c r="D66" s="289">
        <v>887348.63206000021</v>
      </c>
      <c r="E66" s="289">
        <v>887348.63206000021</v>
      </c>
      <c r="F66" s="290"/>
      <c r="G66" s="290"/>
      <c r="H66" s="179">
        <v>4.4033189761670588E-2</v>
      </c>
      <c r="I66" s="34"/>
    </row>
    <row r="67" spans="1:11" ht="10.5" customHeight="1" x14ac:dyDescent="0.2">
      <c r="B67" s="16" t="s">
        <v>441</v>
      </c>
      <c r="C67" s="289"/>
      <c r="D67" s="289">
        <v>119219014.14210999</v>
      </c>
      <c r="E67" s="289">
        <v>119219014.14210999</v>
      </c>
      <c r="F67" s="290"/>
      <c r="G67" s="290"/>
      <c r="H67" s="179">
        <v>0.12545048967378003</v>
      </c>
      <c r="I67" s="34"/>
    </row>
    <row r="68" spans="1:11" ht="10.5" customHeight="1" x14ac:dyDescent="0.2">
      <c r="B68" s="16" t="s">
        <v>346</v>
      </c>
      <c r="C68" s="289"/>
      <c r="D68" s="289">
        <v>759</v>
      </c>
      <c r="E68" s="289">
        <v>759</v>
      </c>
      <c r="F68" s="290"/>
      <c r="G68" s="290"/>
      <c r="H68" s="179">
        <v>6.4516129032258007E-2</v>
      </c>
      <c r="I68" s="34"/>
    </row>
    <row r="69" spans="1:11" ht="10.5" customHeight="1" x14ac:dyDescent="0.2">
      <c r="B69" s="16" t="s">
        <v>312</v>
      </c>
      <c r="C69" s="289"/>
      <c r="D69" s="289"/>
      <c r="E69" s="289"/>
      <c r="F69" s="290"/>
      <c r="G69" s="290"/>
      <c r="H69" s="179"/>
      <c r="I69" s="34"/>
    </row>
    <row r="70" spans="1:11" ht="10.5" customHeight="1" x14ac:dyDescent="0.2">
      <c r="B70" s="16" t="s">
        <v>313</v>
      </c>
      <c r="C70" s="289"/>
      <c r="D70" s="289"/>
      <c r="E70" s="289"/>
      <c r="F70" s="290"/>
      <c r="G70" s="290"/>
      <c r="H70" s="179"/>
      <c r="I70" s="34"/>
    </row>
    <row r="71" spans="1:11" ht="10.5" customHeight="1" x14ac:dyDescent="0.2">
      <c r="B71" s="16" t="s">
        <v>94</v>
      </c>
      <c r="C71" s="289">
        <v>107603.65000000023</v>
      </c>
      <c r="D71" s="289">
        <v>2457680.7499999995</v>
      </c>
      <c r="E71" s="289">
        <v>2565284.4</v>
      </c>
      <c r="F71" s="290"/>
      <c r="G71" s="290">
        <v>10036.200000000001</v>
      </c>
      <c r="H71" s="179">
        <v>-5.8172344582870461E-2</v>
      </c>
      <c r="I71" s="34"/>
    </row>
    <row r="72" spans="1:11" ht="10.5" customHeight="1" x14ac:dyDescent="0.2">
      <c r="B72" s="16" t="s">
        <v>92</v>
      </c>
      <c r="C72" s="289">
        <v>477358.29999999976</v>
      </c>
      <c r="D72" s="289">
        <v>68770.53</v>
      </c>
      <c r="E72" s="289">
        <v>546128.82999999973</v>
      </c>
      <c r="F72" s="290">
        <v>2494.42</v>
      </c>
      <c r="G72" s="290">
        <v>1419.49</v>
      </c>
      <c r="H72" s="179">
        <v>-0.36738192290289851</v>
      </c>
      <c r="I72" s="34"/>
    </row>
    <row r="73" spans="1:11" ht="10.5" customHeight="1" x14ac:dyDescent="0.2">
      <c r="B73" s="16" t="s">
        <v>93</v>
      </c>
      <c r="C73" s="289">
        <v>864576.46</v>
      </c>
      <c r="D73" s="289">
        <v>148005.78999999998</v>
      </c>
      <c r="E73" s="289">
        <v>1012582.25</v>
      </c>
      <c r="F73" s="290">
        <v>24503.16</v>
      </c>
      <c r="G73" s="290">
        <v>2520.5300000000002</v>
      </c>
      <c r="H73" s="179">
        <v>-0.26014221709964958</v>
      </c>
      <c r="I73" s="34"/>
      <c r="K73" s="28"/>
    </row>
    <row r="74" spans="1:11" ht="10.5" customHeight="1" x14ac:dyDescent="0.2">
      <c r="B74" s="16" t="s">
        <v>91</v>
      </c>
      <c r="C74" s="289">
        <v>297306.49</v>
      </c>
      <c r="D74" s="289">
        <v>231090.03000000003</v>
      </c>
      <c r="E74" s="289">
        <v>528396.52000000014</v>
      </c>
      <c r="F74" s="290">
        <v>11213.46</v>
      </c>
      <c r="G74" s="290">
        <v>1863.8400000000001</v>
      </c>
      <c r="H74" s="179">
        <v>2.7752875310290026E-2</v>
      </c>
      <c r="I74" s="34"/>
      <c r="K74" s="28"/>
    </row>
    <row r="75" spans="1:11" s="28" customFormat="1" ht="10.5" customHeight="1" x14ac:dyDescent="0.2">
      <c r="A75" s="24"/>
      <c r="B75" s="16" t="s">
        <v>100</v>
      </c>
      <c r="C75" s="289">
        <v>282316.30999999988</v>
      </c>
      <c r="D75" s="289">
        <v>690291.66016000009</v>
      </c>
      <c r="E75" s="289">
        <v>972607.97015999991</v>
      </c>
      <c r="F75" s="290">
        <v>9459.4400000000132</v>
      </c>
      <c r="G75" s="290">
        <v>3385.15</v>
      </c>
      <c r="H75" s="179">
        <v>-9.6781216739584619E-2</v>
      </c>
      <c r="I75" s="27"/>
      <c r="J75" s="5"/>
      <c r="K75" s="5"/>
    </row>
    <row r="76" spans="1:11" s="28" customFormat="1" ht="10.5" customHeight="1" x14ac:dyDescent="0.2">
      <c r="A76" s="24"/>
      <c r="B76" s="16" t="s">
        <v>388</v>
      </c>
      <c r="C76" s="289">
        <v>3416.4662250000065</v>
      </c>
      <c r="D76" s="289">
        <v>64549.467889000021</v>
      </c>
      <c r="E76" s="289">
        <v>67965.934114000047</v>
      </c>
      <c r="F76" s="290">
        <v>1201.9585</v>
      </c>
      <c r="G76" s="290">
        <v>45.160350000000001</v>
      </c>
      <c r="H76" s="179">
        <v>0.23989364313659545</v>
      </c>
      <c r="I76" s="27"/>
      <c r="J76" s="5"/>
      <c r="K76" s="5"/>
    </row>
    <row r="77" spans="1:11" ht="10.5" customHeight="1" x14ac:dyDescent="0.2">
      <c r="B77" s="16" t="s">
        <v>97</v>
      </c>
      <c r="C77" s="289"/>
      <c r="D77" s="289">
        <v>97.5</v>
      </c>
      <c r="E77" s="289">
        <v>97.5</v>
      </c>
      <c r="F77" s="290"/>
      <c r="G77" s="290"/>
      <c r="H77" s="179"/>
      <c r="I77" s="20"/>
    </row>
    <row r="78" spans="1:11" ht="10.5" customHeight="1" x14ac:dyDescent="0.2">
      <c r="B78" s="16" t="s">
        <v>380</v>
      </c>
      <c r="C78" s="289"/>
      <c r="D78" s="289"/>
      <c r="E78" s="289"/>
      <c r="F78" s="290"/>
      <c r="G78" s="290"/>
      <c r="H78" s="179"/>
      <c r="I78" s="20"/>
    </row>
    <row r="79" spans="1:11" ht="10.5" customHeight="1" x14ac:dyDescent="0.2">
      <c r="B79" s="16" t="s">
        <v>419</v>
      </c>
      <c r="C79" s="289"/>
      <c r="D79" s="289">
        <v>2365807.8321999973</v>
      </c>
      <c r="E79" s="289">
        <v>2365807.8321999973</v>
      </c>
      <c r="F79" s="290"/>
      <c r="G79" s="290"/>
      <c r="H79" s="179">
        <v>0.1062465846029923</v>
      </c>
      <c r="I79" s="20"/>
    </row>
    <row r="80" spans="1:11" ht="10.5" customHeight="1" x14ac:dyDescent="0.2">
      <c r="B80" s="16" t="s">
        <v>303</v>
      </c>
      <c r="C80" s="289"/>
      <c r="D80" s="289"/>
      <c r="E80" s="289"/>
      <c r="F80" s="290"/>
      <c r="G80" s="290"/>
      <c r="H80" s="179"/>
      <c r="I80" s="34"/>
    </row>
    <row r="81" spans="1:11" ht="10.5" customHeight="1" x14ac:dyDescent="0.2">
      <c r="B81" s="268" t="s">
        <v>255</v>
      </c>
      <c r="C81" s="289"/>
      <c r="D81" s="289">
        <v>1061452.5599999996</v>
      </c>
      <c r="E81" s="289">
        <v>1061452.5599999996</v>
      </c>
      <c r="F81" s="290">
        <v>1061302.5599999996</v>
      </c>
      <c r="G81" s="290">
        <v>8200.76</v>
      </c>
      <c r="H81" s="179">
        <v>-0.2704483330068127</v>
      </c>
      <c r="I81" s="34"/>
    </row>
    <row r="82" spans="1:11" ht="10.5" customHeight="1" x14ac:dyDescent="0.2">
      <c r="B82" s="16" t="s">
        <v>489</v>
      </c>
      <c r="C82" s="289"/>
      <c r="D82" s="289">
        <v>151368.20685000008</v>
      </c>
      <c r="E82" s="289">
        <v>151368.20685000008</v>
      </c>
      <c r="F82" s="290"/>
      <c r="G82" s="290"/>
      <c r="H82" s="179"/>
      <c r="I82" s="34"/>
    </row>
    <row r="83" spans="1:11" ht="10.5" customHeight="1" x14ac:dyDescent="0.2">
      <c r="B83" s="268" t="s">
        <v>487</v>
      </c>
      <c r="C83" s="289"/>
      <c r="D83" s="289">
        <v>55053.649999999994</v>
      </c>
      <c r="E83" s="289">
        <v>55053.649999999994</v>
      </c>
      <c r="F83" s="290"/>
      <c r="G83" s="290"/>
      <c r="H83" s="179">
        <v>-0.29023011934224574</v>
      </c>
      <c r="I83" s="34"/>
    </row>
    <row r="84" spans="1:11" ht="10.5" customHeight="1" x14ac:dyDescent="0.2">
      <c r="B84" s="16" t="s">
        <v>420</v>
      </c>
      <c r="C84" s="289"/>
      <c r="D84" s="289">
        <v>4234163.0916939992</v>
      </c>
      <c r="E84" s="289">
        <v>4234163.0916939992</v>
      </c>
      <c r="F84" s="290"/>
      <c r="G84" s="290"/>
      <c r="H84" s="179">
        <v>0.49902224438057807</v>
      </c>
      <c r="I84" s="34"/>
    </row>
    <row r="85" spans="1:11" ht="10.5" customHeight="1" x14ac:dyDescent="0.2">
      <c r="B85" s="574" t="s">
        <v>447</v>
      </c>
      <c r="C85" s="289"/>
      <c r="D85" s="289">
        <v>35</v>
      </c>
      <c r="E85" s="289">
        <v>35</v>
      </c>
      <c r="F85" s="290"/>
      <c r="G85" s="290"/>
      <c r="H85" s="179">
        <v>-0.99984457362103496</v>
      </c>
      <c r="I85" s="34"/>
    </row>
    <row r="86" spans="1:11" ht="10.5" hidden="1" customHeight="1" x14ac:dyDescent="0.2">
      <c r="B86" s="574"/>
      <c r="C86" s="289"/>
      <c r="D86" s="289"/>
      <c r="E86" s="289"/>
      <c r="F86" s="290"/>
      <c r="G86" s="290"/>
      <c r="H86" s="179"/>
      <c r="I86" s="34"/>
    </row>
    <row r="87" spans="1:11" ht="10.5" customHeight="1" x14ac:dyDescent="0.2">
      <c r="B87" s="16" t="s">
        <v>99</v>
      </c>
      <c r="C87" s="289">
        <v>1406416.6699999829</v>
      </c>
      <c r="D87" s="289">
        <v>1116910.9667179987</v>
      </c>
      <c r="E87" s="289">
        <v>2523327.6367179821</v>
      </c>
      <c r="F87" s="290">
        <v>180602.09247800021</v>
      </c>
      <c r="G87" s="290">
        <v>8648.8973709999991</v>
      </c>
      <c r="H87" s="179">
        <v>5.408959577753869E-2</v>
      </c>
      <c r="I87" s="34"/>
    </row>
    <row r="88" spans="1:11" ht="10.5" customHeight="1" x14ac:dyDescent="0.2">
      <c r="B88" s="16" t="s">
        <v>283</v>
      </c>
      <c r="C88" s="289"/>
      <c r="D88" s="289">
        <v>-9643626</v>
      </c>
      <c r="E88" s="289">
        <v>-9643626</v>
      </c>
      <c r="F88" s="290">
        <v>-71688</v>
      </c>
      <c r="G88" s="290">
        <v>-68040</v>
      </c>
      <c r="H88" s="179">
        <v>9.9467597168818145E-2</v>
      </c>
      <c r="I88" s="34"/>
    </row>
    <row r="89" spans="1:11" ht="10.5" customHeight="1" x14ac:dyDescent="0.2">
      <c r="B89" s="16" t="s">
        <v>279</v>
      </c>
      <c r="C89" s="289">
        <v>74.400000000000006</v>
      </c>
      <c r="D89" s="289">
        <v>-57126691</v>
      </c>
      <c r="E89" s="289">
        <v>-57126616.600000001</v>
      </c>
      <c r="F89" s="290">
        <v>-224049</v>
      </c>
      <c r="G89" s="290">
        <v>-322387</v>
      </c>
      <c r="H89" s="179">
        <v>3.5378315379438918E-2</v>
      </c>
      <c r="I89" s="20"/>
    </row>
    <row r="90" spans="1:11" s="28" customFormat="1" ht="15.75" customHeight="1" x14ac:dyDescent="0.2">
      <c r="A90" s="24"/>
      <c r="B90" s="35" t="s">
        <v>108</v>
      </c>
      <c r="C90" s="291">
        <v>1558470666.6400032</v>
      </c>
      <c r="D90" s="291">
        <v>2968218220.7475209</v>
      </c>
      <c r="E90" s="291">
        <v>4526688887.3875237</v>
      </c>
      <c r="F90" s="292">
        <v>1524771030.662478</v>
      </c>
      <c r="G90" s="292">
        <v>24464086.239370998</v>
      </c>
      <c r="H90" s="178">
        <v>2.9896729352096862E-3</v>
      </c>
      <c r="I90" s="36"/>
      <c r="J90" s="5"/>
      <c r="K90" s="209" t="b">
        <f>IF(ABS(E90-SUM(E45,E54:E56,E61:E89))&lt;0.001,TRUE,FALSE)</f>
        <v>1</v>
      </c>
    </row>
    <row r="91" spans="1:11" ht="15.75" customHeight="1" x14ac:dyDescent="0.2">
      <c r="B91" s="31" t="s">
        <v>341</v>
      </c>
      <c r="C91" s="289"/>
      <c r="D91" s="289"/>
      <c r="E91" s="289"/>
      <c r="F91" s="290"/>
      <c r="G91" s="290"/>
      <c r="H91" s="179"/>
      <c r="I91" s="34"/>
    </row>
    <row r="92" spans="1:11" s="28" customFormat="1" ht="13.5" customHeight="1" x14ac:dyDescent="0.2">
      <c r="A92" s="24"/>
      <c r="B92" s="16" t="s">
        <v>22</v>
      </c>
      <c r="C92" s="289">
        <v>1547257103.7200089</v>
      </c>
      <c r="D92" s="289">
        <v>911708802.81013143</v>
      </c>
      <c r="E92" s="289">
        <v>2458965906.5301399</v>
      </c>
      <c r="F92" s="290">
        <v>84644829.699999884</v>
      </c>
      <c r="G92" s="290">
        <v>14256330.039500015</v>
      </c>
      <c r="H92" s="179">
        <v>6.5762442283409328E-2</v>
      </c>
      <c r="I92" s="36"/>
      <c r="K92" s="5"/>
    </row>
    <row r="93" spans="1:11" ht="10.5" customHeight="1" x14ac:dyDescent="0.2">
      <c r="B93" s="16" t="s">
        <v>387</v>
      </c>
      <c r="C93" s="289">
        <v>357325.80954299931</v>
      </c>
      <c r="D93" s="289">
        <v>7540745.8769749952</v>
      </c>
      <c r="E93" s="289">
        <v>7898071.6865179939</v>
      </c>
      <c r="F93" s="290">
        <v>124929.2735</v>
      </c>
      <c r="G93" s="290">
        <v>4938.2184500000003</v>
      </c>
      <c r="H93" s="179">
        <v>0.18957114774949191</v>
      </c>
      <c r="I93" s="34"/>
    </row>
    <row r="94" spans="1:11" ht="10.5" customHeight="1" x14ac:dyDescent="0.2">
      <c r="B94" s="16" t="s">
        <v>104</v>
      </c>
      <c r="C94" s="289">
        <v>1100721979.6499996</v>
      </c>
      <c r="D94" s="289">
        <v>1945211338.3999996</v>
      </c>
      <c r="E94" s="289">
        <v>3045933318.0499988</v>
      </c>
      <c r="F94" s="290">
        <v>808580922.20999992</v>
      </c>
      <c r="G94" s="290">
        <v>18141001.870000005</v>
      </c>
      <c r="H94" s="179">
        <v>-3.2447688986914414E-2</v>
      </c>
      <c r="I94" s="34"/>
      <c r="K94" s="28"/>
    </row>
    <row r="95" spans="1:11" ht="10.5" customHeight="1" x14ac:dyDescent="0.2">
      <c r="B95" s="33" t="s">
        <v>106</v>
      </c>
      <c r="C95" s="289">
        <v>1099125134.9599996</v>
      </c>
      <c r="D95" s="289">
        <v>1934353142.76</v>
      </c>
      <c r="E95" s="289">
        <v>3033478277.7199993</v>
      </c>
      <c r="F95" s="290">
        <v>798475161.1700002</v>
      </c>
      <c r="G95" s="290">
        <v>18064971.090000004</v>
      </c>
      <c r="H95" s="179">
        <v>-3.1373916116239964E-2</v>
      </c>
      <c r="I95" s="34"/>
      <c r="K95" s="28"/>
    </row>
    <row r="96" spans="1:11" s="28" customFormat="1" ht="10.5" customHeight="1" x14ac:dyDescent="0.2">
      <c r="A96" s="24"/>
      <c r="B96" s="33" t="s">
        <v>304</v>
      </c>
      <c r="C96" s="289">
        <v>29600043.820000045</v>
      </c>
      <c r="D96" s="289">
        <v>410094828.73000056</v>
      </c>
      <c r="E96" s="289">
        <v>439694872.55000061</v>
      </c>
      <c r="F96" s="290">
        <v>323203859.03000045</v>
      </c>
      <c r="G96" s="290">
        <v>2795897.04</v>
      </c>
      <c r="H96" s="179">
        <v>-0.17057015386692098</v>
      </c>
      <c r="I96" s="27"/>
      <c r="J96" s="5"/>
    </row>
    <row r="97" spans="1:11" s="28" customFormat="1" ht="10.5" customHeight="1" x14ac:dyDescent="0.2">
      <c r="A97" s="24"/>
      <c r="B97" s="33" t="s">
        <v>305</v>
      </c>
      <c r="C97" s="289">
        <v>87742.050000000338</v>
      </c>
      <c r="D97" s="289">
        <v>9599466.3700000383</v>
      </c>
      <c r="E97" s="289">
        <v>9687208.420000039</v>
      </c>
      <c r="F97" s="290">
        <v>9458277.2900000382</v>
      </c>
      <c r="G97" s="290">
        <v>44316.240000000013</v>
      </c>
      <c r="H97" s="179">
        <v>-0.29510542067942203</v>
      </c>
      <c r="I97" s="27"/>
      <c r="J97" s="5"/>
    </row>
    <row r="98" spans="1:11" s="28" customFormat="1" ht="10.5" customHeight="1" x14ac:dyDescent="0.2">
      <c r="A98" s="24"/>
      <c r="B98" s="33" t="s">
        <v>306</v>
      </c>
      <c r="C98" s="289">
        <v>1180361.5400000003</v>
      </c>
      <c r="D98" s="289">
        <v>175408719.28999954</v>
      </c>
      <c r="E98" s="289">
        <v>176589080.82999951</v>
      </c>
      <c r="F98" s="290">
        <v>170713407.82999954</v>
      </c>
      <c r="G98" s="290">
        <v>1094776.2399999998</v>
      </c>
      <c r="H98" s="179">
        <v>-0.23061772072413178</v>
      </c>
      <c r="I98" s="27"/>
      <c r="J98" s="5"/>
    </row>
    <row r="99" spans="1:11" s="28" customFormat="1" ht="10.5" customHeight="1" x14ac:dyDescent="0.2">
      <c r="A99" s="24"/>
      <c r="B99" s="33" t="s">
        <v>307</v>
      </c>
      <c r="C99" s="289">
        <v>276953647.67999619</v>
      </c>
      <c r="D99" s="289">
        <v>232183056.95999765</v>
      </c>
      <c r="E99" s="289">
        <v>509136704.63999391</v>
      </c>
      <c r="F99" s="290">
        <v>16748287.30000006</v>
      </c>
      <c r="G99" s="290">
        <v>3215084.209999999</v>
      </c>
      <c r="H99" s="179">
        <v>2.7599389802875463E-2</v>
      </c>
      <c r="I99" s="27"/>
      <c r="J99" s="5"/>
    </row>
    <row r="100" spans="1:11" s="28" customFormat="1" ht="10.5" customHeight="1" x14ac:dyDescent="0.2">
      <c r="A100" s="24"/>
      <c r="B100" s="33" t="s">
        <v>308</v>
      </c>
      <c r="C100" s="289">
        <v>360466812.25000304</v>
      </c>
      <c r="D100" s="289">
        <v>299074188.01000077</v>
      </c>
      <c r="E100" s="289">
        <v>659541000.26000392</v>
      </c>
      <c r="F100" s="290">
        <v>69821105.819999799</v>
      </c>
      <c r="G100" s="290">
        <v>3674288.5600000052</v>
      </c>
      <c r="H100" s="179">
        <v>2.4627135958205981E-2</v>
      </c>
      <c r="I100" s="27"/>
      <c r="J100" s="5"/>
    </row>
    <row r="101" spans="1:11" s="28" customFormat="1" ht="10.5" customHeight="1" x14ac:dyDescent="0.2">
      <c r="A101" s="24"/>
      <c r="B101" s="33" t="s">
        <v>309</v>
      </c>
      <c r="C101" s="289">
        <v>430836527.62000024</v>
      </c>
      <c r="D101" s="289">
        <v>807992883.40000129</v>
      </c>
      <c r="E101" s="289">
        <v>1238829411.0200014</v>
      </c>
      <c r="F101" s="290">
        <v>208530223.90000013</v>
      </c>
      <c r="G101" s="290">
        <v>7240608.8000000026</v>
      </c>
      <c r="H101" s="179">
        <v>1.6098920794205052E-2</v>
      </c>
      <c r="I101" s="27"/>
      <c r="J101" s="5"/>
      <c r="K101" s="5"/>
    </row>
    <row r="102" spans="1:11" s="28" customFormat="1" ht="10.5" customHeight="1" x14ac:dyDescent="0.2">
      <c r="A102" s="24"/>
      <c r="B102" s="33" t="s">
        <v>105</v>
      </c>
      <c r="C102" s="289">
        <v>1596844.689999999</v>
      </c>
      <c r="D102" s="289">
        <v>10858195.639999965</v>
      </c>
      <c r="E102" s="289">
        <v>12455040.329999965</v>
      </c>
      <c r="F102" s="290">
        <v>10105761.039999966</v>
      </c>
      <c r="G102" s="290">
        <v>76030.779999999984</v>
      </c>
      <c r="H102" s="179">
        <v>-0.23814340613344731</v>
      </c>
      <c r="I102" s="27"/>
      <c r="J102" s="5"/>
      <c r="K102" s="5"/>
    </row>
    <row r="103" spans="1:11" ht="10.5" customHeight="1" x14ac:dyDescent="0.2">
      <c r="B103" s="16" t="s">
        <v>100</v>
      </c>
      <c r="C103" s="289">
        <v>32222475.240000077</v>
      </c>
      <c r="D103" s="289">
        <v>149915871.81146991</v>
      </c>
      <c r="E103" s="289">
        <v>182138347.05147001</v>
      </c>
      <c r="F103" s="290">
        <v>71359.450000000012</v>
      </c>
      <c r="G103" s="290">
        <v>603349.5</v>
      </c>
      <c r="H103" s="179">
        <v>-2.6968002907437838E-2</v>
      </c>
      <c r="I103" s="34"/>
    </row>
    <row r="104" spans="1:11" ht="10.5" customHeight="1" x14ac:dyDescent="0.2">
      <c r="B104" s="16" t="s">
        <v>388</v>
      </c>
      <c r="C104" s="289">
        <v>42490.310457000298</v>
      </c>
      <c r="D104" s="289">
        <v>1864928.0130250012</v>
      </c>
      <c r="E104" s="289">
        <v>1907418.3234820017</v>
      </c>
      <c r="F104" s="290">
        <v>13895.726500000006</v>
      </c>
      <c r="G104" s="290">
        <v>850.78154999999936</v>
      </c>
      <c r="H104" s="179">
        <v>3.4469557571494835E-3</v>
      </c>
      <c r="I104" s="34"/>
    </row>
    <row r="105" spans="1:11" ht="10.5" customHeight="1" x14ac:dyDescent="0.2">
      <c r="B105" s="16" t="s">
        <v>107</v>
      </c>
      <c r="C105" s="289"/>
      <c r="D105" s="289">
        <v>662771313.39999998</v>
      </c>
      <c r="E105" s="289">
        <v>662771313.39999998</v>
      </c>
      <c r="F105" s="290">
        <v>657830283.65999997</v>
      </c>
      <c r="G105" s="290">
        <v>3428661.2799999965</v>
      </c>
      <c r="H105" s="179">
        <v>0.13079073969764821</v>
      </c>
      <c r="I105" s="34"/>
      <c r="K105" s="28"/>
    </row>
    <row r="106" spans="1:11" ht="10.5" customHeight="1" x14ac:dyDescent="0.2">
      <c r="B106" s="33" t="s">
        <v>110</v>
      </c>
      <c r="C106" s="289"/>
      <c r="D106" s="289">
        <v>188397438.5299997</v>
      </c>
      <c r="E106" s="289">
        <v>188397438.5299997</v>
      </c>
      <c r="F106" s="290">
        <v>188397438.5299997</v>
      </c>
      <c r="G106" s="290">
        <v>994652.9799999987</v>
      </c>
      <c r="H106" s="179">
        <v>0.10871514365216495</v>
      </c>
      <c r="I106" s="34"/>
    </row>
    <row r="107" spans="1:11" s="28" customFormat="1" ht="10.5" customHeight="1" x14ac:dyDescent="0.2">
      <c r="A107" s="24"/>
      <c r="B107" s="33" t="s">
        <v>109</v>
      </c>
      <c r="C107" s="289"/>
      <c r="D107" s="289">
        <v>357610703.16000026</v>
      </c>
      <c r="E107" s="289">
        <v>357610703.16000026</v>
      </c>
      <c r="F107" s="290">
        <v>357610703.16000026</v>
      </c>
      <c r="G107" s="290">
        <v>1816908.299999998</v>
      </c>
      <c r="H107" s="179">
        <v>0.13353895080031264</v>
      </c>
      <c r="I107" s="27"/>
      <c r="J107" s="5"/>
      <c r="K107" s="5"/>
    </row>
    <row r="108" spans="1:11" ht="10.5" customHeight="1" x14ac:dyDescent="0.2">
      <c r="B108" s="33" t="s">
        <v>112</v>
      </c>
      <c r="C108" s="289"/>
      <c r="D108" s="289">
        <v>115424591.97</v>
      </c>
      <c r="E108" s="289">
        <v>115424591.97</v>
      </c>
      <c r="F108" s="290">
        <v>111822141.97</v>
      </c>
      <c r="G108" s="290">
        <v>612100</v>
      </c>
      <c r="H108" s="179">
        <v>0.15997238833269778</v>
      </c>
      <c r="I108" s="34"/>
    </row>
    <row r="109" spans="1:11" ht="10.5" customHeight="1" x14ac:dyDescent="0.2">
      <c r="B109" s="33" t="s">
        <v>111</v>
      </c>
      <c r="C109" s="289"/>
      <c r="D109" s="289">
        <v>1338579.74</v>
      </c>
      <c r="E109" s="289">
        <v>1338579.74</v>
      </c>
      <c r="F109" s="290"/>
      <c r="G109" s="290">
        <v>5000</v>
      </c>
      <c r="H109" s="179">
        <v>0.11447822879703473</v>
      </c>
      <c r="I109" s="34"/>
    </row>
    <row r="110" spans="1:11" ht="10.5" customHeight="1" x14ac:dyDescent="0.2">
      <c r="B110" s="16" t="s">
        <v>97</v>
      </c>
      <c r="C110" s="289"/>
      <c r="D110" s="289">
        <v>97.5</v>
      </c>
      <c r="E110" s="289">
        <v>97.5</v>
      </c>
      <c r="F110" s="290"/>
      <c r="G110" s="290"/>
      <c r="H110" s="179"/>
      <c r="I110" s="20"/>
    </row>
    <row r="111" spans="1:11" ht="10.5" customHeight="1" x14ac:dyDescent="0.2">
      <c r="B111" s="16" t="s">
        <v>380</v>
      </c>
      <c r="C111" s="289"/>
      <c r="D111" s="289"/>
      <c r="E111" s="289"/>
      <c r="F111" s="290"/>
      <c r="G111" s="290"/>
      <c r="H111" s="179"/>
      <c r="I111" s="20"/>
    </row>
    <row r="112" spans="1:11" ht="10.5" customHeight="1" x14ac:dyDescent="0.2">
      <c r="B112" s="16" t="s">
        <v>419</v>
      </c>
      <c r="C112" s="289"/>
      <c r="D112" s="289">
        <v>235618710.95626581</v>
      </c>
      <c r="E112" s="289">
        <v>235618710.95626581</v>
      </c>
      <c r="F112" s="290"/>
      <c r="G112" s="290"/>
      <c r="H112" s="179">
        <v>5.3014564121071972E-2</v>
      </c>
      <c r="I112" s="20"/>
    </row>
    <row r="113" spans="1:11" ht="10.5" customHeight="1" x14ac:dyDescent="0.25">
      <c r="B113" s="16" t="s">
        <v>103</v>
      </c>
      <c r="C113" s="289"/>
      <c r="D113" s="289"/>
      <c r="E113" s="289"/>
      <c r="F113" s="290"/>
      <c r="G113" s="290"/>
      <c r="H113" s="179"/>
      <c r="I113" s="34"/>
      <c r="K113" s="40"/>
    </row>
    <row r="114" spans="1:11" ht="10.5" customHeight="1" x14ac:dyDescent="0.25">
      <c r="B114" s="16" t="s">
        <v>96</v>
      </c>
      <c r="C114" s="289"/>
      <c r="D114" s="289"/>
      <c r="E114" s="289"/>
      <c r="F114" s="290"/>
      <c r="G114" s="290"/>
      <c r="H114" s="179"/>
      <c r="I114" s="34"/>
      <c r="K114" s="40"/>
    </row>
    <row r="115" spans="1:11" s="40" customFormat="1" ht="10.5" customHeight="1" x14ac:dyDescent="0.25">
      <c r="A115" s="38"/>
      <c r="B115" s="16" t="s">
        <v>95</v>
      </c>
      <c r="C115" s="289">
        <v>1165387.31</v>
      </c>
      <c r="D115" s="289">
        <v>10888789.450000003</v>
      </c>
      <c r="E115" s="289">
        <v>12054176.760000004</v>
      </c>
      <c r="F115" s="290">
        <v>11661446.280000003</v>
      </c>
      <c r="G115" s="290">
        <v>31042.640000000003</v>
      </c>
      <c r="H115" s="285">
        <v>-0.11950289793906321</v>
      </c>
      <c r="I115" s="39"/>
      <c r="J115" s="5"/>
    </row>
    <row r="116" spans="1:11" s="40" customFormat="1" ht="10.5" customHeight="1" x14ac:dyDescent="0.25">
      <c r="A116" s="38"/>
      <c r="B116" s="16" t="s">
        <v>381</v>
      </c>
      <c r="C116" s="289">
        <v>35165538.060000025</v>
      </c>
      <c r="D116" s="289">
        <v>26072970.510000017</v>
      </c>
      <c r="E116" s="289">
        <v>61238508.570000045</v>
      </c>
      <c r="F116" s="290">
        <v>56461.53</v>
      </c>
      <c r="G116" s="290">
        <v>369602.50999999995</v>
      </c>
      <c r="H116" s="285">
        <v>0.12040006109878765</v>
      </c>
      <c r="I116" s="39"/>
      <c r="J116" s="5"/>
      <c r="K116" s="5"/>
    </row>
    <row r="117" spans="1:11" s="40" customFormat="1" ht="10.5" customHeight="1" x14ac:dyDescent="0.25">
      <c r="A117" s="38"/>
      <c r="B117" s="16" t="s">
        <v>418</v>
      </c>
      <c r="C117" s="289"/>
      <c r="D117" s="289">
        <v>293377.24702799995</v>
      </c>
      <c r="E117" s="289">
        <v>293377.24702799995</v>
      </c>
      <c r="F117" s="290"/>
      <c r="G117" s="290">
        <v>13944</v>
      </c>
      <c r="H117" s="285">
        <v>-0.19446209091581557</v>
      </c>
      <c r="I117" s="39"/>
      <c r="J117" s="5"/>
      <c r="K117" s="5"/>
    </row>
    <row r="118" spans="1:11" ht="10.5" customHeight="1" x14ac:dyDescent="0.2">
      <c r="B118" s="16" t="s">
        <v>417</v>
      </c>
      <c r="C118" s="289"/>
      <c r="D118" s="289">
        <v>3368414.3031249996</v>
      </c>
      <c r="E118" s="289">
        <v>3368414.3031249996</v>
      </c>
      <c r="F118" s="290"/>
      <c r="G118" s="290"/>
      <c r="H118" s="179">
        <v>-6.5861888266162461E-2</v>
      </c>
      <c r="I118" s="34"/>
    </row>
    <row r="119" spans="1:11" ht="10.5" customHeight="1" x14ac:dyDescent="0.2">
      <c r="B119" s="16" t="s">
        <v>441</v>
      </c>
      <c r="C119" s="289"/>
      <c r="D119" s="289">
        <v>600981246.71930444</v>
      </c>
      <c r="E119" s="289">
        <v>600981246.71930444</v>
      </c>
      <c r="F119" s="290"/>
      <c r="G119" s="290"/>
      <c r="H119" s="179">
        <v>6.6722216801897716E-2</v>
      </c>
      <c r="I119" s="34"/>
    </row>
    <row r="120" spans="1:11" ht="10.5" customHeight="1" x14ac:dyDescent="0.2">
      <c r="B120" s="16" t="s">
        <v>346</v>
      </c>
      <c r="C120" s="289"/>
      <c r="D120" s="289">
        <v>82984</v>
      </c>
      <c r="E120" s="289">
        <v>82984</v>
      </c>
      <c r="F120" s="290"/>
      <c r="G120" s="290"/>
      <c r="H120" s="179">
        <v>0.27266313932980601</v>
      </c>
      <c r="I120" s="34"/>
    </row>
    <row r="121" spans="1:11" ht="10.5" customHeight="1" x14ac:dyDescent="0.2">
      <c r="B121" s="16" t="s">
        <v>312</v>
      </c>
      <c r="C121" s="289"/>
      <c r="D121" s="289"/>
      <c r="E121" s="289"/>
      <c r="F121" s="290"/>
      <c r="G121" s="290"/>
      <c r="H121" s="179"/>
      <c r="I121" s="34"/>
    </row>
    <row r="122" spans="1:11" ht="10.5" customHeight="1" x14ac:dyDescent="0.2">
      <c r="B122" s="16" t="s">
        <v>313</v>
      </c>
      <c r="C122" s="289"/>
      <c r="D122" s="289"/>
      <c r="E122" s="289"/>
      <c r="F122" s="290"/>
      <c r="G122" s="290"/>
      <c r="H122" s="179"/>
      <c r="I122" s="34"/>
      <c r="K122" s="28"/>
    </row>
    <row r="123" spans="1:11" ht="10.5" customHeight="1" x14ac:dyDescent="0.2">
      <c r="B123" s="16" t="s">
        <v>91</v>
      </c>
      <c r="C123" s="289">
        <v>2893710.3999999994</v>
      </c>
      <c r="D123" s="289">
        <v>1630818.8400000003</v>
      </c>
      <c r="E123" s="289">
        <v>4524529.2399999984</v>
      </c>
      <c r="F123" s="290">
        <v>116697.06000000001</v>
      </c>
      <c r="G123" s="290">
        <v>27695.84</v>
      </c>
      <c r="H123" s="179">
        <v>0.1202836567123633</v>
      </c>
      <c r="I123" s="34"/>
    </row>
    <row r="124" spans="1:11" ht="10.5" customHeight="1" x14ac:dyDescent="0.2">
      <c r="B124" s="16" t="s">
        <v>94</v>
      </c>
      <c r="C124" s="289">
        <v>107603.65000000023</v>
      </c>
      <c r="D124" s="289">
        <v>2457680.7499999995</v>
      </c>
      <c r="E124" s="289">
        <v>2565284.4</v>
      </c>
      <c r="F124" s="290"/>
      <c r="G124" s="290">
        <v>10036.200000000001</v>
      </c>
      <c r="H124" s="179">
        <v>-5.8172344582870461E-2</v>
      </c>
      <c r="I124" s="34"/>
    </row>
    <row r="125" spans="1:11" s="28" customFormat="1" ht="10.5" customHeight="1" x14ac:dyDescent="0.2">
      <c r="A125" s="24"/>
      <c r="B125" s="16" t="s">
        <v>92</v>
      </c>
      <c r="C125" s="289">
        <v>477358.29999999976</v>
      </c>
      <c r="D125" s="289">
        <v>68770.53</v>
      </c>
      <c r="E125" s="289">
        <v>546128.82999999973</v>
      </c>
      <c r="F125" s="290">
        <v>2494.42</v>
      </c>
      <c r="G125" s="290">
        <v>1419.49</v>
      </c>
      <c r="H125" s="179">
        <v>-0.36738192290289851</v>
      </c>
      <c r="I125" s="27"/>
      <c r="J125" s="5"/>
      <c r="K125" s="5"/>
    </row>
    <row r="126" spans="1:11" ht="10.5" customHeight="1" x14ac:dyDescent="0.2">
      <c r="B126" s="16" t="s">
        <v>93</v>
      </c>
      <c r="C126" s="289">
        <v>864576.46</v>
      </c>
      <c r="D126" s="289">
        <v>148005.78999999998</v>
      </c>
      <c r="E126" s="289">
        <v>1012582.25</v>
      </c>
      <c r="F126" s="290">
        <v>24503.16</v>
      </c>
      <c r="G126" s="290">
        <v>2520.5300000000002</v>
      </c>
      <c r="H126" s="179">
        <v>-0.26014221709964958</v>
      </c>
      <c r="I126" s="34"/>
    </row>
    <row r="127" spans="1:11" ht="10.5" customHeight="1" x14ac:dyDescent="0.2">
      <c r="B127" s="16" t="s">
        <v>252</v>
      </c>
      <c r="C127" s="289"/>
      <c r="D127" s="289"/>
      <c r="E127" s="289"/>
      <c r="F127" s="290"/>
      <c r="G127" s="290"/>
      <c r="H127" s="179"/>
      <c r="I127" s="34"/>
    </row>
    <row r="128" spans="1:11" ht="10.5" customHeight="1" x14ac:dyDescent="0.2">
      <c r="B128" s="16" t="s">
        <v>303</v>
      </c>
      <c r="C128" s="289"/>
      <c r="D128" s="289"/>
      <c r="E128" s="289"/>
      <c r="F128" s="290"/>
      <c r="G128" s="290"/>
      <c r="H128" s="179"/>
      <c r="I128" s="34"/>
    </row>
    <row r="129" spans="1:11" ht="10.5" customHeight="1" x14ac:dyDescent="0.2">
      <c r="B129" s="268" t="s">
        <v>255</v>
      </c>
      <c r="C129" s="289"/>
      <c r="D129" s="289">
        <v>1061452.5599999996</v>
      </c>
      <c r="E129" s="289">
        <v>1061452.5599999996</v>
      </c>
      <c r="F129" s="290">
        <v>1061302.5599999996</v>
      </c>
      <c r="G129" s="290">
        <v>8200.76</v>
      </c>
      <c r="H129" s="179">
        <v>-0.2704483330068127</v>
      </c>
      <c r="I129" s="34"/>
    </row>
    <row r="130" spans="1:11" ht="10.5" customHeight="1" x14ac:dyDescent="0.2">
      <c r="B130" s="16" t="s">
        <v>489</v>
      </c>
      <c r="C130" s="289"/>
      <c r="D130" s="289">
        <v>25358302.553850014</v>
      </c>
      <c r="E130" s="289">
        <v>25358302.553850014</v>
      </c>
      <c r="F130" s="290"/>
      <c r="G130" s="290"/>
      <c r="H130" s="179"/>
      <c r="I130" s="34"/>
    </row>
    <row r="131" spans="1:11" ht="10.5" customHeight="1" x14ac:dyDescent="0.2">
      <c r="B131" s="268" t="s">
        <v>487</v>
      </c>
      <c r="C131" s="289"/>
      <c r="D131" s="289">
        <v>10414627.505800003</v>
      </c>
      <c r="E131" s="289">
        <v>10414627.505800003</v>
      </c>
      <c r="F131" s="290"/>
      <c r="G131" s="290"/>
      <c r="H131" s="179">
        <v>0.31140159845842375</v>
      </c>
      <c r="I131" s="34"/>
    </row>
    <row r="132" spans="1:11" ht="10.5" customHeight="1" x14ac:dyDescent="0.2">
      <c r="B132" s="16" t="s">
        <v>420</v>
      </c>
      <c r="C132" s="289"/>
      <c r="D132" s="289">
        <v>14311907.489263996</v>
      </c>
      <c r="E132" s="289">
        <v>14311907.489263996</v>
      </c>
      <c r="F132" s="290"/>
      <c r="G132" s="290"/>
      <c r="H132" s="179">
        <v>0.14062032913017997</v>
      </c>
      <c r="I132" s="34"/>
    </row>
    <row r="133" spans="1:11" ht="10.5" customHeight="1" x14ac:dyDescent="0.2">
      <c r="B133" s="574" t="s">
        <v>449</v>
      </c>
      <c r="C133" s="289"/>
      <c r="D133" s="289">
        <v>16937</v>
      </c>
      <c r="E133" s="289">
        <v>16937</v>
      </c>
      <c r="F133" s="290"/>
      <c r="G133" s="290"/>
      <c r="H133" s="179">
        <v>-0.93787469997867046</v>
      </c>
      <c r="I133" s="34"/>
    </row>
    <row r="134" spans="1:11" ht="10.5" hidden="1" customHeight="1" x14ac:dyDescent="0.2">
      <c r="B134" s="574"/>
      <c r="C134" s="289"/>
      <c r="D134" s="289"/>
      <c r="E134" s="289"/>
      <c r="F134" s="290"/>
      <c r="G134" s="290"/>
      <c r="H134" s="179"/>
      <c r="I134" s="34"/>
    </row>
    <row r="135" spans="1:11" ht="10.5" customHeight="1" x14ac:dyDescent="0.2">
      <c r="B135" s="16" t="s">
        <v>99</v>
      </c>
      <c r="C135" s="289">
        <v>1932581.5699999828</v>
      </c>
      <c r="D135" s="289">
        <v>2180104.2306589978</v>
      </c>
      <c r="E135" s="289">
        <v>4112685.8006589809</v>
      </c>
      <c r="F135" s="290">
        <v>698913.97461600008</v>
      </c>
      <c r="G135" s="290">
        <v>15135.703245999997</v>
      </c>
      <c r="H135" s="179">
        <v>-1.4680073475559219E-3</v>
      </c>
      <c r="I135" s="34"/>
    </row>
    <row r="136" spans="1:11" ht="10.5" customHeight="1" x14ac:dyDescent="0.2">
      <c r="B136" s="16" t="s">
        <v>283</v>
      </c>
      <c r="C136" s="289"/>
      <c r="D136" s="289">
        <v>-11235811</v>
      </c>
      <c r="E136" s="289">
        <v>-11235811</v>
      </c>
      <c r="F136" s="290">
        <v>-71856</v>
      </c>
      <c r="G136" s="290">
        <v>-79776</v>
      </c>
      <c r="H136" s="179">
        <v>0.12153983021661596</v>
      </c>
      <c r="I136" s="34"/>
      <c r="K136" s="28"/>
    </row>
    <row r="137" spans="1:11" ht="10.5" customHeight="1" x14ac:dyDescent="0.2">
      <c r="B137" s="16" t="s">
        <v>279</v>
      </c>
      <c r="C137" s="289">
        <v>143.78</v>
      </c>
      <c r="D137" s="289">
        <v>-116696728.8</v>
      </c>
      <c r="E137" s="289">
        <v>-116696585.02</v>
      </c>
      <c r="F137" s="290">
        <v>-241007</v>
      </c>
      <c r="G137" s="290">
        <v>-750525</v>
      </c>
      <c r="H137" s="179">
        <v>2.4566796662507384E-2</v>
      </c>
      <c r="I137" s="34"/>
    </row>
    <row r="138" spans="1:11" s="28" customFormat="1" ht="10.5" customHeight="1" x14ac:dyDescent="0.2">
      <c r="A138" s="24"/>
      <c r="B138" s="29" t="s">
        <v>113</v>
      </c>
      <c r="C138" s="291">
        <v>2723208274.2600088</v>
      </c>
      <c r="D138" s="291">
        <v>4486035658.4468975</v>
      </c>
      <c r="E138" s="291">
        <v>7209243932.7069063</v>
      </c>
      <c r="F138" s="292">
        <v>1564575176.004616</v>
      </c>
      <c r="G138" s="292">
        <v>36084428.362746015</v>
      </c>
      <c r="H138" s="178">
        <v>2.8701525064664057E-2</v>
      </c>
      <c r="I138" s="36"/>
      <c r="J138" s="5"/>
      <c r="K138" s="209" t="b">
        <f>IF(ABS(E138-SUM(E92:E94,E103:E105,E110:E137))&lt;0.001,TRUE,FALSE)</f>
        <v>1</v>
      </c>
    </row>
    <row r="139" spans="1:11" s="28" customFormat="1" ht="10.5" customHeight="1" x14ac:dyDescent="0.2">
      <c r="A139" s="24"/>
      <c r="B139" s="74" t="s">
        <v>122</v>
      </c>
      <c r="C139" s="291"/>
      <c r="D139" s="291"/>
      <c r="E139" s="291"/>
      <c r="F139" s="292"/>
      <c r="G139" s="292"/>
      <c r="H139" s="178"/>
      <c r="I139" s="36"/>
      <c r="K139" s="5"/>
    </row>
    <row r="140" spans="1:11" ht="18" customHeight="1" x14ac:dyDescent="0.2">
      <c r="B140" s="16" t="s">
        <v>386</v>
      </c>
      <c r="C140" s="289">
        <v>11798113.619999982</v>
      </c>
      <c r="D140" s="289">
        <v>64901045.139999814</v>
      </c>
      <c r="E140" s="289">
        <v>76699158.759999797</v>
      </c>
      <c r="F140" s="290">
        <v>30255.230000000003</v>
      </c>
      <c r="G140" s="290">
        <v>519845.65</v>
      </c>
      <c r="H140" s="179">
        <v>6.4873300138525991E-2</v>
      </c>
      <c r="I140" s="34"/>
    </row>
    <row r="141" spans="1:11" ht="10.5" customHeight="1" x14ac:dyDescent="0.2">
      <c r="B141" s="16" t="s">
        <v>100</v>
      </c>
      <c r="C141" s="289">
        <v>253088.40000000125</v>
      </c>
      <c r="D141" s="289">
        <v>5517195.2800000012</v>
      </c>
      <c r="E141" s="289">
        <v>5770283.6800000025</v>
      </c>
      <c r="F141" s="290"/>
      <c r="G141" s="290">
        <v>42826.219999999994</v>
      </c>
      <c r="H141" s="179">
        <v>0.24551740035230174</v>
      </c>
      <c r="I141" s="34"/>
    </row>
    <row r="142" spans="1:11" ht="10.5" customHeight="1" x14ac:dyDescent="0.2">
      <c r="B142" s="16" t="s">
        <v>177</v>
      </c>
      <c r="C142" s="289">
        <v>1015088.2300000018</v>
      </c>
      <c r="D142" s="289">
        <v>920567.08999999799</v>
      </c>
      <c r="E142" s="289">
        <v>1935655.3199999998</v>
      </c>
      <c r="F142" s="290">
        <v>446.40000000000003</v>
      </c>
      <c r="G142" s="290">
        <v>13086.169999999998</v>
      </c>
      <c r="H142" s="179">
        <v>0.37523927722882422</v>
      </c>
      <c r="I142" s="34"/>
    </row>
    <row r="143" spans="1:11" ht="10.5" customHeight="1" x14ac:dyDescent="0.2">
      <c r="B143" s="16" t="s">
        <v>22</v>
      </c>
      <c r="C143" s="289">
        <v>23324841.98999992</v>
      </c>
      <c r="D143" s="289">
        <v>15908806.436400047</v>
      </c>
      <c r="E143" s="289">
        <v>39233648.426399969</v>
      </c>
      <c r="F143" s="290">
        <v>13933.5</v>
      </c>
      <c r="G143" s="290">
        <v>240802.16549999983</v>
      </c>
      <c r="H143" s="179">
        <v>0.18305422807410965</v>
      </c>
      <c r="I143" s="34"/>
    </row>
    <row r="144" spans="1:11" ht="10.5" customHeight="1" x14ac:dyDescent="0.2">
      <c r="B144" s="16" t="s">
        <v>381</v>
      </c>
      <c r="C144" s="289">
        <v>622718.54999999923</v>
      </c>
      <c r="D144" s="289">
        <v>273596.34000000003</v>
      </c>
      <c r="E144" s="289">
        <v>896314.8899999992</v>
      </c>
      <c r="F144" s="290"/>
      <c r="G144" s="290">
        <v>5415</v>
      </c>
      <c r="H144" s="179">
        <v>0.46934024882797254</v>
      </c>
      <c r="I144" s="34"/>
    </row>
    <row r="145" spans="2:11" ht="10.5" customHeight="1" x14ac:dyDescent="0.2">
      <c r="B145" s="37" t="s">
        <v>312</v>
      </c>
      <c r="C145" s="289"/>
      <c r="D145" s="289">
        <v>1530279.8384800004</v>
      </c>
      <c r="E145" s="289">
        <v>1530279.8384800004</v>
      </c>
      <c r="F145" s="290"/>
      <c r="G145" s="290"/>
      <c r="H145" s="179">
        <v>8.0924437901362722E-2</v>
      </c>
      <c r="I145" s="34"/>
    </row>
    <row r="146" spans="2:11" ht="10.5" customHeight="1" x14ac:dyDescent="0.2">
      <c r="B146" s="16" t="s">
        <v>385</v>
      </c>
      <c r="C146" s="289">
        <v>13738626.140000004</v>
      </c>
      <c r="D146" s="289">
        <v>9755135.8900000416</v>
      </c>
      <c r="E146" s="289">
        <v>23493762.030000046</v>
      </c>
      <c r="F146" s="290">
        <v>8663.7800000000007</v>
      </c>
      <c r="G146" s="290">
        <v>144595.97999999995</v>
      </c>
      <c r="H146" s="179">
        <v>0.16718006864375945</v>
      </c>
      <c r="I146" s="34"/>
    </row>
    <row r="147" spans="2:11" ht="10.5" customHeight="1" x14ac:dyDescent="0.2">
      <c r="B147" s="16" t="s">
        <v>382</v>
      </c>
      <c r="C147" s="289"/>
      <c r="D147" s="289">
        <v>656845.80000000005</v>
      </c>
      <c r="E147" s="289">
        <v>656845.80000000005</v>
      </c>
      <c r="F147" s="290"/>
      <c r="G147" s="290">
        <v>4025</v>
      </c>
      <c r="H147" s="179">
        <v>-0.10023058408195828</v>
      </c>
      <c r="I147" s="34"/>
    </row>
    <row r="148" spans="2:11" ht="10.5" customHeight="1" x14ac:dyDescent="0.2">
      <c r="B148" s="574" t="s">
        <v>450</v>
      </c>
      <c r="C148" s="289"/>
      <c r="D148" s="289"/>
      <c r="E148" s="289"/>
      <c r="F148" s="290"/>
      <c r="G148" s="290"/>
      <c r="H148" s="179"/>
      <c r="I148" s="34"/>
    </row>
    <row r="149" spans="2:11" ht="10.5" hidden="1" customHeight="1" x14ac:dyDescent="0.2">
      <c r="B149" s="574"/>
      <c r="C149" s="289"/>
      <c r="D149" s="289"/>
      <c r="E149" s="289"/>
      <c r="F149" s="290"/>
      <c r="G149" s="290"/>
      <c r="H149" s="179"/>
      <c r="I149" s="34"/>
    </row>
    <row r="150" spans="2:11" ht="10.5" customHeight="1" x14ac:dyDescent="0.2">
      <c r="B150" s="16" t="s">
        <v>99</v>
      </c>
      <c r="C150" s="289">
        <v>252</v>
      </c>
      <c r="D150" s="289">
        <v>2137468.4037670032</v>
      </c>
      <c r="E150" s="289">
        <v>2137720.4037670032</v>
      </c>
      <c r="F150" s="290">
        <v>1634.2021999999999</v>
      </c>
      <c r="G150" s="290">
        <v>5082.2015630000005</v>
      </c>
      <c r="H150" s="179">
        <v>0.36563899342075468</v>
      </c>
      <c r="I150" s="34"/>
    </row>
    <row r="151" spans="2:11" ht="10.5" customHeight="1" x14ac:dyDescent="0.2">
      <c r="B151" s="41" t="s">
        <v>120</v>
      </c>
      <c r="C151" s="293">
        <v>50752728.929999903</v>
      </c>
      <c r="D151" s="293">
        <v>101600940.21864688</v>
      </c>
      <c r="E151" s="293">
        <v>152353669.1486468</v>
      </c>
      <c r="F151" s="294">
        <v>54933.112200000003</v>
      </c>
      <c r="G151" s="294">
        <v>975678.38706299965</v>
      </c>
      <c r="H151" s="286">
        <v>0.1228923267321127</v>
      </c>
      <c r="I151" s="34"/>
      <c r="K151" s="209" t="b">
        <f>IF(ABS(E151-SUM(E140:E150))&lt;0.001,TRUE,FALSE)</f>
        <v>1</v>
      </c>
    </row>
    <row r="152" spans="2:11" ht="10.5" customHeight="1" x14ac:dyDescent="0.2">
      <c r="B152" s="265" t="s">
        <v>238</v>
      </c>
      <c r="C152" s="208"/>
      <c r="D152" s="208"/>
      <c r="E152" s="208"/>
      <c r="F152" s="208"/>
      <c r="G152" s="208"/>
      <c r="H152" s="205"/>
      <c r="I152" s="34"/>
    </row>
    <row r="153" spans="2:11" ht="10.5" customHeight="1" x14ac:dyDescent="0.2">
      <c r="B153" s="265" t="s">
        <v>249</v>
      </c>
      <c r="C153" s="208"/>
      <c r="D153" s="208"/>
      <c r="E153" s="208"/>
      <c r="F153" s="208"/>
      <c r="G153" s="208"/>
      <c r="H153" s="205"/>
      <c r="I153" s="34"/>
    </row>
    <row r="154" spans="2:11" ht="10.5" customHeight="1" x14ac:dyDescent="0.2">
      <c r="B154" s="265" t="s">
        <v>251</v>
      </c>
      <c r="C154" s="208"/>
      <c r="D154" s="208"/>
      <c r="E154" s="208"/>
      <c r="F154" s="208"/>
      <c r="G154" s="208"/>
      <c r="H154" s="205"/>
      <c r="I154" s="34"/>
    </row>
    <row r="155" spans="2:11" ht="10.5" customHeight="1" x14ac:dyDescent="0.2">
      <c r="B155" s="265" t="s">
        <v>377</v>
      </c>
      <c r="C155" s="208"/>
      <c r="D155" s="208"/>
      <c r="E155" s="208"/>
      <c r="F155" s="208"/>
      <c r="G155" s="208"/>
      <c r="H155" s="205"/>
      <c r="I155" s="34"/>
    </row>
    <row r="156" spans="2:11" ht="10.5" customHeight="1" x14ac:dyDescent="0.2">
      <c r="B156" s="265" t="s">
        <v>431</v>
      </c>
      <c r="C156" s="208"/>
      <c r="D156" s="208"/>
      <c r="E156" s="208"/>
      <c r="F156" s="208"/>
      <c r="G156" s="208"/>
      <c r="H156" s="205"/>
      <c r="I156" s="34"/>
    </row>
    <row r="157" spans="2:11" ht="14.25" customHeight="1" x14ac:dyDescent="0.25">
      <c r="B157" s="7" t="s">
        <v>288</v>
      </c>
      <c r="C157" s="8"/>
      <c r="D157" s="8"/>
      <c r="E157" s="8"/>
      <c r="F157" s="8"/>
      <c r="G157" s="8"/>
      <c r="H157" s="8"/>
      <c r="I157" s="8"/>
    </row>
    <row r="158" spans="2:11" ht="12" customHeight="1" x14ac:dyDescent="0.2">
      <c r="B158" s="9"/>
      <c r="C158" s="10" t="str">
        <f>C3</f>
        <v>PERIODE DU 1.1 AU 30.4.2024</v>
      </c>
      <c r="D158" s="11"/>
    </row>
    <row r="159" spans="2:11" ht="14.25" customHeight="1" x14ac:dyDescent="0.2">
      <c r="B159" s="12" t="str">
        <f>B4</f>
        <v xml:space="preserve">             I - ASSURANCE MALADIE : DÉPENSES en milliers d'euros</v>
      </c>
      <c r="C159" s="13"/>
      <c r="D159" s="13"/>
      <c r="E159" s="13"/>
      <c r="F159" s="13"/>
      <c r="G159" s="13"/>
      <c r="H159" s="14"/>
      <c r="I159" s="15"/>
      <c r="K159" s="28"/>
    </row>
    <row r="160" spans="2:11" ht="12" customHeight="1" x14ac:dyDescent="0.2">
      <c r="B160" s="16" t="s">
        <v>4</v>
      </c>
      <c r="C160" s="386" t="s">
        <v>1</v>
      </c>
      <c r="D160" s="17" t="s">
        <v>2</v>
      </c>
      <c r="E160" s="386" t="s">
        <v>6</v>
      </c>
      <c r="F160" s="219" t="s">
        <v>3</v>
      </c>
      <c r="G160" s="219" t="s">
        <v>237</v>
      </c>
      <c r="H160" s="19" t="str">
        <f>$H$5</f>
        <v>PCAP</v>
      </c>
      <c r="I160" s="20"/>
      <c r="K160" s="28"/>
    </row>
    <row r="161" spans="1:11" ht="9.75" customHeight="1" x14ac:dyDescent="0.2">
      <c r="B161" s="21"/>
      <c r="C161" s="45" t="s">
        <v>5</v>
      </c>
      <c r="D161" s="44" t="s">
        <v>5</v>
      </c>
      <c r="E161" s="45"/>
      <c r="F161" s="220" t="s">
        <v>241</v>
      </c>
      <c r="G161" s="220" t="s">
        <v>239</v>
      </c>
      <c r="H161" s="22" t="str">
        <f>$H$6</f>
        <v>en %</v>
      </c>
      <c r="I161" s="23"/>
      <c r="K161" s="28"/>
    </row>
    <row r="162" spans="1:11" s="28" customFormat="1" ht="13.5" customHeight="1" x14ac:dyDescent="0.2">
      <c r="A162" s="24"/>
      <c r="B162" s="31" t="s">
        <v>121</v>
      </c>
      <c r="C162" s="30"/>
      <c r="D162" s="30"/>
      <c r="E162" s="30"/>
      <c r="F162" s="222"/>
      <c r="G162" s="222"/>
      <c r="H162" s="178"/>
      <c r="I162" s="36"/>
    </row>
    <row r="163" spans="1:11" s="28" customFormat="1" ht="10.5" customHeight="1" x14ac:dyDescent="0.2">
      <c r="A163" s="24"/>
      <c r="B163" s="16" t="s">
        <v>116</v>
      </c>
      <c r="C163" s="289">
        <v>424350518.65000159</v>
      </c>
      <c r="D163" s="289">
        <v>45758600.490000181</v>
      </c>
      <c r="E163" s="289">
        <v>470109119.14000177</v>
      </c>
      <c r="F163" s="290">
        <v>408524.09999999974</v>
      </c>
      <c r="G163" s="290">
        <v>3840353.66</v>
      </c>
      <c r="H163" s="179">
        <v>-8.4401305794271853E-2</v>
      </c>
      <c r="I163" s="36"/>
      <c r="J163" s="5"/>
    </row>
    <row r="164" spans="1:11" s="28" customFormat="1" ht="10.5" customHeight="1" x14ac:dyDescent="0.2">
      <c r="A164" s="24"/>
      <c r="B164" s="16" t="s">
        <v>117</v>
      </c>
      <c r="C164" s="289">
        <v>253168638.65999964</v>
      </c>
      <c r="D164" s="289">
        <v>33356670.860000007</v>
      </c>
      <c r="E164" s="289">
        <v>286525309.51999962</v>
      </c>
      <c r="F164" s="290">
        <v>8216.16</v>
      </c>
      <c r="G164" s="290">
        <v>2035215.9399999995</v>
      </c>
      <c r="H164" s="179">
        <v>-0.12470852187567882</v>
      </c>
      <c r="I164" s="36"/>
      <c r="J164" s="5"/>
    </row>
    <row r="165" spans="1:11" s="28" customFormat="1" ht="10.5" customHeight="1" x14ac:dyDescent="0.2">
      <c r="A165" s="24"/>
      <c r="B165" s="16" t="s">
        <v>118</v>
      </c>
      <c r="C165" s="289">
        <v>7486688.9599999767</v>
      </c>
      <c r="D165" s="289">
        <v>156187824.94999993</v>
      </c>
      <c r="E165" s="289">
        <v>163674513.90999991</v>
      </c>
      <c r="F165" s="290"/>
      <c r="G165" s="290">
        <v>878460.78999999992</v>
      </c>
      <c r="H165" s="179">
        <v>5.0275038720253296E-2</v>
      </c>
      <c r="I165" s="36"/>
      <c r="J165" s="5"/>
    </row>
    <row r="166" spans="1:11" s="28" customFormat="1" ht="10.5" customHeight="1" x14ac:dyDescent="0.2">
      <c r="A166" s="24"/>
      <c r="B166" s="16" t="s">
        <v>166</v>
      </c>
      <c r="C166" s="289">
        <v>73200726.289999142</v>
      </c>
      <c r="D166" s="289">
        <v>6006853.7500000121</v>
      </c>
      <c r="E166" s="289">
        <v>79207580.039999157</v>
      </c>
      <c r="F166" s="290">
        <v>5751.4599999999982</v>
      </c>
      <c r="G166" s="290">
        <v>606150.08999999939</v>
      </c>
      <c r="H166" s="179">
        <v>-6.8871267745092113E-2</v>
      </c>
      <c r="I166" s="36"/>
      <c r="J166" s="5"/>
    </row>
    <row r="167" spans="1:11" s="28" customFormat="1" ht="10.5" customHeight="1" x14ac:dyDescent="0.2">
      <c r="A167" s="24"/>
      <c r="B167" s="16" t="s">
        <v>22</v>
      </c>
      <c r="C167" s="289">
        <v>49662996.459999904</v>
      </c>
      <c r="D167" s="289">
        <v>5755624.6699999981</v>
      </c>
      <c r="E167" s="289">
        <v>55418621.129999891</v>
      </c>
      <c r="F167" s="290">
        <v>1816.2</v>
      </c>
      <c r="G167" s="290">
        <v>379868.46999999991</v>
      </c>
      <c r="H167" s="179">
        <v>-0.10555442169055096</v>
      </c>
      <c r="I167" s="36"/>
      <c r="J167" s="5"/>
    </row>
    <row r="168" spans="1:11" s="28" customFormat="1" ht="10.5" customHeight="1" x14ac:dyDescent="0.2">
      <c r="A168" s="24"/>
      <c r="B168" s="16" t="s">
        <v>115</v>
      </c>
      <c r="C168" s="289">
        <v>41985765.659999572</v>
      </c>
      <c r="D168" s="289">
        <v>34713115.300000116</v>
      </c>
      <c r="E168" s="289">
        <v>76698880.959999681</v>
      </c>
      <c r="F168" s="290">
        <v>3224544.250000007</v>
      </c>
      <c r="G168" s="290">
        <v>478267.24999999994</v>
      </c>
      <c r="H168" s="179">
        <v>-1.4576443359068048E-2</v>
      </c>
      <c r="I168" s="36"/>
      <c r="J168" s="5"/>
    </row>
    <row r="169" spans="1:11" s="28" customFormat="1" ht="10.5" customHeight="1" x14ac:dyDescent="0.2">
      <c r="A169" s="24"/>
      <c r="B169" s="16" t="s">
        <v>114</v>
      </c>
      <c r="C169" s="289">
        <v>490483.3999999974</v>
      </c>
      <c r="D169" s="289">
        <v>27287387.41000038</v>
      </c>
      <c r="E169" s="289">
        <v>27777870.810000375</v>
      </c>
      <c r="F169" s="290">
        <v>1903.3899999999999</v>
      </c>
      <c r="G169" s="290">
        <v>170455.51000000021</v>
      </c>
      <c r="H169" s="179">
        <v>0.10272834295703381</v>
      </c>
      <c r="I169" s="36"/>
      <c r="J169" s="5"/>
    </row>
    <row r="170" spans="1:11" s="28" customFormat="1" ht="10.5" customHeight="1" x14ac:dyDescent="0.2">
      <c r="A170" s="24"/>
      <c r="B170" s="16" t="s">
        <v>100</v>
      </c>
      <c r="C170" s="289">
        <v>14576.919999999987</v>
      </c>
      <c r="D170" s="289">
        <v>14851.85</v>
      </c>
      <c r="E170" s="289">
        <v>29428.76999999999</v>
      </c>
      <c r="F170" s="290"/>
      <c r="G170" s="290">
        <v>134.4</v>
      </c>
      <c r="H170" s="179">
        <v>0.68980333610863753</v>
      </c>
      <c r="I170" s="36"/>
      <c r="J170" s="5"/>
    </row>
    <row r="171" spans="1:11" s="28" customFormat="1" ht="10.5" customHeight="1" x14ac:dyDescent="0.2">
      <c r="A171" s="24"/>
      <c r="B171" s="16" t="s">
        <v>283</v>
      </c>
      <c r="C171" s="289"/>
      <c r="D171" s="289">
        <v>-43848</v>
      </c>
      <c r="E171" s="289">
        <v>-43848</v>
      </c>
      <c r="F171" s="290"/>
      <c r="G171" s="290">
        <v>-240</v>
      </c>
      <c r="H171" s="179">
        <v>0.14905660377358498</v>
      </c>
      <c r="I171" s="36"/>
      <c r="J171" s="5"/>
    </row>
    <row r="172" spans="1:11" s="28" customFormat="1" ht="12.75" customHeight="1" x14ac:dyDescent="0.2">
      <c r="A172" s="24"/>
      <c r="B172" s="16" t="s">
        <v>416</v>
      </c>
      <c r="C172" s="289"/>
      <c r="D172" s="289"/>
      <c r="E172" s="289"/>
      <c r="F172" s="290"/>
      <c r="G172" s="290"/>
      <c r="H172" s="179"/>
      <c r="I172" s="36"/>
      <c r="J172" s="5"/>
    </row>
    <row r="173" spans="1:11" s="28" customFormat="1" ht="12.75" customHeight="1" x14ac:dyDescent="0.2">
      <c r="A173" s="24"/>
      <c r="B173" s="16" t="s">
        <v>412</v>
      </c>
      <c r="C173" s="289"/>
      <c r="D173" s="289">
        <v>898699.11198000028</v>
      </c>
      <c r="E173" s="289">
        <v>898699.11198000028</v>
      </c>
      <c r="F173" s="290"/>
      <c r="G173" s="290"/>
      <c r="H173" s="179">
        <v>0.13246825889632818</v>
      </c>
      <c r="I173" s="36"/>
      <c r="J173" s="5"/>
    </row>
    <row r="174" spans="1:11" s="28" customFormat="1" ht="12.75" customHeight="1" x14ac:dyDescent="0.2">
      <c r="A174" s="24"/>
      <c r="B174" s="16" t="s">
        <v>374</v>
      </c>
      <c r="C174" s="289">
        <v>552379.17000000004</v>
      </c>
      <c r="D174" s="289">
        <v>439449.32499999995</v>
      </c>
      <c r="E174" s="289">
        <v>991828.495</v>
      </c>
      <c r="F174" s="290"/>
      <c r="G174" s="290">
        <v>3171</v>
      </c>
      <c r="H174" s="179">
        <v>1.9720767247570548E-2</v>
      </c>
      <c r="I174" s="36"/>
      <c r="J174" s="5"/>
    </row>
    <row r="175" spans="1:11" s="28" customFormat="1" ht="12.75" customHeight="1" x14ac:dyDescent="0.2">
      <c r="A175" s="24"/>
      <c r="B175" s="574" t="s">
        <v>451</v>
      </c>
      <c r="C175" s="289"/>
      <c r="D175" s="289">
        <v>3672.78</v>
      </c>
      <c r="E175" s="289">
        <v>3672.78</v>
      </c>
      <c r="F175" s="290"/>
      <c r="G175" s="290"/>
      <c r="H175" s="179">
        <v>-0.75054302422723473</v>
      </c>
      <c r="I175" s="36"/>
      <c r="J175" s="5"/>
    </row>
    <row r="176" spans="1:11" s="28" customFormat="1" ht="12.75" hidden="1" customHeight="1" x14ac:dyDescent="0.2">
      <c r="A176" s="24"/>
      <c r="B176" s="574"/>
      <c r="C176" s="289"/>
      <c r="D176" s="289"/>
      <c r="E176" s="289"/>
      <c r="F176" s="290"/>
      <c r="G176" s="290"/>
      <c r="H176" s="179"/>
      <c r="I176" s="36"/>
      <c r="J176" s="5"/>
    </row>
    <row r="177" spans="1:11" s="28" customFormat="1" ht="12" customHeight="1" x14ac:dyDescent="0.2">
      <c r="A177" s="24"/>
      <c r="B177" s="269" t="s">
        <v>99</v>
      </c>
      <c r="C177" s="289"/>
      <c r="D177" s="289">
        <v>858580.08</v>
      </c>
      <c r="E177" s="289">
        <v>858580.08</v>
      </c>
      <c r="F177" s="290"/>
      <c r="G177" s="290">
        <v>5502</v>
      </c>
      <c r="H177" s="179">
        <v>0.45514557157456137</v>
      </c>
      <c r="I177" s="36"/>
    </row>
    <row r="178" spans="1:11" s="28" customFormat="1" ht="14.25" customHeight="1" x14ac:dyDescent="0.2">
      <c r="A178" s="24"/>
      <c r="B178" s="35" t="s">
        <v>119</v>
      </c>
      <c r="C178" s="291">
        <v>850912774.16999972</v>
      </c>
      <c r="D178" s="291">
        <v>311237482.57698053</v>
      </c>
      <c r="E178" s="291">
        <v>1162150256.7469802</v>
      </c>
      <c r="F178" s="292">
        <v>3650755.560000007</v>
      </c>
      <c r="G178" s="292">
        <v>8397339.1099999975</v>
      </c>
      <c r="H178" s="178">
        <v>-6.9558686222389698E-2</v>
      </c>
      <c r="I178" s="36"/>
      <c r="K178" s="209" t="b">
        <f>IF(ABS(E178-SUM(E163:E177))&lt;0.001,TRUE,FALSE)</f>
        <v>1</v>
      </c>
    </row>
    <row r="179" spans="1:11" s="28" customFormat="1" ht="14.25" customHeight="1" x14ac:dyDescent="0.2">
      <c r="A179" s="24"/>
      <c r="B179" s="31" t="s">
        <v>243</v>
      </c>
      <c r="C179" s="291"/>
      <c r="D179" s="291"/>
      <c r="E179" s="291"/>
      <c r="F179" s="292"/>
      <c r="G179" s="292"/>
      <c r="H179" s="178"/>
      <c r="I179" s="36"/>
    </row>
    <row r="180" spans="1:11" s="28" customFormat="1" ht="10.5" customHeight="1" x14ac:dyDescent="0.2">
      <c r="A180" s="24"/>
      <c r="B180" s="16" t="s">
        <v>22</v>
      </c>
      <c r="C180" s="289">
        <v>80759873.090000004</v>
      </c>
      <c r="D180" s="289">
        <v>53537585.045850024</v>
      </c>
      <c r="E180" s="289">
        <v>134297458.13585004</v>
      </c>
      <c r="F180" s="290"/>
      <c r="G180" s="290">
        <v>462044.29099999991</v>
      </c>
      <c r="H180" s="179">
        <v>0.1709184524894527</v>
      </c>
      <c r="I180" s="36"/>
      <c r="J180" s="5"/>
    </row>
    <row r="181" spans="1:11" s="28" customFormat="1" ht="10.5" customHeight="1" x14ac:dyDescent="0.2">
      <c r="A181" s="24"/>
      <c r="B181" s="16" t="s">
        <v>387</v>
      </c>
      <c r="C181" s="289">
        <v>21558.220249999995</v>
      </c>
      <c r="D181" s="289">
        <v>255485.09167999987</v>
      </c>
      <c r="E181" s="289">
        <v>277043.31192999985</v>
      </c>
      <c r="F181" s="290"/>
      <c r="G181" s="290">
        <v>460.79235</v>
      </c>
      <c r="H181" s="179">
        <v>0.23726808433012581</v>
      </c>
      <c r="I181" s="36"/>
      <c r="J181" s="5"/>
    </row>
    <row r="182" spans="1:11" s="28" customFormat="1" ht="10.5" customHeight="1" x14ac:dyDescent="0.2">
      <c r="A182" s="24"/>
      <c r="B182" s="16" t="s">
        <v>104</v>
      </c>
      <c r="C182" s="289">
        <v>72489377.660000026</v>
      </c>
      <c r="D182" s="289">
        <v>42925919.95000004</v>
      </c>
      <c r="E182" s="289">
        <v>115415297.61000007</v>
      </c>
      <c r="F182" s="290"/>
      <c r="G182" s="290">
        <v>554059.4500000003</v>
      </c>
      <c r="H182" s="179">
        <v>6.5623494559964302E-2</v>
      </c>
      <c r="I182" s="36"/>
      <c r="J182" s="5"/>
    </row>
    <row r="183" spans="1:11" s="28" customFormat="1" ht="10.5" customHeight="1" x14ac:dyDescent="0.2">
      <c r="A183" s="24"/>
      <c r="B183" s="33" t="s">
        <v>106</v>
      </c>
      <c r="C183" s="289">
        <v>58567538.71000009</v>
      </c>
      <c r="D183" s="289">
        <v>39495210.600000039</v>
      </c>
      <c r="E183" s="289">
        <v>98062749.310000122</v>
      </c>
      <c r="F183" s="290"/>
      <c r="G183" s="290">
        <v>514896.48000000004</v>
      </c>
      <c r="H183" s="179">
        <v>8.3904310529250958E-2</v>
      </c>
      <c r="I183" s="36"/>
      <c r="J183" s="5"/>
    </row>
    <row r="184" spans="1:11" s="28" customFormat="1" ht="10.5" customHeight="1" x14ac:dyDescent="0.2">
      <c r="A184" s="24"/>
      <c r="B184" s="33" t="s">
        <v>304</v>
      </c>
      <c r="C184" s="289">
        <v>1288568.679999999</v>
      </c>
      <c r="D184" s="289">
        <v>3110174.7200000007</v>
      </c>
      <c r="E184" s="289">
        <v>4398743.4000000004</v>
      </c>
      <c r="F184" s="290"/>
      <c r="G184" s="290">
        <v>51799.880000000005</v>
      </c>
      <c r="H184" s="179">
        <v>0.13842418222549435</v>
      </c>
      <c r="I184" s="36"/>
      <c r="J184" s="5"/>
    </row>
    <row r="185" spans="1:11" s="28" customFormat="1" ht="10.5" customHeight="1" x14ac:dyDescent="0.2">
      <c r="A185" s="24"/>
      <c r="B185" s="33" t="s">
        <v>305</v>
      </c>
      <c r="C185" s="289">
        <v>2128.02</v>
      </c>
      <c r="D185" s="289">
        <v>262127.02000000008</v>
      </c>
      <c r="E185" s="289">
        <v>264255.04000000004</v>
      </c>
      <c r="F185" s="290"/>
      <c r="G185" s="290">
        <v>3369.3299999999995</v>
      </c>
      <c r="H185" s="179">
        <v>-0.11240354185378321</v>
      </c>
      <c r="I185" s="36"/>
      <c r="J185" s="5"/>
    </row>
    <row r="186" spans="1:11" s="28" customFormat="1" ht="10.5" customHeight="1" x14ac:dyDescent="0.2">
      <c r="A186" s="24"/>
      <c r="B186" s="33" t="s">
        <v>306</v>
      </c>
      <c r="C186" s="289">
        <v>10882.099999999995</v>
      </c>
      <c r="D186" s="289">
        <v>829043.19999999914</v>
      </c>
      <c r="E186" s="289">
        <v>839925.29999999912</v>
      </c>
      <c r="F186" s="290"/>
      <c r="G186" s="290">
        <v>10840.730000000001</v>
      </c>
      <c r="H186" s="179">
        <v>-0.46452864796051774</v>
      </c>
      <c r="I186" s="36"/>
      <c r="J186" s="5"/>
    </row>
    <row r="187" spans="1:11" s="28" customFormat="1" ht="10.5" customHeight="1" x14ac:dyDescent="0.2">
      <c r="A187" s="24"/>
      <c r="B187" s="33" t="s">
        <v>307</v>
      </c>
      <c r="C187" s="289">
        <v>7455934.9600000102</v>
      </c>
      <c r="D187" s="289">
        <v>3991341.3199999952</v>
      </c>
      <c r="E187" s="289">
        <v>11447276.280000005</v>
      </c>
      <c r="F187" s="290"/>
      <c r="G187" s="290">
        <v>50472.569999999985</v>
      </c>
      <c r="H187" s="179">
        <v>9.1132096681223018E-2</v>
      </c>
      <c r="I187" s="36"/>
      <c r="J187" s="5"/>
    </row>
    <row r="188" spans="1:11" s="28" customFormat="1" ht="10.5" customHeight="1" x14ac:dyDescent="0.2">
      <c r="A188" s="24"/>
      <c r="B188" s="33" t="s">
        <v>308</v>
      </c>
      <c r="C188" s="289">
        <v>10047356.830000065</v>
      </c>
      <c r="D188" s="289">
        <v>3584344.810000001</v>
      </c>
      <c r="E188" s="289">
        <v>13631701.640000066</v>
      </c>
      <c r="F188" s="290"/>
      <c r="G188" s="290">
        <v>61140.86</v>
      </c>
      <c r="H188" s="179">
        <v>5.1205810736391966E-2</v>
      </c>
      <c r="I188" s="36"/>
      <c r="J188" s="5"/>
      <c r="K188" s="5"/>
    </row>
    <row r="189" spans="1:11" s="28" customFormat="1" ht="10.5" customHeight="1" x14ac:dyDescent="0.2">
      <c r="A189" s="24"/>
      <c r="B189" s="33" t="s">
        <v>309</v>
      </c>
      <c r="C189" s="289">
        <v>39762668.120000012</v>
      </c>
      <c r="D189" s="289">
        <v>27718179.53000005</v>
      </c>
      <c r="E189" s="289">
        <v>67480847.650000066</v>
      </c>
      <c r="F189" s="290"/>
      <c r="G189" s="290">
        <v>337273.1100000001</v>
      </c>
      <c r="H189" s="179">
        <v>0.10113980720265681</v>
      </c>
      <c r="I189" s="36"/>
      <c r="J189" s="5"/>
      <c r="K189" s="5"/>
    </row>
    <row r="190" spans="1:11" ht="10.5" customHeight="1" x14ac:dyDescent="0.2">
      <c r="B190" s="33" t="s">
        <v>105</v>
      </c>
      <c r="C190" s="289">
        <v>13921838.949999947</v>
      </c>
      <c r="D190" s="289">
        <v>3430709.3499999908</v>
      </c>
      <c r="E190" s="289">
        <v>17352548.299999941</v>
      </c>
      <c r="F190" s="290"/>
      <c r="G190" s="290">
        <v>39162.970000000023</v>
      </c>
      <c r="H190" s="179">
        <v>-2.7104648871270398E-2</v>
      </c>
      <c r="I190" s="34"/>
    </row>
    <row r="191" spans="1:11" ht="10.5" customHeight="1" x14ac:dyDescent="0.2">
      <c r="B191" s="16" t="s">
        <v>116</v>
      </c>
      <c r="C191" s="289">
        <v>81970361.600000009</v>
      </c>
      <c r="D191" s="289">
        <v>10495439.909999965</v>
      </c>
      <c r="E191" s="289">
        <v>92465801.509999976</v>
      </c>
      <c r="F191" s="290"/>
      <c r="G191" s="290">
        <v>260432.06999999998</v>
      </c>
      <c r="H191" s="179">
        <v>-3.1663729565662768E-2</v>
      </c>
      <c r="I191" s="34"/>
    </row>
    <row r="192" spans="1:11" ht="10.5" customHeight="1" x14ac:dyDescent="0.2">
      <c r="B192" s="16" t="s">
        <v>117</v>
      </c>
      <c r="C192" s="289">
        <v>54280093.610000022</v>
      </c>
      <c r="D192" s="289">
        <v>9914749.8200000003</v>
      </c>
      <c r="E192" s="289">
        <v>64194843.430000022</v>
      </c>
      <c r="F192" s="290"/>
      <c r="G192" s="290">
        <v>161597.68000000002</v>
      </c>
      <c r="H192" s="179">
        <v>-7.1948254659947919E-2</v>
      </c>
      <c r="I192" s="34"/>
      <c r="K192" s="28"/>
    </row>
    <row r="193" spans="1:11" ht="10.5" customHeight="1" x14ac:dyDescent="0.2">
      <c r="B193" s="16" t="s">
        <v>118</v>
      </c>
      <c r="C193" s="289">
        <v>866920.57999999833</v>
      </c>
      <c r="D193" s="289">
        <v>17187265.359999999</v>
      </c>
      <c r="E193" s="289">
        <v>18054185.939999998</v>
      </c>
      <c r="F193" s="290"/>
      <c r="G193" s="290">
        <v>15294.09</v>
      </c>
      <c r="H193" s="179">
        <v>0.11889750535693921</v>
      </c>
      <c r="I193" s="34"/>
      <c r="K193" s="28"/>
    </row>
    <row r="194" spans="1:11" s="28" customFormat="1" ht="10.5" customHeight="1" x14ac:dyDescent="0.2">
      <c r="A194" s="24"/>
      <c r="B194" s="16" t="s">
        <v>115</v>
      </c>
      <c r="C194" s="289">
        <v>7918535.8600000218</v>
      </c>
      <c r="D194" s="289">
        <v>10534363.449999986</v>
      </c>
      <c r="E194" s="289">
        <v>18452899.310000006</v>
      </c>
      <c r="F194" s="290"/>
      <c r="G194" s="290">
        <v>41206.349999999991</v>
      </c>
      <c r="H194" s="179">
        <v>1.8607584163338853E-2</v>
      </c>
      <c r="I194" s="36"/>
      <c r="J194" s="5"/>
    </row>
    <row r="195" spans="1:11" s="28" customFormat="1" ht="10.5" customHeight="1" x14ac:dyDescent="0.2">
      <c r="A195" s="24"/>
      <c r="B195" s="16" t="s">
        <v>114</v>
      </c>
      <c r="C195" s="289">
        <v>65285.500000000175</v>
      </c>
      <c r="D195" s="289">
        <v>8478723.239999922</v>
      </c>
      <c r="E195" s="289">
        <v>8544008.739999922</v>
      </c>
      <c r="F195" s="290"/>
      <c r="G195" s="290">
        <v>22291.199999999986</v>
      </c>
      <c r="H195" s="179">
        <v>4.926726232188372E-2</v>
      </c>
      <c r="I195" s="36"/>
      <c r="J195" s="5"/>
      <c r="K195" s="5"/>
    </row>
    <row r="196" spans="1:11" s="28" customFormat="1" ht="10.5" customHeight="1" x14ac:dyDescent="0.2">
      <c r="A196" s="24"/>
      <c r="B196" s="16" t="s">
        <v>95</v>
      </c>
      <c r="C196" s="289">
        <v>447840.2200000009</v>
      </c>
      <c r="D196" s="289">
        <v>2442625.3599999989</v>
      </c>
      <c r="E196" s="289">
        <v>2890465.5799999996</v>
      </c>
      <c r="F196" s="290"/>
      <c r="G196" s="290">
        <v>8598.32</v>
      </c>
      <c r="H196" s="179">
        <v>-9.8732185296433905E-2</v>
      </c>
      <c r="I196" s="36"/>
      <c r="J196" s="5"/>
      <c r="K196" s="5"/>
    </row>
    <row r="197" spans="1:11" ht="10.5" customHeight="1" x14ac:dyDescent="0.2">
      <c r="B197" s="16" t="s">
        <v>381</v>
      </c>
      <c r="C197" s="289">
        <v>37627520.280000024</v>
      </c>
      <c r="D197" s="289">
        <v>5888135.7949999999</v>
      </c>
      <c r="E197" s="289">
        <v>43515656.075000025</v>
      </c>
      <c r="F197" s="290"/>
      <c r="G197" s="290">
        <v>298081.14</v>
      </c>
      <c r="H197" s="179">
        <v>0.62896844976816357</v>
      </c>
      <c r="I197" s="20"/>
    </row>
    <row r="198" spans="1:11" ht="10.5" customHeight="1" x14ac:dyDescent="0.2">
      <c r="B198" s="16" t="s">
        <v>418</v>
      </c>
      <c r="C198" s="289"/>
      <c r="D198" s="289">
        <v>27661.800000000003</v>
      </c>
      <c r="E198" s="289">
        <v>27661.800000000003</v>
      </c>
      <c r="F198" s="290"/>
      <c r="G198" s="290"/>
      <c r="H198" s="179">
        <v>3.8091870340185796E-2</v>
      </c>
      <c r="I198" s="34"/>
    </row>
    <row r="199" spans="1:11" ht="10.5" customHeight="1" x14ac:dyDescent="0.2">
      <c r="B199" s="16" t="s">
        <v>444</v>
      </c>
      <c r="C199" s="289"/>
      <c r="D199" s="289"/>
      <c r="E199" s="289"/>
      <c r="F199" s="290"/>
      <c r="G199" s="290"/>
      <c r="H199" s="179"/>
      <c r="I199" s="34"/>
    </row>
    <row r="200" spans="1:11" ht="10.5" customHeight="1" x14ac:dyDescent="0.2">
      <c r="B200" s="16" t="s">
        <v>441</v>
      </c>
      <c r="C200" s="289"/>
      <c r="D200" s="289">
        <v>8327912.5444319975</v>
      </c>
      <c r="E200" s="289">
        <v>8327912.5444319975</v>
      </c>
      <c r="F200" s="290"/>
      <c r="G200" s="290"/>
      <c r="H200" s="179">
        <v>0.26505412626749592</v>
      </c>
      <c r="I200" s="34"/>
    </row>
    <row r="201" spans="1:11" ht="10.5" customHeight="1" x14ac:dyDescent="0.2">
      <c r="B201" s="16" t="s">
        <v>346</v>
      </c>
      <c r="C201" s="289"/>
      <c r="D201" s="289"/>
      <c r="E201" s="289"/>
      <c r="F201" s="290"/>
      <c r="G201" s="290"/>
      <c r="H201" s="179"/>
      <c r="I201" s="20"/>
    </row>
    <row r="202" spans="1:11" ht="10.5" customHeight="1" x14ac:dyDescent="0.2">
      <c r="B202" s="16" t="s">
        <v>350</v>
      </c>
      <c r="C202" s="289"/>
      <c r="D202" s="289">
        <v>30971657.098760001</v>
      </c>
      <c r="E202" s="289">
        <v>30971657.098760001</v>
      </c>
      <c r="F202" s="290"/>
      <c r="G202" s="290"/>
      <c r="H202" s="179"/>
      <c r="I202" s="20"/>
    </row>
    <row r="203" spans="1:11" ht="10.5" customHeight="1" x14ac:dyDescent="0.2">
      <c r="B203" s="16" t="s">
        <v>313</v>
      </c>
      <c r="C203" s="289"/>
      <c r="D203" s="289"/>
      <c r="E203" s="289"/>
      <c r="F203" s="290"/>
      <c r="G203" s="290"/>
      <c r="H203" s="179"/>
      <c r="I203" s="20"/>
    </row>
    <row r="204" spans="1:11" ht="10.5" customHeight="1" x14ac:dyDescent="0.2">
      <c r="B204" s="16" t="s">
        <v>351</v>
      </c>
      <c r="C204" s="289"/>
      <c r="D204" s="289"/>
      <c r="E204" s="289"/>
      <c r="F204" s="290"/>
      <c r="G204" s="290"/>
      <c r="H204" s="179"/>
      <c r="I204" s="20"/>
    </row>
    <row r="205" spans="1:11" ht="10.5" customHeight="1" x14ac:dyDescent="0.2">
      <c r="B205" s="269" t="s">
        <v>412</v>
      </c>
      <c r="C205" s="289"/>
      <c r="D205" s="289"/>
      <c r="E205" s="289"/>
      <c r="F205" s="290"/>
      <c r="G205" s="290"/>
      <c r="H205" s="179"/>
      <c r="I205" s="34"/>
    </row>
    <row r="206" spans="1:11" ht="10.5" customHeight="1" x14ac:dyDescent="0.2">
      <c r="B206" s="16" t="s">
        <v>100</v>
      </c>
      <c r="C206" s="289">
        <v>266754.90999999986</v>
      </c>
      <c r="D206" s="289">
        <v>1824227.28</v>
      </c>
      <c r="E206" s="289">
        <v>2090982.19</v>
      </c>
      <c r="F206" s="290"/>
      <c r="G206" s="290">
        <v>7633.7999999999993</v>
      </c>
      <c r="H206" s="179">
        <v>0.15754025682233919</v>
      </c>
      <c r="I206" s="34"/>
    </row>
    <row r="207" spans="1:11" ht="10.5" customHeight="1" x14ac:dyDescent="0.2">
      <c r="B207" s="16" t="s">
        <v>388</v>
      </c>
      <c r="C207" s="289">
        <v>8066.2797500000079</v>
      </c>
      <c r="D207" s="289">
        <v>184035.10832000012</v>
      </c>
      <c r="E207" s="289">
        <v>192101.38807000013</v>
      </c>
      <c r="F207" s="290"/>
      <c r="G207" s="290">
        <v>224.20765000000003</v>
      </c>
      <c r="H207" s="179">
        <v>7.0082932908273943E-2</v>
      </c>
      <c r="I207" s="34"/>
    </row>
    <row r="208" spans="1:11" ht="10.5" customHeight="1" x14ac:dyDescent="0.2">
      <c r="B208" s="16" t="s">
        <v>94</v>
      </c>
      <c r="C208" s="289">
        <v>3414.2000000000007</v>
      </c>
      <c r="D208" s="289">
        <v>89278.75</v>
      </c>
      <c r="E208" s="289">
        <v>92692.95</v>
      </c>
      <c r="F208" s="290"/>
      <c r="G208" s="290"/>
      <c r="H208" s="179">
        <v>-0.27519838945747099</v>
      </c>
      <c r="I208" s="34"/>
      <c r="K208" s="28"/>
    </row>
    <row r="209" spans="1:11" ht="10.5" customHeight="1" x14ac:dyDescent="0.2">
      <c r="B209" s="16" t="s">
        <v>92</v>
      </c>
      <c r="C209" s="289">
        <v>105217.39</v>
      </c>
      <c r="D209" s="289">
        <v>15114.770000000006</v>
      </c>
      <c r="E209" s="289">
        <v>120332.16000000002</v>
      </c>
      <c r="F209" s="290"/>
      <c r="G209" s="290">
        <v>221.02</v>
      </c>
      <c r="H209" s="179">
        <v>-2.2504335817713494E-2</v>
      </c>
      <c r="I209" s="34"/>
    </row>
    <row r="210" spans="1:11" s="28" customFormat="1" ht="10.5" customHeight="1" x14ac:dyDescent="0.2">
      <c r="A210" s="24"/>
      <c r="B210" s="16" t="s">
        <v>93</v>
      </c>
      <c r="C210" s="289">
        <v>103322.62999999999</v>
      </c>
      <c r="D210" s="289">
        <v>15218.25</v>
      </c>
      <c r="E210" s="289">
        <v>118540.87999999999</v>
      </c>
      <c r="F210" s="290"/>
      <c r="G210" s="290"/>
      <c r="H210" s="179">
        <v>-3.2964694989262133E-2</v>
      </c>
      <c r="I210" s="27"/>
      <c r="J210" s="5"/>
      <c r="K210" s="5"/>
    </row>
    <row r="211" spans="1:11" ht="10.5" customHeight="1" x14ac:dyDescent="0.2">
      <c r="B211" s="16" t="s">
        <v>303</v>
      </c>
      <c r="C211" s="289"/>
      <c r="D211" s="289"/>
      <c r="E211" s="289"/>
      <c r="F211" s="290"/>
      <c r="G211" s="290"/>
      <c r="H211" s="179"/>
      <c r="I211" s="34"/>
    </row>
    <row r="212" spans="1:11" ht="10.5" customHeight="1" x14ac:dyDescent="0.2">
      <c r="B212" s="16" t="s">
        <v>123</v>
      </c>
      <c r="C212" s="289">
        <v>474496.96000000014</v>
      </c>
      <c r="D212" s="289">
        <v>3043042.7599999984</v>
      </c>
      <c r="E212" s="289">
        <v>3517539.7199999988</v>
      </c>
      <c r="F212" s="290"/>
      <c r="G212" s="290">
        <v>10678.760000000002</v>
      </c>
      <c r="H212" s="179">
        <v>0.58288887245692944</v>
      </c>
      <c r="I212" s="34"/>
    </row>
    <row r="213" spans="1:11" ht="10.5" customHeight="1" x14ac:dyDescent="0.2">
      <c r="B213" s="16" t="s">
        <v>107</v>
      </c>
      <c r="C213" s="289"/>
      <c r="D213" s="289">
        <v>500</v>
      </c>
      <c r="E213" s="289">
        <v>500</v>
      </c>
      <c r="F213" s="290"/>
      <c r="G213" s="290"/>
      <c r="H213" s="179">
        <v>0</v>
      </c>
      <c r="I213" s="20"/>
    </row>
    <row r="214" spans="1:11" ht="10.5" customHeight="1" x14ac:dyDescent="0.2">
      <c r="B214" s="33" t="s">
        <v>110</v>
      </c>
      <c r="C214" s="289"/>
      <c r="D214" s="289"/>
      <c r="E214" s="289"/>
      <c r="F214" s="290"/>
      <c r="G214" s="290"/>
      <c r="H214" s="179"/>
      <c r="I214" s="34"/>
    </row>
    <row r="215" spans="1:11" ht="10.5" customHeight="1" x14ac:dyDescent="0.2">
      <c r="B215" s="33" t="s">
        <v>109</v>
      </c>
      <c r="C215" s="289"/>
      <c r="D215" s="289"/>
      <c r="E215" s="289"/>
      <c r="F215" s="290"/>
      <c r="G215" s="290"/>
      <c r="H215" s="179"/>
      <c r="I215" s="34"/>
    </row>
    <row r="216" spans="1:11" ht="10.5" customHeight="1" x14ac:dyDescent="0.2">
      <c r="B216" s="33" t="s">
        <v>111</v>
      </c>
      <c r="C216" s="289"/>
      <c r="D216" s="289">
        <v>500</v>
      </c>
      <c r="E216" s="289">
        <v>500</v>
      </c>
      <c r="F216" s="290"/>
      <c r="G216" s="290"/>
      <c r="H216" s="179">
        <v>0</v>
      </c>
      <c r="I216" s="34"/>
      <c r="K216" s="28"/>
    </row>
    <row r="217" spans="1:11" ht="10.5" customHeight="1" x14ac:dyDescent="0.2">
      <c r="B217" s="33" t="s">
        <v>112</v>
      </c>
      <c r="C217" s="289"/>
      <c r="D217" s="289"/>
      <c r="E217" s="289"/>
      <c r="F217" s="290"/>
      <c r="G217" s="290"/>
      <c r="H217" s="179"/>
      <c r="I217" s="34"/>
      <c r="K217" s="28"/>
    </row>
    <row r="218" spans="1:11" s="28" customFormat="1" ht="10.5" customHeight="1" x14ac:dyDescent="0.2">
      <c r="A218" s="24"/>
      <c r="B218" s="16" t="s">
        <v>256</v>
      </c>
      <c r="C218" s="289">
        <v>27434.809999999994</v>
      </c>
      <c r="D218" s="289">
        <v>52298.930000000008</v>
      </c>
      <c r="E218" s="289">
        <v>79733.740000000005</v>
      </c>
      <c r="F218" s="290"/>
      <c r="G218" s="290">
        <v>201.57999999999998</v>
      </c>
      <c r="H218" s="179">
        <v>0.83074034624235993</v>
      </c>
      <c r="I218" s="47"/>
      <c r="J218" s="5"/>
    </row>
    <row r="219" spans="1:11" s="28" customFormat="1" ht="10.5" customHeight="1" x14ac:dyDescent="0.2">
      <c r="A219" s="24"/>
      <c r="B219" s="16" t="s">
        <v>96</v>
      </c>
      <c r="C219" s="289"/>
      <c r="D219" s="289"/>
      <c r="E219" s="289"/>
      <c r="F219" s="290"/>
      <c r="G219" s="290"/>
      <c r="H219" s="179"/>
      <c r="I219" s="47"/>
      <c r="J219" s="5"/>
    </row>
    <row r="220" spans="1:11" s="28" customFormat="1" ht="10.5" customHeight="1" x14ac:dyDescent="0.2">
      <c r="A220" s="24"/>
      <c r="B220" s="16" t="s">
        <v>103</v>
      </c>
      <c r="C220" s="295"/>
      <c r="D220" s="295"/>
      <c r="E220" s="295"/>
      <c r="F220" s="296"/>
      <c r="G220" s="296"/>
      <c r="H220" s="190"/>
      <c r="I220" s="47"/>
      <c r="J220" s="5"/>
    </row>
    <row r="221" spans="1:11" s="28" customFormat="1" ht="10.5" customHeight="1" x14ac:dyDescent="0.2">
      <c r="A221" s="24"/>
      <c r="B221" s="16" t="s">
        <v>91</v>
      </c>
      <c r="C221" s="295">
        <v>143096.84</v>
      </c>
      <c r="D221" s="295">
        <v>67059.219999999987</v>
      </c>
      <c r="E221" s="295">
        <v>210156.05999999997</v>
      </c>
      <c r="F221" s="296"/>
      <c r="G221" s="296">
        <v>1060</v>
      </c>
      <c r="H221" s="190">
        <v>0.82922725798167196</v>
      </c>
      <c r="I221" s="47"/>
      <c r="J221" s="5"/>
    </row>
    <row r="222" spans="1:11" s="28" customFormat="1" ht="10.5" customHeight="1" x14ac:dyDescent="0.2">
      <c r="A222" s="24"/>
      <c r="B222" s="16" t="s">
        <v>382</v>
      </c>
      <c r="C222" s="295"/>
      <c r="D222" s="295">
        <v>1745</v>
      </c>
      <c r="E222" s="295">
        <v>1745</v>
      </c>
      <c r="F222" s="296"/>
      <c r="G222" s="296"/>
      <c r="H222" s="190">
        <v>-0.16928496620013322</v>
      </c>
      <c r="I222" s="47"/>
      <c r="J222" s="5"/>
    </row>
    <row r="223" spans="1:11" s="28" customFormat="1" ht="10.5" customHeight="1" x14ac:dyDescent="0.2">
      <c r="A223" s="24"/>
      <c r="B223" s="268" t="s">
        <v>255</v>
      </c>
      <c r="C223" s="295"/>
      <c r="D223" s="295">
        <v>63983.68</v>
      </c>
      <c r="E223" s="295">
        <v>63983.68</v>
      </c>
      <c r="F223" s="296"/>
      <c r="G223" s="296">
        <v>450</v>
      </c>
      <c r="H223" s="190">
        <v>-0.21595699211443675</v>
      </c>
      <c r="I223" s="47"/>
      <c r="J223" s="5"/>
    </row>
    <row r="224" spans="1:11" s="28" customFormat="1" ht="10.5" customHeight="1" x14ac:dyDescent="0.2">
      <c r="A224" s="24"/>
      <c r="B224" s="16" t="s">
        <v>254</v>
      </c>
      <c r="C224" s="295"/>
      <c r="D224" s="295"/>
      <c r="E224" s="295"/>
      <c r="F224" s="296"/>
      <c r="G224" s="296"/>
      <c r="H224" s="190"/>
      <c r="I224" s="47"/>
      <c r="J224" s="5"/>
    </row>
    <row r="225" spans="1:11" s="28" customFormat="1" ht="10.5" customHeight="1" x14ac:dyDescent="0.2">
      <c r="A225" s="24"/>
      <c r="B225" s="16" t="s">
        <v>97</v>
      </c>
      <c r="C225" s="295"/>
      <c r="D225" s="295"/>
      <c r="E225" s="295"/>
      <c r="F225" s="296"/>
      <c r="G225" s="296"/>
      <c r="H225" s="190"/>
      <c r="I225" s="47"/>
      <c r="J225" s="5"/>
    </row>
    <row r="226" spans="1:11" s="28" customFormat="1" ht="10.5" customHeight="1" x14ac:dyDescent="0.2">
      <c r="A226" s="24"/>
      <c r="B226" s="16" t="s">
        <v>380</v>
      </c>
      <c r="C226" s="295"/>
      <c r="D226" s="295"/>
      <c r="E226" s="295"/>
      <c r="F226" s="296"/>
      <c r="G226" s="296"/>
      <c r="H226" s="190"/>
      <c r="I226" s="47"/>
      <c r="J226" s="5"/>
    </row>
    <row r="227" spans="1:11" s="28" customFormat="1" ht="10.5" customHeight="1" x14ac:dyDescent="0.2">
      <c r="A227" s="24"/>
      <c r="B227" s="16" t="s">
        <v>419</v>
      </c>
      <c r="C227" s="295"/>
      <c r="D227" s="295">
        <v>8797659.1260520015</v>
      </c>
      <c r="E227" s="295">
        <v>8797659.1260520015</v>
      </c>
      <c r="F227" s="296"/>
      <c r="G227" s="296"/>
      <c r="H227" s="190">
        <v>0.35872488806589997</v>
      </c>
      <c r="I227" s="47"/>
      <c r="J227" s="5"/>
    </row>
    <row r="228" spans="1:11" s="28" customFormat="1" ht="10.5" customHeight="1" x14ac:dyDescent="0.2">
      <c r="A228" s="24"/>
      <c r="B228" s="16" t="s">
        <v>489</v>
      </c>
      <c r="C228" s="295"/>
      <c r="D228" s="295">
        <v>34641.777900000001</v>
      </c>
      <c r="E228" s="295">
        <v>34641.777900000001</v>
      </c>
      <c r="F228" s="296"/>
      <c r="G228" s="296"/>
      <c r="H228" s="190"/>
      <c r="I228" s="47"/>
      <c r="J228" s="5"/>
    </row>
    <row r="229" spans="1:11" s="28" customFormat="1" ht="10.5" customHeight="1" x14ac:dyDescent="0.2">
      <c r="A229" s="24"/>
      <c r="B229" s="16" t="s">
        <v>487</v>
      </c>
      <c r="C229" s="295"/>
      <c r="D229" s="295">
        <v>16540.0514</v>
      </c>
      <c r="E229" s="295">
        <v>16540.0514</v>
      </c>
      <c r="F229" s="296"/>
      <c r="G229" s="296"/>
      <c r="H229" s="190">
        <v>-0.28827164383076331</v>
      </c>
      <c r="I229" s="47"/>
      <c r="J229" s="5"/>
    </row>
    <row r="230" spans="1:11" s="28" customFormat="1" ht="10.5" customHeight="1" x14ac:dyDescent="0.2">
      <c r="A230" s="24"/>
      <c r="B230" s="16" t="s">
        <v>374</v>
      </c>
      <c r="C230" s="295">
        <v>59128.800000000003</v>
      </c>
      <c r="D230" s="295">
        <v>39520.590000000113</v>
      </c>
      <c r="E230" s="295">
        <v>98649.390000000116</v>
      </c>
      <c r="F230" s="296"/>
      <c r="G230" s="296">
        <v>429</v>
      </c>
      <c r="H230" s="190">
        <v>4.070164464896675E-2</v>
      </c>
      <c r="I230" s="47"/>
      <c r="J230" s="5"/>
    </row>
    <row r="231" spans="1:11" s="28" customFormat="1" ht="10.5" customHeight="1" x14ac:dyDescent="0.2">
      <c r="A231" s="24"/>
      <c r="B231" s="16" t="s">
        <v>420</v>
      </c>
      <c r="C231" s="295"/>
      <c r="D231" s="295">
        <v>535935.50349999999</v>
      </c>
      <c r="E231" s="295">
        <v>535935.50349999999</v>
      </c>
      <c r="F231" s="296"/>
      <c r="G231" s="296"/>
      <c r="H231" s="190"/>
      <c r="I231" s="47"/>
      <c r="J231" s="5"/>
    </row>
    <row r="232" spans="1:11" s="28" customFormat="1" ht="10.5" customHeight="1" x14ac:dyDescent="0.2">
      <c r="A232" s="24"/>
      <c r="B232" s="574" t="s">
        <v>460</v>
      </c>
      <c r="C232" s="295"/>
      <c r="D232" s="295"/>
      <c r="E232" s="295"/>
      <c r="F232" s="296"/>
      <c r="G232" s="296"/>
      <c r="H232" s="190"/>
      <c r="I232" s="47"/>
      <c r="J232" s="5"/>
    </row>
    <row r="233" spans="1:11" s="28" customFormat="1" ht="10.5" hidden="1" customHeight="1" x14ac:dyDescent="0.2">
      <c r="A233" s="24"/>
      <c r="B233" s="574"/>
      <c r="C233" s="295"/>
      <c r="D233" s="295"/>
      <c r="E233" s="295"/>
      <c r="F233" s="296"/>
      <c r="G233" s="296"/>
      <c r="H233" s="190"/>
      <c r="I233" s="47"/>
      <c r="J233" s="5"/>
    </row>
    <row r="234" spans="1:11" s="28" customFormat="1" ht="10.5" customHeight="1" x14ac:dyDescent="0.2">
      <c r="A234" s="24"/>
      <c r="B234" s="16" t="s">
        <v>99</v>
      </c>
      <c r="C234" s="295">
        <v>119638.43999999986</v>
      </c>
      <c r="D234" s="295">
        <v>716561.1861980001</v>
      </c>
      <c r="E234" s="295">
        <v>836199.62619799981</v>
      </c>
      <c r="F234" s="296"/>
      <c r="G234" s="296">
        <v>2872.7838500000003</v>
      </c>
      <c r="H234" s="190">
        <v>0.22172540567170151</v>
      </c>
      <c r="I234" s="47"/>
      <c r="J234" s="5"/>
      <c r="K234" s="5"/>
    </row>
    <row r="235" spans="1:11" s="28" customFormat="1" ht="10.5" customHeight="1" x14ac:dyDescent="0.2">
      <c r="A235" s="24"/>
      <c r="B235" s="16" t="s">
        <v>283</v>
      </c>
      <c r="C235" s="295"/>
      <c r="D235" s="295">
        <v>-419472</v>
      </c>
      <c r="E235" s="295">
        <v>-419472</v>
      </c>
      <c r="F235" s="296"/>
      <c r="G235" s="296">
        <v>-816</v>
      </c>
      <c r="H235" s="190">
        <v>0.21662258109425037</v>
      </c>
      <c r="I235" s="47"/>
      <c r="J235" s="5"/>
    </row>
    <row r="236" spans="1:11" s="28" customFormat="1" ht="12.75" customHeight="1" x14ac:dyDescent="0.2">
      <c r="A236" s="24"/>
      <c r="B236" s="16" t="s">
        <v>279</v>
      </c>
      <c r="C236" s="295">
        <v>45</v>
      </c>
      <c r="D236" s="295">
        <v>-6521065</v>
      </c>
      <c r="E236" s="295">
        <v>-6521020</v>
      </c>
      <c r="F236" s="296"/>
      <c r="G236" s="296">
        <v>-29236</v>
      </c>
      <c r="H236" s="190">
        <v>0.21614602808596817</v>
      </c>
      <c r="I236" s="47"/>
    </row>
    <row r="237" spans="1:11" ht="10.5" customHeight="1" x14ac:dyDescent="0.2">
      <c r="B237" s="35" t="s">
        <v>245</v>
      </c>
      <c r="C237" s="297">
        <v>337757982.88000017</v>
      </c>
      <c r="D237" s="297">
        <v>209544349.44909194</v>
      </c>
      <c r="E237" s="297">
        <v>547302332.32909214</v>
      </c>
      <c r="F237" s="298"/>
      <c r="G237" s="298">
        <v>1817784.5348499999</v>
      </c>
      <c r="H237" s="180">
        <v>0.13383834438762543</v>
      </c>
      <c r="I237" s="47"/>
      <c r="K237" s="209" t="b">
        <f>IF(ABS(E237-SUM(E180:E182,E191:E213,E218:E236))&lt;0.001,TRUE,FALSE)</f>
        <v>1</v>
      </c>
    </row>
    <row r="238" spans="1:11" ht="10.5" customHeight="1" x14ac:dyDescent="0.2">
      <c r="B238" s="31" t="s">
        <v>278</v>
      </c>
      <c r="C238" s="297"/>
      <c r="D238" s="297"/>
      <c r="E238" s="297"/>
      <c r="F238" s="298"/>
      <c r="G238" s="298"/>
      <c r="H238" s="180"/>
      <c r="I238" s="47"/>
    </row>
    <row r="239" spans="1:11" ht="10.5" customHeight="1" x14ac:dyDescent="0.2">
      <c r="B239" s="16" t="s">
        <v>22</v>
      </c>
      <c r="C239" s="295">
        <v>1701004815.2600088</v>
      </c>
      <c r="D239" s="295">
        <v>986910818.96238148</v>
      </c>
      <c r="E239" s="295">
        <v>2687915634.2223907</v>
      </c>
      <c r="F239" s="296">
        <v>84660579.399999887</v>
      </c>
      <c r="G239" s="296">
        <v>15339044.966000015</v>
      </c>
      <c r="H239" s="190">
        <v>6.788236951387927E-2</v>
      </c>
      <c r="I239" s="47"/>
    </row>
    <row r="240" spans="1:11" ht="10.5" customHeight="1" x14ac:dyDescent="0.2">
      <c r="B240" s="16" t="s">
        <v>387</v>
      </c>
      <c r="C240" s="295">
        <v>378884.02979299927</v>
      </c>
      <c r="D240" s="295">
        <v>7796230.9686549949</v>
      </c>
      <c r="E240" s="295">
        <v>8175114.9984479947</v>
      </c>
      <c r="F240" s="296">
        <v>124929.2735</v>
      </c>
      <c r="G240" s="296">
        <v>5399.0108</v>
      </c>
      <c r="H240" s="190">
        <v>0.19112725181404588</v>
      </c>
      <c r="I240" s="47"/>
    </row>
    <row r="241" spans="2:9" ht="10.5" customHeight="1" x14ac:dyDescent="0.2">
      <c r="B241" s="16" t="s">
        <v>104</v>
      </c>
      <c r="C241" s="295">
        <v>1260150709.7399986</v>
      </c>
      <c r="D241" s="295">
        <v>2003899247.9899998</v>
      </c>
      <c r="E241" s="295">
        <v>3264049957.7299986</v>
      </c>
      <c r="F241" s="296">
        <v>808595337.44999993</v>
      </c>
      <c r="G241" s="296">
        <v>19445807.390000004</v>
      </c>
      <c r="H241" s="190">
        <v>-2.9014279801787835E-2</v>
      </c>
      <c r="I241" s="47"/>
    </row>
    <row r="242" spans="2:9" ht="10.5" customHeight="1" x14ac:dyDescent="0.2">
      <c r="B242" s="33" t="s">
        <v>106</v>
      </c>
      <c r="C242" s="295">
        <v>1157692673.6699996</v>
      </c>
      <c r="D242" s="295">
        <v>1973848353.3599999</v>
      </c>
      <c r="E242" s="295">
        <v>3131541027.0299997</v>
      </c>
      <c r="F242" s="296">
        <v>798475161.1700002</v>
      </c>
      <c r="G242" s="296">
        <v>18579867.570000004</v>
      </c>
      <c r="H242" s="190">
        <v>-2.8137180173032905E-2</v>
      </c>
      <c r="I242" s="47"/>
    </row>
    <row r="243" spans="2:9" ht="10.5" customHeight="1" x14ac:dyDescent="0.2">
      <c r="B243" s="33" t="s">
        <v>304</v>
      </c>
      <c r="C243" s="295">
        <v>30888612.500000045</v>
      </c>
      <c r="D243" s="295">
        <v>413205003.45000046</v>
      </c>
      <c r="E243" s="295">
        <v>444093615.95000052</v>
      </c>
      <c r="F243" s="296">
        <v>323203859.03000045</v>
      </c>
      <c r="G243" s="296">
        <v>2847696.92</v>
      </c>
      <c r="H243" s="190">
        <v>-0.16833426964675258</v>
      </c>
      <c r="I243" s="47"/>
    </row>
    <row r="244" spans="2:9" ht="10.5" customHeight="1" x14ac:dyDescent="0.2">
      <c r="B244" s="33" t="s">
        <v>305</v>
      </c>
      <c r="C244" s="295">
        <v>89870.070000000327</v>
      </c>
      <c r="D244" s="295">
        <v>9861593.3900000397</v>
      </c>
      <c r="E244" s="295">
        <v>9951463.46000004</v>
      </c>
      <c r="F244" s="296">
        <v>9458277.2900000382</v>
      </c>
      <c r="G244" s="296">
        <v>47685.570000000014</v>
      </c>
      <c r="H244" s="190">
        <v>-0.29123134336915046</v>
      </c>
      <c r="I244" s="47"/>
    </row>
    <row r="245" spans="2:9" ht="10.5" customHeight="1" x14ac:dyDescent="0.2">
      <c r="B245" s="33" t="s">
        <v>306</v>
      </c>
      <c r="C245" s="295">
        <v>1191243.6400000001</v>
      </c>
      <c r="D245" s="295">
        <v>176237762.48999953</v>
      </c>
      <c r="E245" s="295">
        <v>177429006.12999955</v>
      </c>
      <c r="F245" s="296">
        <v>170713407.82999954</v>
      </c>
      <c r="G245" s="296">
        <v>1105616.9699999997</v>
      </c>
      <c r="H245" s="190">
        <v>-0.23220544593321413</v>
      </c>
      <c r="I245" s="47"/>
    </row>
    <row r="246" spans="2:9" ht="10.5" customHeight="1" x14ac:dyDescent="0.2">
      <c r="B246" s="33" t="s">
        <v>307</v>
      </c>
      <c r="C246" s="295">
        <v>284409582.63999617</v>
      </c>
      <c r="D246" s="295">
        <v>236174398.27999768</v>
      </c>
      <c r="E246" s="295">
        <v>520583980.91999394</v>
      </c>
      <c r="F246" s="296">
        <v>16748287.30000006</v>
      </c>
      <c r="G246" s="296">
        <v>3265556.7799999993</v>
      </c>
      <c r="H246" s="190">
        <v>2.8916771541531716E-2</v>
      </c>
      <c r="I246" s="47"/>
    </row>
    <row r="247" spans="2:9" ht="10.5" customHeight="1" x14ac:dyDescent="0.2">
      <c r="B247" s="33" t="s">
        <v>308</v>
      </c>
      <c r="C247" s="295">
        <v>370514169.08000314</v>
      </c>
      <c r="D247" s="295">
        <v>302658532.82000077</v>
      </c>
      <c r="E247" s="295">
        <v>673172701.90000403</v>
      </c>
      <c r="F247" s="296">
        <v>69821105.819999799</v>
      </c>
      <c r="G247" s="296">
        <v>3735429.420000005</v>
      </c>
      <c r="H247" s="190">
        <v>2.5152012803596691E-2</v>
      </c>
      <c r="I247" s="47"/>
    </row>
    <row r="248" spans="2:9" ht="10.5" customHeight="1" x14ac:dyDescent="0.2">
      <c r="B248" s="33" t="s">
        <v>309</v>
      </c>
      <c r="C248" s="295">
        <v>470599195.74000025</v>
      </c>
      <c r="D248" s="295">
        <v>835711062.93000126</v>
      </c>
      <c r="E248" s="295">
        <v>1306310258.6700017</v>
      </c>
      <c r="F248" s="296">
        <v>208530223.90000013</v>
      </c>
      <c r="G248" s="296">
        <v>7577881.9100000029</v>
      </c>
      <c r="H248" s="190">
        <v>2.0168894322706743E-2</v>
      </c>
      <c r="I248" s="47"/>
    </row>
    <row r="249" spans="2:9" ht="10.5" customHeight="1" x14ac:dyDescent="0.2">
      <c r="B249" s="33" t="s">
        <v>105</v>
      </c>
      <c r="C249" s="295">
        <v>102458036.06999908</v>
      </c>
      <c r="D249" s="295">
        <v>30050894.63000001</v>
      </c>
      <c r="E249" s="295">
        <v>132508930.69999911</v>
      </c>
      <c r="F249" s="296">
        <v>10120176.279999968</v>
      </c>
      <c r="G249" s="296">
        <v>865939.81999999948</v>
      </c>
      <c r="H249" s="190">
        <v>-4.9291311440911922E-2</v>
      </c>
      <c r="I249" s="47"/>
    </row>
    <row r="250" spans="2:9" ht="10.5" customHeight="1" x14ac:dyDescent="0.2">
      <c r="B250" s="16" t="s">
        <v>116</v>
      </c>
      <c r="C250" s="295">
        <v>506320880.25000161</v>
      </c>
      <c r="D250" s="295">
        <v>56254040.400000162</v>
      </c>
      <c r="E250" s="295">
        <v>562574920.65000176</v>
      </c>
      <c r="F250" s="296">
        <v>408524.09999999974</v>
      </c>
      <c r="G250" s="296">
        <v>4100785.7300000004</v>
      </c>
      <c r="H250" s="190">
        <v>-7.6131315799004895E-2</v>
      </c>
      <c r="I250" s="47"/>
    </row>
    <row r="251" spans="2:9" ht="10.5" customHeight="1" x14ac:dyDescent="0.2">
      <c r="B251" s="16" t="s">
        <v>117</v>
      </c>
      <c r="C251" s="295">
        <v>307448732.26999968</v>
      </c>
      <c r="D251" s="295">
        <v>43271420.680000007</v>
      </c>
      <c r="E251" s="295">
        <v>350720152.94999969</v>
      </c>
      <c r="F251" s="296">
        <v>8216.16</v>
      </c>
      <c r="G251" s="296">
        <v>2196813.6199999996</v>
      </c>
      <c r="H251" s="190">
        <v>-0.11550466699478612</v>
      </c>
      <c r="I251" s="47"/>
    </row>
    <row r="252" spans="2:9" ht="10.5" customHeight="1" x14ac:dyDescent="0.2">
      <c r="B252" s="16" t="s">
        <v>118</v>
      </c>
      <c r="C252" s="295">
        <v>8353609.5399999749</v>
      </c>
      <c r="D252" s="295">
        <v>173375090.30999991</v>
      </c>
      <c r="E252" s="295">
        <v>181728699.8499999</v>
      </c>
      <c r="F252" s="296"/>
      <c r="G252" s="296">
        <v>893754.87999999989</v>
      </c>
      <c r="H252" s="190">
        <v>5.6713583203957807E-2</v>
      </c>
      <c r="I252" s="47"/>
    </row>
    <row r="253" spans="2:9" ht="10.5" customHeight="1" x14ac:dyDescent="0.2">
      <c r="B253" s="16" t="s">
        <v>100</v>
      </c>
      <c r="C253" s="295">
        <v>32756895.470000077</v>
      </c>
      <c r="D253" s="295">
        <v>157272146.22146991</v>
      </c>
      <c r="E253" s="295">
        <v>190029041.69147</v>
      </c>
      <c r="F253" s="296">
        <v>71359.450000000012</v>
      </c>
      <c r="G253" s="296">
        <v>653943.91999999993</v>
      </c>
      <c r="H253" s="190">
        <v>-1.8663236138452222E-2</v>
      </c>
      <c r="I253" s="47"/>
    </row>
    <row r="254" spans="2:9" ht="10.5" customHeight="1" x14ac:dyDescent="0.2">
      <c r="B254" s="16" t="s">
        <v>388</v>
      </c>
      <c r="C254" s="295">
        <v>50556.590207000299</v>
      </c>
      <c r="D254" s="295">
        <v>2048963.1213450015</v>
      </c>
      <c r="E254" s="295">
        <v>2099519.711552002</v>
      </c>
      <c r="F254" s="296">
        <v>13895.726500000006</v>
      </c>
      <c r="G254" s="296">
        <v>1074.9891999999995</v>
      </c>
      <c r="H254" s="190">
        <v>9.1970884746064296E-3</v>
      </c>
      <c r="I254" s="20"/>
    </row>
    <row r="255" spans="2:9" ht="10.5" customHeight="1" x14ac:dyDescent="0.2">
      <c r="B255" s="16" t="s">
        <v>107</v>
      </c>
      <c r="C255" s="295"/>
      <c r="D255" s="295">
        <v>662771813.39999998</v>
      </c>
      <c r="E255" s="295">
        <v>662771813.39999998</v>
      </c>
      <c r="F255" s="296">
        <v>657830283.65999997</v>
      </c>
      <c r="G255" s="296">
        <v>3428661.2799999965</v>
      </c>
      <c r="H255" s="190">
        <v>0.1307906281230915</v>
      </c>
      <c r="I255" s="47"/>
    </row>
    <row r="256" spans="2:9" ht="10.5" customHeight="1" x14ac:dyDescent="0.2">
      <c r="B256" s="33" t="s">
        <v>110</v>
      </c>
      <c r="C256" s="289"/>
      <c r="D256" s="289">
        <v>188397438.5299997</v>
      </c>
      <c r="E256" s="289">
        <v>188397438.5299997</v>
      </c>
      <c r="F256" s="290">
        <v>188397438.5299997</v>
      </c>
      <c r="G256" s="290">
        <v>994652.9799999987</v>
      </c>
      <c r="H256" s="179">
        <v>0.10871514365216495</v>
      </c>
      <c r="I256" s="47"/>
    </row>
    <row r="257" spans="2:9" ht="10.5" customHeight="1" x14ac:dyDescent="0.2">
      <c r="B257" s="33" t="s">
        <v>109</v>
      </c>
      <c r="C257" s="295"/>
      <c r="D257" s="295">
        <v>357610703.16000026</v>
      </c>
      <c r="E257" s="295">
        <v>357610703.16000026</v>
      </c>
      <c r="F257" s="296">
        <v>357610703.16000026</v>
      </c>
      <c r="G257" s="296">
        <v>1816908.299999998</v>
      </c>
      <c r="H257" s="190">
        <v>0.13353895080031264</v>
      </c>
      <c r="I257" s="47"/>
    </row>
    <row r="258" spans="2:9" ht="10.5" customHeight="1" x14ac:dyDescent="0.2">
      <c r="B258" s="33" t="s">
        <v>112</v>
      </c>
      <c r="C258" s="295"/>
      <c r="D258" s="295">
        <v>115424591.97</v>
      </c>
      <c r="E258" s="295">
        <v>115424591.97</v>
      </c>
      <c r="F258" s="296">
        <v>111822141.97</v>
      </c>
      <c r="G258" s="296">
        <v>612100</v>
      </c>
      <c r="H258" s="190">
        <v>0.15997238833269778</v>
      </c>
      <c r="I258" s="47"/>
    </row>
    <row r="259" spans="2:9" ht="10.5" customHeight="1" x14ac:dyDescent="0.2">
      <c r="B259" s="33" t="s">
        <v>111</v>
      </c>
      <c r="C259" s="295"/>
      <c r="D259" s="295">
        <v>1339079.74</v>
      </c>
      <c r="E259" s="295">
        <v>1339079.74</v>
      </c>
      <c r="F259" s="296"/>
      <c r="G259" s="296">
        <v>5000</v>
      </c>
      <c r="H259" s="190">
        <v>0.11443059233577069</v>
      </c>
      <c r="I259" s="47"/>
    </row>
    <row r="260" spans="2:9" ht="10.5" customHeight="1" x14ac:dyDescent="0.2">
      <c r="B260" s="269" t="s">
        <v>411</v>
      </c>
      <c r="C260" s="295"/>
      <c r="D260" s="295"/>
      <c r="E260" s="295"/>
      <c r="F260" s="296"/>
      <c r="G260" s="296"/>
      <c r="H260" s="190"/>
      <c r="I260" s="47"/>
    </row>
    <row r="261" spans="2:9" ht="10.5" customHeight="1" x14ac:dyDescent="0.2">
      <c r="B261" s="16" t="s">
        <v>97</v>
      </c>
      <c r="C261" s="295"/>
      <c r="D261" s="295">
        <v>97.5</v>
      </c>
      <c r="E261" s="295">
        <v>97.5</v>
      </c>
      <c r="F261" s="296"/>
      <c r="G261" s="296"/>
      <c r="H261" s="190"/>
      <c r="I261" s="47"/>
    </row>
    <row r="262" spans="2:9" ht="10.5" customHeight="1" x14ac:dyDescent="0.2">
      <c r="B262" s="16" t="s">
        <v>380</v>
      </c>
      <c r="C262" s="295"/>
      <c r="D262" s="295"/>
      <c r="E262" s="295"/>
      <c r="F262" s="296"/>
      <c r="G262" s="296"/>
      <c r="H262" s="190"/>
      <c r="I262" s="47"/>
    </row>
    <row r="263" spans="2:9" ht="10.5" customHeight="1" x14ac:dyDescent="0.2">
      <c r="B263" s="16" t="s">
        <v>419</v>
      </c>
      <c r="C263" s="295"/>
      <c r="D263" s="295">
        <v>244416370.0823178</v>
      </c>
      <c r="E263" s="295">
        <v>244416370.0823178</v>
      </c>
      <c r="F263" s="296"/>
      <c r="G263" s="296"/>
      <c r="H263" s="190">
        <v>6.1612245267975263E-2</v>
      </c>
      <c r="I263" s="47"/>
    </row>
    <row r="264" spans="2:9" ht="10.5" customHeight="1" x14ac:dyDescent="0.2">
      <c r="B264" s="16" t="s">
        <v>103</v>
      </c>
      <c r="C264" s="295"/>
      <c r="D264" s="295"/>
      <c r="E264" s="295"/>
      <c r="F264" s="296"/>
      <c r="G264" s="296"/>
      <c r="H264" s="190"/>
      <c r="I264" s="47"/>
    </row>
    <row r="265" spans="2:9" ht="10.5" customHeight="1" x14ac:dyDescent="0.2">
      <c r="B265" s="16" t="s">
        <v>96</v>
      </c>
      <c r="C265" s="295"/>
      <c r="D265" s="295"/>
      <c r="E265" s="295"/>
      <c r="F265" s="296"/>
      <c r="G265" s="296"/>
      <c r="H265" s="190"/>
      <c r="I265" s="47"/>
    </row>
    <row r="266" spans="2:9" ht="10.5" customHeight="1" x14ac:dyDescent="0.2">
      <c r="B266" s="16" t="s">
        <v>115</v>
      </c>
      <c r="C266" s="295">
        <v>49904301.519999593</v>
      </c>
      <c r="D266" s="295">
        <v>45247478.750000097</v>
      </c>
      <c r="E266" s="295">
        <v>95151780.269999668</v>
      </c>
      <c r="F266" s="296">
        <v>3224544.250000007</v>
      </c>
      <c r="G266" s="296">
        <v>519473.59999999992</v>
      </c>
      <c r="H266" s="190">
        <v>-8.3110933391516983E-3</v>
      </c>
      <c r="I266" s="47"/>
    </row>
    <row r="267" spans="2:9" ht="10.5" customHeight="1" x14ac:dyDescent="0.2">
      <c r="B267" s="16" t="s">
        <v>114</v>
      </c>
      <c r="C267" s="295">
        <v>555768.89999999758</v>
      </c>
      <c r="D267" s="295">
        <v>35766110.650000297</v>
      </c>
      <c r="E267" s="295">
        <v>36321879.550000295</v>
      </c>
      <c r="F267" s="296">
        <v>1903.3899999999999</v>
      </c>
      <c r="G267" s="296">
        <v>192746.7100000002</v>
      </c>
      <c r="H267" s="190">
        <v>8.9668457738208307E-2</v>
      </c>
      <c r="I267" s="47"/>
    </row>
    <row r="268" spans="2:9" ht="10.5" customHeight="1" x14ac:dyDescent="0.2">
      <c r="B268" s="16" t="s">
        <v>123</v>
      </c>
      <c r="C268" s="295">
        <v>12272610.579999981</v>
      </c>
      <c r="D268" s="295">
        <v>67944087.899999812</v>
      </c>
      <c r="E268" s="295">
        <v>80216698.479999796</v>
      </c>
      <c r="F268" s="296">
        <v>30255.230000000003</v>
      </c>
      <c r="G268" s="296">
        <v>530524.41</v>
      </c>
      <c r="H268" s="190">
        <v>8.0377238819411723E-2</v>
      </c>
      <c r="I268" s="47"/>
    </row>
    <row r="269" spans="2:9" ht="10.5" customHeight="1" x14ac:dyDescent="0.2">
      <c r="B269" s="16" t="s">
        <v>95</v>
      </c>
      <c r="C269" s="295">
        <v>1613227.530000001</v>
      </c>
      <c r="D269" s="295">
        <v>13331414.810000002</v>
      </c>
      <c r="E269" s="295">
        <v>14944642.340000002</v>
      </c>
      <c r="F269" s="296">
        <v>11661446.280000003</v>
      </c>
      <c r="G269" s="296">
        <v>39640.960000000006</v>
      </c>
      <c r="H269" s="190">
        <v>-0.1155606141346569</v>
      </c>
      <c r="I269" s="47"/>
    </row>
    <row r="270" spans="2:9" ht="10.5" customHeight="1" x14ac:dyDescent="0.2">
      <c r="B270" s="16" t="s">
        <v>422</v>
      </c>
      <c r="C270" s="295">
        <v>73415776.890000045</v>
      </c>
      <c r="D270" s="295">
        <v>32234702.645000014</v>
      </c>
      <c r="E270" s="295">
        <v>105650479.53500007</v>
      </c>
      <c r="F270" s="296">
        <v>56461.53</v>
      </c>
      <c r="G270" s="296">
        <v>673098.65</v>
      </c>
      <c r="H270" s="190">
        <v>0.28871350234520365</v>
      </c>
      <c r="I270" s="47"/>
    </row>
    <row r="271" spans="2:9" ht="10.5" customHeight="1" x14ac:dyDescent="0.2">
      <c r="B271" s="16" t="s">
        <v>418</v>
      </c>
      <c r="C271" s="295"/>
      <c r="D271" s="295">
        <v>321039.04702799994</v>
      </c>
      <c r="E271" s="295">
        <v>321039.04702799994</v>
      </c>
      <c r="F271" s="296"/>
      <c r="G271" s="296">
        <v>13944</v>
      </c>
      <c r="H271" s="190">
        <v>-0.17860726833390417</v>
      </c>
      <c r="I271" s="47"/>
    </row>
    <row r="272" spans="2:9" ht="10.5" customHeight="1" x14ac:dyDescent="0.2">
      <c r="B272" s="16" t="s">
        <v>444</v>
      </c>
      <c r="C272" s="295"/>
      <c r="D272" s="295">
        <v>3368414.3031249996</v>
      </c>
      <c r="E272" s="295">
        <v>3368414.3031249996</v>
      </c>
      <c r="F272" s="296"/>
      <c r="G272" s="296"/>
      <c r="H272" s="190">
        <v>-6.5861888266162461E-2</v>
      </c>
      <c r="I272" s="34"/>
    </row>
    <row r="273" spans="2:11" ht="10.5" customHeight="1" x14ac:dyDescent="0.2">
      <c r="B273" s="16" t="s">
        <v>441</v>
      </c>
      <c r="C273" s="295"/>
      <c r="D273" s="295">
        <v>609309159.26373649</v>
      </c>
      <c r="E273" s="295">
        <v>609309159.26373649</v>
      </c>
      <c r="F273" s="296"/>
      <c r="G273" s="296"/>
      <c r="H273" s="190">
        <v>6.9012899209436096E-2</v>
      </c>
      <c r="I273" s="34"/>
    </row>
    <row r="274" spans="2:11" ht="10.5" customHeight="1" x14ac:dyDescent="0.2">
      <c r="B274" s="16" t="s">
        <v>346</v>
      </c>
      <c r="C274" s="295"/>
      <c r="D274" s="295">
        <v>82984</v>
      </c>
      <c r="E274" s="295">
        <v>82984</v>
      </c>
      <c r="F274" s="296"/>
      <c r="G274" s="296"/>
      <c r="H274" s="190">
        <v>0.27266313932980601</v>
      </c>
      <c r="I274" s="47"/>
    </row>
    <row r="275" spans="2:11" ht="10.5" customHeight="1" x14ac:dyDescent="0.2">
      <c r="B275" s="16" t="s">
        <v>350</v>
      </c>
      <c r="C275" s="295"/>
      <c r="D275" s="295">
        <v>30971657.098760001</v>
      </c>
      <c r="E275" s="295">
        <v>30971657.098760001</v>
      </c>
      <c r="F275" s="296"/>
      <c r="G275" s="296"/>
      <c r="H275" s="190"/>
      <c r="I275" s="47"/>
    </row>
    <row r="276" spans="2:11" ht="10.5" customHeight="1" x14ac:dyDescent="0.2">
      <c r="B276" s="16" t="s">
        <v>313</v>
      </c>
      <c r="C276" s="295"/>
      <c r="D276" s="295"/>
      <c r="E276" s="295"/>
      <c r="F276" s="296"/>
      <c r="G276" s="296"/>
      <c r="H276" s="190"/>
      <c r="I276" s="47"/>
      <c r="J276" s="73"/>
    </row>
    <row r="277" spans="2:11" ht="10.5" hidden="1" customHeight="1" x14ac:dyDescent="0.2">
      <c r="B277" s="16"/>
      <c r="C277" s="295"/>
      <c r="D277" s="295"/>
      <c r="E277" s="295"/>
      <c r="F277" s="296"/>
      <c r="G277" s="296"/>
      <c r="H277" s="190"/>
      <c r="I277" s="47"/>
    </row>
    <row r="278" spans="2:11" ht="10.5" customHeight="1" x14ac:dyDescent="0.2">
      <c r="B278" s="16" t="s">
        <v>351</v>
      </c>
      <c r="C278" s="295"/>
      <c r="D278" s="295">
        <v>1530279.8384800004</v>
      </c>
      <c r="E278" s="295">
        <v>1530279.8384800004</v>
      </c>
      <c r="F278" s="296"/>
      <c r="G278" s="296"/>
      <c r="H278" s="190">
        <v>8.0924437901362722E-2</v>
      </c>
      <c r="I278" s="47"/>
    </row>
    <row r="279" spans="2:11" ht="10.5" customHeight="1" x14ac:dyDescent="0.2">
      <c r="B279" s="269" t="s">
        <v>412</v>
      </c>
      <c r="C279" s="295"/>
      <c r="D279" s="295">
        <v>898699.11198000028</v>
      </c>
      <c r="E279" s="295">
        <v>898699.11198000028</v>
      </c>
      <c r="F279" s="296"/>
      <c r="G279" s="296"/>
      <c r="H279" s="190">
        <v>0.13246825889632818</v>
      </c>
      <c r="I279" s="47"/>
    </row>
    <row r="280" spans="2:11" ht="10.5" customHeight="1" x14ac:dyDescent="0.2">
      <c r="B280" s="16" t="s">
        <v>94</v>
      </c>
      <c r="C280" s="295">
        <v>111017.85000000022</v>
      </c>
      <c r="D280" s="295">
        <v>2546959.4999999995</v>
      </c>
      <c r="E280" s="295">
        <v>2657977.35</v>
      </c>
      <c r="F280" s="296"/>
      <c r="G280" s="296">
        <v>10036.200000000001</v>
      </c>
      <c r="H280" s="190">
        <v>-6.7905376271868989E-2</v>
      </c>
      <c r="I280" s="47"/>
    </row>
    <row r="281" spans="2:11" ht="10.5" customHeight="1" x14ac:dyDescent="0.2">
      <c r="B281" s="16" t="s">
        <v>92</v>
      </c>
      <c r="C281" s="295">
        <v>582575.68999999971</v>
      </c>
      <c r="D281" s="295">
        <v>83885.299999999988</v>
      </c>
      <c r="E281" s="295">
        <v>666460.98999999976</v>
      </c>
      <c r="F281" s="296">
        <v>2494.42</v>
      </c>
      <c r="G281" s="296">
        <v>1640.51</v>
      </c>
      <c r="H281" s="190">
        <v>-0.32434067174078574</v>
      </c>
      <c r="I281" s="47"/>
    </row>
    <row r="282" spans="2:11" ht="10.5" customHeight="1" x14ac:dyDescent="0.2">
      <c r="B282" s="16" t="s">
        <v>93</v>
      </c>
      <c r="C282" s="295">
        <v>967899.09</v>
      </c>
      <c r="D282" s="295">
        <v>163224.04</v>
      </c>
      <c r="E282" s="295">
        <v>1131123.1299999999</v>
      </c>
      <c r="F282" s="296">
        <v>24503.16</v>
      </c>
      <c r="G282" s="296">
        <v>2520.5300000000002</v>
      </c>
      <c r="H282" s="190">
        <v>-0.24146743590261155</v>
      </c>
      <c r="I282" s="47"/>
    </row>
    <row r="283" spans="2:11" ht="10.5" customHeight="1" x14ac:dyDescent="0.2">
      <c r="B283" s="16" t="s">
        <v>91</v>
      </c>
      <c r="C283" s="295">
        <v>3036807.2399999993</v>
      </c>
      <c r="D283" s="295">
        <v>1697878.06</v>
      </c>
      <c r="E283" s="295">
        <v>4734685.2999999989</v>
      </c>
      <c r="F283" s="296">
        <v>116697.06000000001</v>
      </c>
      <c r="G283" s="296">
        <v>28755.84</v>
      </c>
      <c r="H283" s="190">
        <v>0.13989280977809937</v>
      </c>
      <c r="I283" s="47"/>
    </row>
    <row r="284" spans="2:11" ht="10.5" customHeight="1" x14ac:dyDescent="0.2">
      <c r="B284" s="16" t="s">
        <v>252</v>
      </c>
      <c r="C284" s="295"/>
      <c r="D284" s="295"/>
      <c r="E284" s="295"/>
      <c r="F284" s="296"/>
      <c r="G284" s="296"/>
      <c r="H284" s="190"/>
      <c r="I284" s="47"/>
    </row>
    <row r="285" spans="2:11" ht="10.5" customHeight="1" x14ac:dyDescent="0.2">
      <c r="B285" s="16" t="s">
        <v>177</v>
      </c>
      <c r="C285" s="295">
        <v>1042523.0400000018</v>
      </c>
      <c r="D285" s="295">
        <v>972866.01999999792</v>
      </c>
      <c r="E285" s="295">
        <v>2015389.0599999996</v>
      </c>
      <c r="F285" s="296">
        <v>446.40000000000003</v>
      </c>
      <c r="G285" s="296">
        <v>13287.749999999998</v>
      </c>
      <c r="H285" s="190">
        <v>0.38891090655342153</v>
      </c>
      <c r="I285" s="47"/>
    </row>
    <row r="286" spans="2:11" ht="10.5" customHeight="1" x14ac:dyDescent="0.2">
      <c r="B286" s="16" t="s">
        <v>303</v>
      </c>
      <c r="C286" s="295"/>
      <c r="D286" s="295"/>
      <c r="E286" s="295"/>
      <c r="F286" s="296"/>
      <c r="G286" s="296"/>
      <c r="H286" s="190"/>
      <c r="I286" s="47"/>
    </row>
    <row r="287" spans="2:11" ht="10.5" customHeight="1" x14ac:dyDescent="0.2">
      <c r="B287" s="16" t="s">
        <v>382</v>
      </c>
      <c r="C287" s="295"/>
      <c r="D287" s="295">
        <v>658590.80000000005</v>
      </c>
      <c r="E287" s="295">
        <v>658590.80000000005</v>
      </c>
      <c r="F287" s="296"/>
      <c r="G287" s="296">
        <v>4025</v>
      </c>
      <c r="H287" s="190">
        <v>-0.10042871603869441</v>
      </c>
      <c r="I287" s="47"/>
    </row>
    <row r="288" spans="2:11" ht="10.5" customHeight="1" x14ac:dyDescent="0.2">
      <c r="B288" s="268" t="s">
        <v>255</v>
      </c>
      <c r="C288" s="295"/>
      <c r="D288" s="295">
        <v>1125436.2399999995</v>
      </c>
      <c r="E288" s="295">
        <v>1125436.2399999995</v>
      </c>
      <c r="F288" s="296">
        <v>1061302.5599999996</v>
      </c>
      <c r="G288" s="296">
        <v>8650.76</v>
      </c>
      <c r="H288" s="190">
        <v>-0.26755424727020094</v>
      </c>
      <c r="I288" s="47"/>
      <c r="K288" s="28"/>
    </row>
    <row r="289" spans="1:11" ht="10.5" customHeight="1" x14ac:dyDescent="0.2">
      <c r="B289" s="268" t="s">
        <v>486</v>
      </c>
      <c r="C289" s="295"/>
      <c r="D289" s="295">
        <v>25392944.331750013</v>
      </c>
      <c r="E289" s="295">
        <v>25392944.331750013</v>
      </c>
      <c r="F289" s="296"/>
      <c r="G289" s="296"/>
      <c r="H289" s="190"/>
      <c r="I289" s="47"/>
    </row>
    <row r="290" spans="1:11" ht="10.5" customHeight="1" x14ac:dyDescent="0.2">
      <c r="B290" s="268" t="s">
        <v>487</v>
      </c>
      <c r="C290" s="295"/>
      <c r="D290" s="295">
        <v>10431167.557200003</v>
      </c>
      <c r="E290" s="295">
        <v>10431167.557200003</v>
      </c>
      <c r="F290" s="296"/>
      <c r="G290" s="296"/>
      <c r="H290" s="190">
        <v>0.30965191205737108</v>
      </c>
      <c r="I290" s="47"/>
      <c r="K290" s="28"/>
    </row>
    <row r="291" spans="1:11" ht="10.5" customHeight="1" x14ac:dyDescent="0.2">
      <c r="B291" s="16" t="s">
        <v>374</v>
      </c>
      <c r="C291" s="295">
        <v>611507.97000000009</v>
      </c>
      <c r="D291" s="295">
        <v>478969.91500000004</v>
      </c>
      <c r="E291" s="295">
        <v>1090477.885</v>
      </c>
      <c r="F291" s="296"/>
      <c r="G291" s="296">
        <v>3600</v>
      </c>
      <c r="H291" s="190">
        <v>2.1583922289892365E-2</v>
      </c>
      <c r="I291" s="47"/>
      <c r="K291" s="28"/>
    </row>
    <row r="292" spans="1:11" ht="10.5" customHeight="1" x14ac:dyDescent="0.2">
      <c r="B292" s="16" t="s">
        <v>420</v>
      </c>
      <c r="C292" s="295"/>
      <c r="D292" s="295">
        <v>14847842.992763996</v>
      </c>
      <c r="E292" s="295">
        <v>14847842.992763996</v>
      </c>
      <c r="F292" s="296"/>
      <c r="G292" s="296"/>
      <c r="H292" s="190">
        <v>0.16513097989355119</v>
      </c>
      <c r="I292" s="47"/>
      <c r="K292" s="28"/>
    </row>
    <row r="293" spans="1:11" ht="10.5" customHeight="1" x14ac:dyDescent="0.2">
      <c r="B293" s="574" t="s">
        <v>460</v>
      </c>
      <c r="C293" s="295"/>
      <c r="D293" s="295">
        <v>20609.78</v>
      </c>
      <c r="E293" s="295">
        <v>20609.78</v>
      </c>
      <c r="F293" s="296"/>
      <c r="G293" s="296"/>
      <c r="H293" s="190">
        <v>-0.95654993527220511</v>
      </c>
      <c r="I293" s="47"/>
      <c r="K293" s="28"/>
    </row>
    <row r="294" spans="1:11" ht="13.5" customHeight="1" x14ac:dyDescent="0.2">
      <c r="B294" s="16" t="s">
        <v>99</v>
      </c>
      <c r="C294" s="295">
        <v>2052472.0099999825</v>
      </c>
      <c r="D294" s="295">
        <v>5892713.9006240005</v>
      </c>
      <c r="E294" s="295">
        <v>7945185.9106239844</v>
      </c>
      <c r="F294" s="296">
        <v>700548.17681600014</v>
      </c>
      <c r="G294" s="296">
        <v>28592.688658999999</v>
      </c>
      <c r="H294" s="190">
        <v>0.14178481699176526</v>
      </c>
      <c r="I294" s="117"/>
      <c r="K294" s="28"/>
    </row>
    <row r="295" spans="1:11" s="28" customFormat="1" ht="14.25" customHeight="1" x14ac:dyDescent="0.2">
      <c r="A295" s="24"/>
      <c r="B295" s="16" t="s">
        <v>283</v>
      </c>
      <c r="C295" s="295"/>
      <c r="D295" s="295">
        <v>-11699131</v>
      </c>
      <c r="E295" s="295">
        <v>-11699131</v>
      </c>
      <c r="F295" s="296">
        <v>-71856</v>
      </c>
      <c r="G295" s="296">
        <v>-80832</v>
      </c>
      <c r="H295" s="190">
        <v>0.12479265022428399</v>
      </c>
      <c r="I295" s="47"/>
      <c r="J295" s="5"/>
    </row>
    <row r="296" spans="1:11" s="28" customFormat="1" ht="14.25" customHeight="1" x14ac:dyDescent="0.2">
      <c r="A296" s="24"/>
      <c r="B296" s="16" t="s">
        <v>279</v>
      </c>
      <c r="C296" s="295">
        <v>188.78</v>
      </c>
      <c r="D296" s="295">
        <v>-123217793.8</v>
      </c>
      <c r="E296" s="295">
        <v>-123217605.02</v>
      </c>
      <c r="F296" s="296">
        <v>-241007</v>
      </c>
      <c r="G296" s="296">
        <v>-779761</v>
      </c>
      <c r="H296" s="190">
        <v>3.3180335206639766E-2</v>
      </c>
      <c r="I296" s="47"/>
    </row>
    <row r="297" spans="1:11" s="28" customFormat="1" ht="11.25" customHeight="1" x14ac:dyDescent="0.2">
      <c r="A297" s="24"/>
      <c r="B297" s="263" t="s">
        <v>286</v>
      </c>
      <c r="C297" s="299">
        <v>3962631760.2400088</v>
      </c>
      <c r="D297" s="299">
        <v>5108418430.691617</v>
      </c>
      <c r="E297" s="299">
        <v>9071050190.9316254</v>
      </c>
      <c r="F297" s="300">
        <v>1568280864.6768157</v>
      </c>
      <c r="G297" s="300">
        <v>47275230.39465902</v>
      </c>
      <c r="H297" s="234">
        <v>2.2031386374974593E-2</v>
      </c>
      <c r="I297" s="47"/>
      <c r="K297" s="209" t="b">
        <f>IF(ABS(E297-SUM(E239:E241,E250:E255,E260:E296))&lt;0.001,TRUE,FALSE)</f>
        <v>1</v>
      </c>
    </row>
    <row r="298" spans="1:11" s="28" customFormat="1" ht="11.25" customHeight="1" x14ac:dyDescent="0.2">
      <c r="A298" s="24"/>
      <c r="B298" s="265" t="s">
        <v>238</v>
      </c>
      <c r="C298" s="266"/>
      <c r="D298" s="266"/>
      <c r="E298" s="266"/>
      <c r="F298" s="266"/>
      <c r="G298" s="266"/>
      <c r="H298" s="267"/>
      <c r="I298" s="47"/>
      <c r="K298" s="5"/>
    </row>
    <row r="299" spans="1:11" s="28" customFormat="1" ht="11.25" customHeight="1" x14ac:dyDescent="0.2">
      <c r="A299" s="24"/>
      <c r="B299" s="265" t="s">
        <v>249</v>
      </c>
      <c r="C299" s="266"/>
      <c r="D299" s="266"/>
      <c r="E299" s="266"/>
      <c r="F299" s="266"/>
      <c r="G299" s="266"/>
      <c r="H299" s="267"/>
      <c r="I299" s="47"/>
      <c r="K299" s="5"/>
    </row>
    <row r="300" spans="1:11" s="28" customFormat="1" ht="11.25" customHeight="1" x14ac:dyDescent="0.2">
      <c r="A300" s="24"/>
      <c r="B300" s="265" t="s">
        <v>251</v>
      </c>
      <c r="C300" s="266"/>
      <c r="D300" s="266"/>
      <c r="E300" s="266"/>
      <c r="F300" s="266"/>
      <c r="G300" s="266"/>
      <c r="H300" s="267"/>
      <c r="I300" s="47"/>
      <c r="K300" s="5"/>
    </row>
    <row r="301" spans="1:11" s="28" customFormat="1" ht="11.25" customHeight="1" x14ac:dyDescent="0.2">
      <c r="A301" s="24"/>
      <c r="B301" s="265" t="s">
        <v>376</v>
      </c>
      <c r="C301" s="266"/>
      <c r="D301" s="266"/>
      <c r="E301" s="266"/>
      <c r="F301" s="266"/>
      <c r="G301" s="266"/>
      <c r="H301" s="267"/>
      <c r="I301" s="47"/>
      <c r="K301" s="5"/>
    </row>
    <row r="302" spans="1:11" ht="11.25" customHeight="1" x14ac:dyDescent="0.2">
      <c r="B302" s="265" t="s">
        <v>431</v>
      </c>
      <c r="C302" s="266"/>
      <c r="D302" s="266"/>
      <c r="E302" s="266"/>
      <c r="F302" s="266"/>
      <c r="G302" s="266"/>
      <c r="H302" s="267"/>
      <c r="I302" s="8"/>
      <c r="K302" s="28"/>
    </row>
    <row r="303" spans="1:11" ht="18" customHeight="1" x14ac:dyDescent="0.25">
      <c r="B303" s="7" t="s">
        <v>288</v>
      </c>
      <c r="C303" s="8"/>
      <c r="D303" s="8"/>
      <c r="E303" s="8"/>
      <c r="F303" s="8"/>
      <c r="G303" s="8"/>
      <c r="H303" s="8"/>
      <c r="K303" s="28"/>
    </row>
    <row r="304" spans="1:11" ht="14.25" customHeight="1" x14ac:dyDescent="0.2">
      <c r="B304" s="9"/>
      <c r="C304" s="10" t="str">
        <f>$C$3</f>
        <v>PERIODE DU 1.1 AU 30.4.2024</v>
      </c>
      <c r="D304" s="11"/>
      <c r="I304" s="15"/>
    </row>
    <row r="305" spans="1:11" ht="12" customHeight="1" x14ac:dyDescent="0.2">
      <c r="B305" s="12" t="str">
        <f>B4</f>
        <v xml:space="preserve">             I - ASSURANCE MALADIE : DÉPENSES en milliers d'euros</v>
      </c>
      <c r="C305" s="13"/>
      <c r="D305" s="13"/>
      <c r="E305" s="13"/>
      <c r="F305" s="13"/>
      <c r="G305" s="13"/>
      <c r="H305" s="14"/>
      <c r="I305" s="20"/>
    </row>
    <row r="306" spans="1:11" ht="9.75" customHeight="1" x14ac:dyDescent="0.2">
      <c r="B306" s="16" t="s">
        <v>4</v>
      </c>
      <c r="C306" s="17" t="s">
        <v>1</v>
      </c>
      <c r="D306" s="17" t="s">
        <v>2</v>
      </c>
      <c r="E306" s="386" t="s">
        <v>6</v>
      </c>
      <c r="F306" s="219" t="s">
        <v>3</v>
      </c>
      <c r="G306" s="219" t="s">
        <v>237</v>
      </c>
      <c r="H306" s="19" t="str">
        <f>$H$5</f>
        <v>PCAP</v>
      </c>
      <c r="I306" s="23"/>
    </row>
    <row r="307" spans="1:11" s="28" customFormat="1" ht="18" customHeight="1" x14ac:dyDescent="0.2">
      <c r="A307" s="24"/>
      <c r="B307" s="21"/>
      <c r="C307" s="45" t="s">
        <v>5</v>
      </c>
      <c r="D307" s="44" t="s">
        <v>5</v>
      </c>
      <c r="E307" s="45"/>
      <c r="F307" s="220" t="s">
        <v>241</v>
      </c>
      <c r="G307" s="220" t="s">
        <v>239</v>
      </c>
      <c r="H307" s="22" t="str">
        <f>$H$6</f>
        <v>en %</v>
      </c>
      <c r="I307" s="27"/>
      <c r="K307" s="5"/>
    </row>
    <row r="308" spans="1:11" s="28" customFormat="1" ht="15" customHeight="1" x14ac:dyDescent="0.2">
      <c r="A308" s="54"/>
      <c r="B308" s="52" t="s">
        <v>163</v>
      </c>
      <c r="C308" s="235"/>
      <c r="D308" s="235"/>
      <c r="E308" s="235"/>
      <c r="F308" s="236"/>
      <c r="G308" s="236"/>
      <c r="H308" s="237"/>
      <c r="I308" s="27"/>
      <c r="K308" s="5"/>
    </row>
    <row r="309" spans="1:11" ht="10.5" customHeight="1" x14ac:dyDescent="0.2">
      <c r="A309" s="2"/>
      <c r="B309" s="31" t="s">
        <v>124</v>
      </c>
      <c r="C309" s="235"/>
      <c r="D309" s="235"/>
      <c r="E309" s="235"/>
      <c r="F309" s="236"/>
      <c r="G309" s="236"/>
      <c r="H309" s="237"/>
      <c r="I309" s="20"/>
    </row>
    <row r="310" spans="1:11" ht="10.5" customHeight="1" x14ac:dyDescent="0.2">
      <c r="A310" s="2"/>
      <c r="B310" s="37" t="s">
        <v>125</v>
      </c>
      <c r="C310" s="301">
        <v>189489573.56005239</v>
      </c>
      <c r="D310" s="301">
        <v>1099045724.8741467</v>
      </c>
      <c r="E310" s="301">
        <v>1288535298.4341991</v>
      </c>
      <c r="F310" s="302">
        <v>2546124.9899997176</v>
      </c>
      <c r="G310" s="302">
        <v>4893071.0099999681</v>
      </c>
      <c r="H310" s="239">
        <v>2.447844473948102E-2</v>
      </c>
      <c r="I310" s="20"/>
    </row>
    <row r="311" spans="1:11" ht="10.5" customHeight="1" x14ac:dyDescent="0.2">
      <c r="A311" s="2"/>
      <c r="B311" s="37" t="s">
        <v>126</v>
      </c>
      <c r="C311" s="301">
        <v>2879450.8900000192</v>
      </c>
      <c r="D311" s="301">
        <v>52695579.700000159</v>
      </c>
      <c r="E311" s="301">
        <v>55575030.590000175</v>
      </c>
      <c r="F311" s="302"/>
      <c r="G311" s="302">
        <v>165338.35</v>
      </c>
      <c r="H311" s="239"/>
      <c r="I311" s="20"/>
    </row>
    <row r="312" spans="1:11" ht="10.5" customHeight="1" x14ac:dyDescent="0.2">
      <c r="A312" s="2"/>
      <c r="B312" s="37" t="s">
        <v>127</v>
      </c>
      <c r="C312" s="301">
        <v>60871584.400000073</v>
      </c>
      <c r="D312" s="301">
        <v>786893631.09999979</v>
      </c>
      <c r="E312" s="301">
        <v>847765215.49999988</v>
      </c>
      <c r="F312" s="302"/>
      <c r="G312" s="302">
        <v>2979499.3699999992</v>
      </c>
      <c r="H312" s="239"/>
      <c r="I312" s="20"/>
    </row>
    <row r="313" spans="1:11" ht="10.5" customHeight="1" x14ac:dyDescent="0.2">
      <c r="A313" s="2"/>
      <c r="B313" s="37" t="s">
        <v>219</v>
      </c>
      <c r="C313" s="301">
        <v>52600930.479988791</v>
      </c>
      <c r="D313" s="301">
        <v>503242602.1700002</v>
      </c>
      <c r="E313" s="301">
        <v>555843532.64998901</v>
      </c>
      <c r="F313" s="302"/>
      <c r="G313" s="302">
        <v>2111385.7499999977</v>
      </c>
      <c r="H313" s="239">
        <v>0.13567009264459151</v>
      </c>
      <c r="I313" s="20"/>
    </row>
    <row r="314" spans="1:11" ht="10.5" customHeight="1" x14ac:dyDescent="0.2">
      <c r="A314" s="2"/>
      <c r="B314" s="37" t="s">
        <v>312</v>
      </c>
      <c r="C314" s="301"/>
      <c r="D314" s="301">
        <v>2411257.4379750001</v>
      </c>
      <c r="E314" s="301">
        <v>2411257.4379750001</v>
      </c>
      <c r="F314" s="302"/>
      <c r="G314" s="302"/>
      <c r="H314" s="239">
        <v>-0.15967219204207683</v>
      </c>
      <c r="I314" s="20"/>
    </row>
    <row r="315" spans="1:11" ht="10.5" customHeight="1" x14ac:dyDescent="0.2">
      <c r="A315" s="2"/>
      <c r="B315" s="16" t="s">
        <v>128</v>
      </c>
      <c r="C315" s="301"/>
      <c r="D315" s="301"/>
      <c r="E315" s="301"/>
      <c r="F315" s="302"/>
      <c r="G315" s="302"/>
      <c r="H315" s="239"/>
      <c r="I315" s="20"/>
      <c r="K315" s="28"/>
    </row>
    <row r="316" spans="1:11" ht="10.5" customHeight="1" x14ac:dyDescent="0.2">
      <c r="A316" s="2"/>
      <c r="B316" s="16" t="s">
        <v>192</v>
      </c>
      <c r="C316" s="301"/>
      <c r="D316" s="301"/>
      <c r="E316" s="301"/>
      <c r="F316" s="302"/>
      <c r="G316" s="302"/>
      <c r="H316" s="239"/>
      <c r="I316" s="20"/>
      <c r="K316" s="28"/>
    </row>
    <row r="317" spans="1:11" ht="10.5" hidden="1" customHeight="1" x14ac:dyDescent="0.2">
      <c r="A317" s="2"/>
      <c r="B317" s="16"/>
      <c r="C317" s="301"/>
      <c r="D317" s="301"/>
      <c r="E317" s="301"/>
      <c r="F317" s="302"/>
      <c r="G317" s="302"/>
      <c r="H317" s="239"/>
      <c r="I317" s="20"/>
    </row>
    <row r="318" spans="1:11" ht="10.5" customHeight="1" x14ac:dyDescent="0.2">
      <c r="A318" s="2"/>
      <c r="B318" s="16" t="s">
        <v>416</v>
      </c>
      <c r="C318" s="301">
        <v>52038.8299999999</v>
      </c>
      <c r="D318" s="301">
        <v>106679.1</v>
      </c>
      <c r="E318" s="301">
        <v>158717.92999999988</v>
      </c>
      <c r="F318" s="302"/>
      <c r="G318" s="302">
        <v>1511.3000000000002</v>
      </c>
      <c r="H318" s="239">
        <v>0.48335844882346679</v>
      </c>
      <c r="I318" s="20"/>
    </row>
    <row r="319" spans="1:11" ht="10.5" customHeight="1" x14ac:dyDescent="0.2">
      <c r="A319" s="2"/>
      <c r="B319" s="574" t="s">
        <v>452</v>
      </c>
      <c r="C319" s="301"/>
      <c r="D319" s="301"/>
      <c r="E319" s="301"/>
      <c r="F319" s="302"/>
      <c r="G319" s="302"/>
      <c r="H319" s="239"/>
      <c r="I319" s="20"/>
    </row>
    <row r="320" spans="1:11" ht="10.5" customHeight="1" x14ac:dyDescent="0.2">
      <c r="A320" s="2"/>
      <c r="B320" s="574" t="s">
        <v>488</v>
      </c>
      <c r="C320" s="301"/>
      <c r="D320" s="301">
        <v>158220.04379999998</v>
      </c>
      <c r="E320" s="301">
        <v>158220.04379999998</v>
      </c>
      <c r="F320" s="302"/>
      <c r="G320" s="302"/>
      <c r="H320" s="239"/>
      <c r="I320" s="20"/>
    </row>
    <row r="321" spans="1:11" ht="10.5" customHeight="1" x14ac:dyDescent="0.2">
      <c r="A321" s="2"/>
      <c r="B321" s="16" t="s">
        <v>423</v>
      </c>
      <c r="C321" s="301"/>
      <c r="D321" s="301">
        <v>8280</v>
      </c>
      <c r="E321" s="301">
        <v>8280</v>
      </c>
      <c r="F321" s="302"/>
      <c r="G321" s="302">
        <v>30</v>
      </c>
      <c r="H321" s="239"/>
      <c r="I321" s="20"/>
    </row>
    <row r="322" spans="1:11" s="28" customFormat="1" ht="10.5" customHeight="1" x14ac:dyDescent="0.2">
      <c r="A322" s="54"/>
      <c r="B322" s="16" t="s">
        <v>280</v>
      </c>
      <c r="C322" s="301"/>
      <c r="D322" s="301">
        <v>-50304649.600000985</v>
      </c>
      <c r="E322" s="301">
        <v>-50304649.600000985</v>
      </c>
      <c r="F322" s="302">
        <v>-1223</v>
      </c>
      <c r="G322" s="302">
        <v>-245996.87000000017</v>
      </c>
      <c r="H322" s="239">
        <v>5.1094383160163126E-2</v>
      </c>
      <c r="I322" s="27"/>
      <c r="J322" s="5"/>
    </row>
    <row r="323" spans="1:11" s="28" customFormat="1" ht="15.75" customHeight="1" x14ac:dyDescent="0.2">
      <c r="A323" s="54"/>
      <c r="B323" s="35" t="s">
        <v>131</v>
      </c>
      <c r="C323" s="303">
        <v>305893578.16004121</v>
      </c>
      <c r="D323" s="303">
        <v>2394257324.8259201</v>
      </c>
      <c r="E323" s="303">
        <v>2700150902.9859614</v>
      </c>
      <c r="F323" s="304">
        <v>2544901.9899997176</v>
      </c>
      <c r="G323" s="304">
        <v>9904838.9099999648</v>
      </c>
      <c r="H323" s="237">
        <v>7.5222301520496471E-2</v>
      </c>
      <c r="I323" s="27"/>
      <c r="J323" s="5"/>
      <c r="K323" s="209" t="b">
        <f>IF(ABS(E323-SUM(E310:E322))&lt;0.001,TRUE,FALSE)</f>
        <v>1</v>
      </c>
    </row>
    <row r="324" spans="1:11" ht="10.5" customHeight="1" x14ac:dyDescent="0.2">
      <c r="A324" s="2"/>
      <c r="B324" s="31" t="s">
        <v>132</v>
      </c>
      <c r="C324" s="303"/>
      <c r="D324" s="303"/>
      <c r="E324" s="303"/>
      <c r="F324" s="304"/>
      <c r="G324" s="304"/>
      <c r="H324" s="237"/>
      <c r="I324" s="20"/>
    </row>
    <row r="325" spans="1:11" ht="10.5" customHeight="1" x14ac:dyDescent="0.2">
      <c r="A325" s="2"/>
      <c r="B325" s="37" t="s">
        <v>24</v>
      </c>
      <c r="C325" s="301">
        <v>556518140.35001779</v>
      </c>
      <c r="D325" s="301">
        <v>388727346.19000876</v>
      </c>
      <c r="E325" s="301">
        <v>945245486.54002643</v>
      </c>
      <c r="F325" s="302">
        <v>6474846.9199998565</v>
      </c>
      <c r="G325" s="302">
        <v>4968115.5000000037</v>
      </c>
      <c r="H325" s="239">
        <v>6.2594152611956222E-2</v>
      </c>
      <c r="I325" s="20"/>
    </row>
    <row r="326" spans="1:11" ht="10.5" customHeight="1" x14ac:dyDescent="0.2">
      <c r="A326" s="2"/>
      <c r="B326" s="37" t="s">
        <v>133</v>
      </c>
      <c r="C326" s="301">
        <v>91323752.789987192</v>
      </c>
      <c r="D326" s="301">
        <v>354733207.56999749</v>
      </c>
      <c r="E326" s="301">
        <v>446056960.3599847</v>
      </c>
      <c r="F326" s="302">
        <v>659708.60000000033</v>
      </c>
      <c r="G326" s="302">
        <v>1869099.8000000017</v>
      </c>
      <c r="H326" s="239">
        <v>7.6290755813466893E-2</v>
      </c>
      <c r="I326" s="20"/>
    </row>
    <row r="327" spans="1:11" ht="10.5" customHeight="1" x14ac:dyDescent="0.2">
      <c r="A327" s="2"/>
      <c r="B327" s="37" t="s">
        <v>134</v>
      </c>
      <c r="C327" s="305">
        <v>3828359.0000000452</v>
      </c>
      <c r="D327" s="301">
        <v>37299425.719999455</v>
      </c>
      <c r="E327" s="301">
        <v>41127784.719999492</v>
      </c>
      <c r="F327" s="302">
        <v>21162140.589999773</v>
      </c>
      <c r="G327" s="302">
        <v>150341.31999999998</v>
      </c>
      <c r="H327" s="239">
        <v>-0.19658048471284983</v>
      </c>
      <c r="I327" s="20"/>
    </row>
    <row r="328" spans="1:11" ht="10.5" customHeight="1" x14ac:dyDescent="0.2">
      <c r="A328" s="2"/>
      <c r="B328" s="37" t="s">
        <v>220</v>
      </c>
      <c r="C328" s="301">
        <v>8088122.1899999976</v>
      </c>
      <c r="D328" s="301">
        <v>53611273.109999992</v>
      </c>
      <c r="E328" s="301">
        <v>61699395.29999999</v>
      </c>
      <c r="F328" s="302">
        <v>2740.39</v>
      </c>
      <c r="G328" s="302">
        <v>284671.07000000007</v>
      </c>
      <c r="H328" s="239">
        <v>-3.3862207178245729E-3</v>
      </c>
      <c r="I328" s="20"/>
    </row>
    <row r="329" spans="1:11" ht="10.5" customHeight="1" x14ac:dyDescent="0.2">
      <c r="A329" s="2"/>
      <c r="B329" s="37" t="s">
        <v>352</v>
      </c>
      <c r="C329" s="301"/>
      <c r="D329" s="301">
        <v>6184027.0934250001</v>
      </c>
      <c r="E329" s="301">
        <v>6184027.0934250001</v>
      </c>
      <c r="F329" s="302"/>
      <c r="G329" s="302"/>
      <c r="H329" s="239">
        <v>0.13761411751318531</v>
      </c>
      <c r="I329" s="20"/>
      <c r="K329" s="28"/>
    </row>
    <row r="330" spans="1:11" ht="10.5" hidden="1" customHeight="1" x14ac:dyDescent="0.2">
      <c r="A330" s="2"/>
      <c r="B330" s="16"/>
      <c r="C330" s="301"/>
      <c r="D330" s="301"/>
      <c r="E330" s="301"/>
      <c r="F330" s="302"/>
      <c r="G330" s="302"/>
      <c r="H330" s="239"/>
      <c r="I330" s="20"/>
      <c r="K330" s="28"/>
    </row>
    <row r="331" spans="1:11" ht="10.5" customHeight="1" x14ac:dyDescent="0.2">
      <c r="A331" s="2"/>
      <c r="B331" s="16" t="s">
        <v>416</v>
      </c>
      <c r="C331" s="301">
        <v>64.800000000000011</v>
      </c>
      <c r="D331" s="301">
        <v>6833</v>
      </c>
      <c r="E331" s="301">
        <v>6897.8</v>
      </c>
      <c r="F331" s="302"/>
      <c r="G331" s="302">
        <v>20</v>
      </c>
      <c r="H331" s="239"/>
      <c r="I331" s="20"/>
      <c r="K331" s="28"/>
    </row>
    <row r="332" spans="1:11" ht="10.5" customHeight="1" x14ac:dyDescent="0.2">
      <c r="A332" s="2"/>
      <c r="B332" s="574" t="s">
        <v>453</v>
      </c>
      <c r="C332" s="301"/>
      <c r="D332" s="301">
        <v>3985.88</v>
      </c>
      <c r="E332" s="301">
        <v>3985.88</v>
      </c>
      <c r="F332" s="302"/>
      <c r="G332" s="302"/>
      <c r="H332" s="239">
        <v>-0.78499992178637756</v>
      </c>
      <c r="I332" s="20"/>
      <c r="K332" s="28"/>
    </row>
    <row r="333" spans="1:11" ht="10.5" hidden="1" customHeight="1" x14ac:dyDescent="0.2">
      <c r="A333" s="2"/>
      <c r="B333" s="574"/>
      <c r="C333" s="301"/>
      <c r="D333" s="301"/>
      <c r="E333" s="301"/>
      <c r="F333" s="302"/>
      <c r="G333" s="302"/>
      <c r="H333" s="239"/>
      <c r="I333" s="20"/>
      <c r="K333" s="28"/>
    </row>
    <row r="334" spans="1:11" ht="10.5" customHeight="1" x14ac:dyDescent="0.2">
      <c r="A334" s="2"/>
      <c r="B334" s="16" t="s">
        <v>423</v>
      </c>
      <c r="C334" s="301">
        <v>96156</v>
      </c>
      <c r="D334" s="301">
        <v>110729.99</v>
      </c>
      <c r="E334" s="301">
        <v>206885.99</v>
      </c>
      <c r="F334" s="302">
        <v>12</v>
      </c>
      <c r="G334" s="302">
        <v>1992</v>
      </c>
      <c r="H334" s="239">
        <v>1.4445376091007045E-2</v>
      </c>
      <c r="I334" s="20"/>
    </row>
    <row r="335" spans="1:11" ht="10.5" customHeight="1" x14ac:dyDescent="0.2">
      <c r="A335" s="2"/>
      <c r="B335" s="16" t="s">
        <v>280</v>
      </c>
      <c r="C335" s="301"/>
      <c r="D335" s="301">
        <v>-41150259.239999875</v>
      </c>
      <c r="E335" s="301">
        <v>-41150259.239999875</v>
      </c>
      <c r="F335" s="302">
        <v>-7719.7799999999979</v>
      </c>
      <c r="G335" s="302">
        <v>-217515.47999999992</v>
      </c>
      <c r="H335" s="239">
        <v>0.13586072791626913</v>
      </c>
      <c r="I335" s="20"/>
    </row>
    <row r="336" spans="1:11" s="28" customFormat="1" ht="16.5" customHeight="1" x14ac:dyDescent="0.2">
      <c r="A336" s="54"/>
      <c r="B336" s="35" t="s">
        <v>135</v>
      </c>
      <c r="C336" s="303">
        <v>659854595.130005</v>
      </c>
      <c r="D336" s="303">
        <v>799526569.31343102</v>
      </c>
      <c r="E336" s="303">
        <v>1459381164.4434359</v>
      </c>
      <c r="F336" s="304">
        <v>28291728.719999626</v>
      </c>
      <c r="G336" s="304">
        <v>7056724.2100000046</v>
      </c>
      <c r="H336" s="237">
        <v>5.2539642734614089E-2</v>
      </c>
      <c r="I336" s="27"/>
      <c r="J336" s="5"/>
      <c r="K336" s="209" t="b">
        <f>IF(ABS(E336-SUM(E325:E335))&lt;0.001,TRUE,FALSE)</f>
        <v>1</v>
      </c>
    </row>
    <row r="337" spans="1:11" ht="10.5" customHeight="1" x14ac:dyDescent="0.2">
      <c r="A337" s="2"/>
      <c r="B337" s="31" t="s">
        <v>136</v>
      </c>
      <c r="C337" s="303"/>
      <c r="D337" s="303"/>
      <c r="E337" s="303"/>
      <c r="F337" s="304"/>
      <c r="G337" s="304"/>
      <c r="H337" s="237"/>
      <c r="I337" s="20"/>
      <c r="K337" s="28"/>
    </row>
    <row r="338" spans="1:11" ht="10.5" customHeight="1" x14ac:dyDescent="0.2">
      <c r="A338" s="2"/>
      <c r="B338" s="37" t="s">
        <v>138</v>
      </c>
      <c r="C338" s="301">
        <v>153785312.08001179</v>
      </c>
      <c r="D338" s="301">
        <v>118473242.9800023</v>
      </c>
      <c r="E338" s="301">
        <v>272258555.06001407</v>
      </c>
      <c r="F338" s="302">
        <v>492453.49999999994</v>
      </c>
      <c r="G338" s="302">
        <v>1134348.909999999</v>
      </c>
      <c r="H338" s="239">
        <v>6.0913890348218036E-2</v>
      </c>
      <c r="I338" s="20"/>
      <c r="K338" s="28"/>
    </row>
    <row r="339" spans="1:11" ht="10.5" customHeight="1" x14ac:dyDescent="0.2">
      <c r="A339" s="2"/>
      <c r="B339" s="37" t="s">
        <v>221</v>
      </c>
      <c r="C339" s="301">
        <v>81050.789999999906</v>
      </c>
      <c r="D339" s="301">
        <v>2510298.5699999998</v>
      </c>
      <c r="E339" s="301">
        <v>2591349.36</v>
      </c>
      <c r="F339" s="302">
        <v>73</v>
      </c>
      <c r="G339" s="302">
        <v>5713.8499999999995</v>
      </c>
      <c r="H339" s="239">
        <v>5.3547549801936656E-2</v>
      </c>
      <c r="I339" s="20"/>
      <c r="K339" s="209"/>
    </row>
    <row r="340" spans="1:11" s="28" customFormat="1" ht="10.5" customHeight="1" x14ac:dyDescent="0.2">
      <c r="A340" s="54"/>
      <c r="B340" s="16" t="s">
        <v>128</v>
      </c>
      <c r="C340" s="301"/>
      <c r="D340" s="301"/>
      <c r="E340" s="301"/>
      <c r="F340" s="302"/>
      <c r="G340" s="302"/>
      <c r="H340" s="239"/>
      <c r="I340" s="27"/>
      <c r="J340" s="5"/>
    </row>
    <row r="341" spans="1:11" s="28" customFormat="1" ht="10.5" customHeight="1" x14ac:dyDescent="0.2">
      <c r="A341" s="54"/>
      <c r="B341" s="16" t="s">
        <v>416</v>
      </c>
      <c r="C341" s="301"/>
      <c r="D341" s="301">
        <v>1670</v>
      </c>
      <c r="E341" s="301">
        <v>1670</v>
      </c>
      <c r="F341" s="302"/>
      <c r="G341" s="302"/>
      <c r="H341" s="239">
        <v>0.87640449438202239</v>
      </c>
      <c r="I341" s="27"/>
      <c r="J341" s="5"/>
    </row>
    <row r="342" spans="1:11" s="28" customFormat="1" ht="10.5" customHeight="1" x14ac:dyDescent="0.2">
      <c r="A342" s="54"/>
      <c r="B342" s="16" t="s">
        <v>436</v>
      </c>
      <c r="C342" s="301">
        <v>1007530.05</v>
      </c>
      <c r="D342" s="301">
        <v>855045</v>
      </c>
      <c r="E342" s="301">
        <v>1862575.05</v>
      </c>
      <c r="F342" s="302"/>
      <c r="G342" s="302">
        <v>7150</v>
      </c>
      <c r="H342" s="239">
        <v>0.18794629104627547</v>
      </c>
      <c r="I342" s="27"/>
      <c r="J342" s="5"/>
    </row>
    <row r="343" spans="1:11" s="28" customFormat="1" ht="10.5" customHeight="1" x14ac:dyDescent="0.2">
      <c r="A343" s="54"/>
      <c r="B343" s="574" t="s">
        <v>454</v>
      </c>
      <c r="C343" s="301"/>
      <c r="D343" s="301">
        <v>2162</v>
      </c>
      <c r="E343" s="301">
        <v>2162</v>
      </c>
      <c r="F343" s="302"/>
      <c r="G343" s="302"/>
      <c r="H343" s="239"/>
      <c r="I343" s="27"/>
      <c r="J343" s="5"/>
    </row>
    <row r="344" spans="1:11" s="28" customFormat="1" ht="10.5" hidden="1" customHeight="1" x14ac:dyDescent="0.2">
      <c r="A344" s="54"/>
      <c r="B344" s="574"/>
      <c r="C344" s="301"/>
      <c r="D344" s="301"/>
      <c r="E344" s="301"/>
      <c r="F344" s="302"/>
      <c r="G344" s="302"/>
      <c r="H344" s="239"/>
      <c r="I344" s="27"/>
      <c r="J344" s="5"/>
    </row>
    <row r="345" spans="1:11" ht="12.75" customHeight="1" x14ac:dyDescent="0.2">
      <c r="A345" s="2"/>
      <c r="B345" s="16" t="s">
        <v>280</v>
      </c>
      <c r="C345" s="301"/>
      <c r="D345" s="301">
        <v>-1146376.6000000015</v>
      </c>
      <c r="E345" s="301">
        <v>-1146376.6000000015</v>
      </c>
      <c r="F345" s="302">
        <v>-208.5</v>
      </c>
      <c r="G345" s="302">
        <v>-3550.3599999999997</v>
      </c>
      <c r="H345" s="239">
        <v>0.14591087890059939</v>
      </c>
      <c r="I345" s="20"/>
    </row>
    <row r="346" spans="1:11" s="28" customFormat="1" ht="16.5" customHeight="1" x14ac:dyDescent="0.2">
      <c r="A346" s="54"/>
      <c r="B346" s="16" t="s">
        <v>356</v>
      </c>
      <c r="C346" s="301"/>
      <c r="D346" s="301">
        <v>1305551.7191250001</v>
      </c>
      <c r="E346" s="301">
        <v>1305551.7191250001</v>
      </c>
      <c r="F346" s="302"/>
      <c r="G346" s="302"/>
      <c r="H346" s="239">
        <v>0.29200467312804035</v>
      </c>
      <c r="I346" s="27"/>
      <c r="J346" s="5"/>
    </row>
    <row r="347" spans="1:11" ht="10.5" customHeight="1" x14ac:dyDescent="0.2">
      <c r="A347" s="2"/>
      <c r="B347" s="35" t="s">
        <v>137</v>
      </c>
      <c r="C347" s="303">
        <v>154873892.92001179</v>
      </c>
      <c r="D347" s="303">
        <v>122001593.6691273</v>
      </c>
      <c r="E347" s="303">
        <v>276875486.58913904</v>
      </c>
      <c r="F347" s="304">
        <v>492317.99999999994</v>
      </c>
      <c r="G347" s="304">
        <v>1143662.399999999</v>
      </c>
      <c r="H347" s="237">
        <v>6.2189186488299075E-2</v>
      </c>
      <c r="I347" s="20"/>
      <c r="K347" s="209" t="b">
        <f>IF(ABS(E347-SUM(E338:E346))&lt;0.001,TRUE,FALSE)</f>
        <v>1</v>
      </c>
    </row>
    <row r="348" spans="1:11" ht="10.5" customHeight="1" x14ac:dyDescent="0.2">
      <c r="A348" s="2"/>
      <c r="B348" s="31" t="s">
        <v>141</v>
      </c>
      <c r="C348" s="303"/>
      <c r="D348" s="303"/>
      <c r="E348" s="303"/>
      <c r="F348" s="304"/>
      <c r="G348" s="304"/>
      <c r="H348" s="237"/>
      <c r="I348" s="20"/>
      <c r="K348" s="57"/>
    </row>
    <row r="349" spans="1:11" s="57" customFormat="1" ht="10.5" customHeight="1" x14ac:dyDescent="0.2">
      <c r="A349" s="6"/>
      <c r="B349" s="37" t="s">
        <v>151</v>
      </c>
      <c r="C349" s="301">
        <v>49067813.630000308</v>
      </c>
      <c r="D349" s="301">
        <v>16265901.339999646</v>
      </c>
      <c r="E349" s="301">
        <v>65333714.969999954</v>
      </c>
      <c r="F349" s="302">
        <v>15236.469999999994</v>
      </c>
      <c r="G349" s="302">
        <v>237803.10000000015</v>
      </c>
      <c r="H349" s="239">
        <v>0.149058336262609</v>
      </c>
      <c r="I349" s="56"/>
      <c r="J349" s="5"/>
    </row>
    <row r="350" spans="1:11" s="57" customFormat="1" ht="10.5" customHeight="1" x14ac:dyDescent="0.2">
      <c r="A350" s="6"/>
      <c r="B350" s="37" t="s">
        <v>222</v>
      </c>
      <c r="C350" s="301">
        <v>2463</v>
      </c>
      <c r="D350" s="301">
        <v>22947.839999999997</v>
      </c>
      <c r="E350" s="301">
        <v>25410.839999999997</v>
      </c>
      <c r="F350" s="302">
        <v>57.5</v>
      </c>
      <c r="G350" s="302">
        <v>104.72</v>
      </c>
      <c r="H350" s="239">
        <v>8.3067370445385702E-2</v>
      </c>
      <c r="I350" s="56"/>
      <c r="J350" s="5"/>
      <c r="K350" s="209"/>
    </row>
    <row r="351" spans="1:11" s="57" customFormat="1" ht="10.5" customHeight="1" x14ac:dyDescent="0.2">
      <c r="A351" s="6"/>
      <c r="B351" s="16" t="s">
        <v>128</v>
      </c>
      <c r="C351" s="306"/>
      <c r="D351" s="306"/>
      <c r="E351" s="306"/>
      <c r="F351" s="307"/>
      <c r="G351" s="307"/>
      <c r="H351" s="182"/>
      <c r="I351" s="56"/>
      <c r="J351" s="5"/>
      <c r="K351" s="209"/>
    </row>
    <row r="352" spans="1:11" s="57" customFormat="1" ht="10.5" customHeight="1" x14ac:dyDescent="0.2">
      <c r="A352" s="6"/>
      <c r="B352" s="16" t="s">
        <v>427</v>
      </c>
      <c r="C352" s="306">
        <v>2309.3999999999996</v>
      </c>
      <c r="D352" s="306">
        <v>6583</v>
      </c>
      <c r="E352" s="306">
        <v>8892.4</v>
      </c>
      <c r="F352" s="307"/>
      <c r="G352" s="307"/>
      <c r="H352" s="182">
        <v>0.63782370059306737</v>
      </c>
      <c r="I352" s="56"/>
      <c r="J352" s="5"/>
      <c r="K352" s="60"/>
    </row>
    <row r="353" spans="1:11" s="57" customFormat="1" ht="10.5" hidden="1" customHeight="1" x14ac:dyDescent="0.2">
      <c r="A353" s="6"/>
      <c r="B353" s="16"/>
      <c r="C353" s="306"/>
      <c r="D353" s="306"/>
      <c r="E353" s="306"/>
      <c r="F353" s="307"/>
      <c r="G353" s="307"/>
      <c r="H353" s="182"/>
      <c r="I353" s="56"/>
      <c r="J353" s="5"/>
    </row>
    <row r="354" spans="1:11" s="57" customFormat="1" ht="10.5" customHeight="1" x14ac:dyDescent="0.2">
      <c r="A354" s="6"/>
      <c r="B354" s="574" t="s">
        <v>455</v>
      </c>
      <c r="C354" s="306"/>
      <c r="D354" s="306"/>
      <c r="E354" s="306"/>
      <c r="F354" s="307"/>
      <c r="G354" s="307"/>
      <c r="H354" s="182"/>
      <c r="I354" s="56"/>
      <c r="J354" s="5"/>
    </row>
    <row r="355" spans="1:11" s="57" customFormat="1" ht="10.5" hidden="1" customHeight="1" x14ac:dyDescent="0.2">
      <c r="A355" s="6"/>
      <c r="B355" s="574"/>
      <c r="C355" s="306"/>
      <c r="D355" s="306"/>
      <c r="E355" s="306"/>
      <c r="F355" s="307"/>
      <c r="G355" s="307"/>
      <c r="H355" s="182"/>
      <c r="I355" s="56"/>
      <c r="J355" s="5"/>
    </row>
    <row r="356" spans="1:11" s="60" customFormat="1" ht="14.25" customHeight="1" x14ac:dyDescent="0.2">
      <c r="A356" s="24"/>
      <c r="B356" s="16" t="s">
        <v>423</v>
      </c>
      <c r="C356" s="306"/>
      <c r="D356" s="306"/>
      <c r="E356" s="306"/>
      <c r="F356" s="307"/>
      <c r="G356" s="307"/>
      <c r="H356" s="182"/>
      <c r="I356" s="59"/>
      <c r="K356" s="57"/>
    </row>
    <row r="357" spans="1:11" s="60" customFormat="1" ht="14.25" customHeight="1" x14ac:dyDescent="0.2">
      <c r="A357" s="24"/>
      <c r="B357" s="16" t="s">
        <v>280</v>
      </c>
      <c r="C357" s="306"/>
      <c r="D357" s="306">
        <v>-1326494.42</v>
      </c>
      <c r="E357" s="306">
        <v>-1326494.42</v>
      </c>
      <c r="F357" s="307">
        <v>-5</v>
      </c>
      <c r="G357" s="307">
        <v>-4981.26</v>
      </c>
      <c r="H357" s="182">
        <v>0.29245156879093859</v>
      </c>
      <c r="I357" s="59"/>
    </row>
    <row r="358" spans="1:11" s="57" customFormat="1" ht="10.5" customHeight="1" x14ac:dyDescent="0.2">
      <c r="A358" s="6"/>
      <c r="B358" s="35" t="s">
        <v>142</v>
      </c>
      <c r="C358" s="308">
        <v>49072586.030000307</v>
      </c>
      <c r="D358" s="308">
        <v>14968937.759999644</v>
      </c>
      <c r="E358" s="308">
        <v>64041523.789999947</v>
      </c>
      <c r="F358" s="309">
        <v>15288.969999999994</v>
      </c>
      <c r="G358" s="309">
        <v>232926.56000000014</v>
      </c>
      <c r="H358" s="183">
        <v>0.14644354859967401</v>
      </c>
      <c r="I358" s="56"/>
      <c r="J358" s="5"/>
      <c r="K358" s="209" t="b">
        <f>IF(ABS(E358-SUM(E349:E357))&lt;0.001,TRUE,FALSE)</f>
        <v>1</v>
      </c>
    </row>
    <row r="359" spans="1:11" s="57" customFormat="1" ht="10.5" customHeight="1" x14ac:dyDescent="0.2">
      <c r="A359" s="6"/>
      <c r="B359" s="31" t="s">
        <v>139</v>
      </c>
      <c r="C359" s="308"/>
      <c r="D359" s="308"/>
      <c r="E359" s="308"/>
      <c r="F359" s="309"/>
      <c r="G359" s="309"/>
      <c r="H359" s="183"/>
      <c r="I359" s="56"/>
      <c r="J359" s="5"/>
    </row>
    <row r="360" spans="1:11" s="57" customFormat="1" ht="10.5" customHeight="1" x14ac:dyDescent="0.2">
      <c r="A360" s="6"/>
      <c r="B360" s="37" t="s">
        <v>140</v>
      </c>
      <c r="C360" s="306">
        <v>438307.01000000263</v>
      </c>
      <c r="D360" s="306">
        <v>72902.500000000087</v>
      </c>
      <c r="E360" s="306">
        <v>511209.51000000269</v>
      </c>
      <c r="F360" s="307"/>
      <c r="G360" s="307">
        <v>965.2199999999998</v>
      </c>
      <c r="H360" s="182"/>
      <c r="I360" s="56"/>
      <c r="J360" s="5"/>
      <c r="K360" s="209"/>
    </row>
    <row r="361" spans="1:11" s="57" customFormat="1" ht="10.5" customHeight="1" x14ac:dyDescent="0.2">
      <c r="A361" s="6"/>
      <c r="B361" s="37" t="s">
        <v>179</v>
      </c>
      <c r="C361" s="364">
        <v>200258.1299999998</v>
      </c>
      <c r="D361" s="306">
        <v>21323344.870000634</v>
      </c>
      <c r="E361" s="306">
        <v>21523603.000000633</v>
      </c>
      <c r="F361" s="307">
        <v>7151.07</v>
      </c>
      <c r="G361" s="307">
        <v>74391.569999999876</v>
      </c>
      <c r="H361" s="182">
        <v>0.18676619640726333</v>
      </c>
      <c r="I361" s="56"/>
      <c r="J361" s="5"/>
      <c r="K361" s="209"/>
    </row>
    <row r="362" spans="1:11" s="57" customFormat="1" ht="10.5" customHeight="1" x14ac:dyDescent="0.2">
      <c r="A362" s="6"/>
      <c r="B362" s="37" t="s">
        <v>223</v>
      </c>
      <c r="C362" s="306">
        <v>3119.8199999999997</v>
      </c>
      <c r="D362" s="306">
        <v>555777.53000000061</v>
      </c>
      <c r="E362" s="306">
        <v>558897.35000000056</v>
      </c>
      <c r="F362" s="307"/>
      <c r="G362" s="307">
        <v>1773.2000000000003</v>
      </c>
      <c r="H362" s="182">
        <v>0.10150441896736928</v>
      </c>
      <c r="I362" s="56"/>
      <c r="J362" s="5"/>
    </row>
    <row r="363" spans="1:11" s="60" customFormat="1" ht="10.5" customHeight="1" x14ac:dyDescent="0.2">
      <c r="A363" s="24"/>
      <c r="B363" s="37" t="s">
        <v>498</v>
      </c>
      <c r="C363" s="306"/>
      <c r="D363" s="306">
        <v>1290</v>
      </c>
      <c r="E363" s="306">
        <v>1290</v>
      </c>
      <c r="F363" s="307"/>
      <c r="G363" s="307"/>
      <c r="H363" s="182"/>
      <c r="I363" s="59"/>
      <c r="J363" s="5"/>
    </row>
    <row r="364" spans="1:11" s="60" customFormat="1" ht="10.5" customHeight="1" x14ac:dyDescent="0.2">
      <c r="A364" s="24"/>
      <c r="B364" s="574" t="s">
        <v>456</v>
      </c>
      <c r="C364" s="306"/>
      <c r="D364" s="306"/>
      <c r="E364" s="306"/>
      <c r="F364" s="307"/>
      <c r="G364" s="307"/>
      <c r="H364" s="182"/>
      <c r="I364" s="59"/>
      <c r="J364" s="5"/>
    </row>
    <row r="365" spans="1:11" s="60" customFormat="1" ht="10.5" hidden="1" customHeight="1" x14ac:dyDescent="0.2">
      <c r="A365" s="24"/>
      <c r="B365" s="574"/>
      <c r="C365" s="306"/>
      <c r="D365" s="306"/>
      <c r="E365" s="306"/>
      <c r="F365" s="307"/>
      <c r="G365" s="307"/>
      <c r="H365" s="182"/>
      <c r="I365" s="59"/>
      <c r="J365" s="5"/>
    </row>
    <row r="366" spans="1:11" s="57" customFormat="1" x14ac:dyDescent="0.2">
      <c r="A366" s="6"/>
      <c r="B366" s="16" t="s">
        <v>423</v>
      </c>
      <c r="C366" s="306"/>
      <c r="D366" s="306"/>
      <c r="E366" s="306"/>
      <c r="F366" s="307"/>
      <c r="G366" s="307"/>
      <c r="H366" s="182"/>
      <c r="I366" s="56"/>
      <c r="K366" s="60"/>
    </row>
    <row r="367" spans="1:11" s="60" customFormat="1" ht="17.25" customHeight="1" x14ac:dyDescent="0.2">
      <c r="A367" s="24"/>
      <c r="B367" s="37" t="s">
        <v>280</v>
      </c>
      <c r="C367" s="306"/>
      <c r="D367" s="306">
        <v>-352089.34999999986</v>
      </c>
      <c r="E367" s="306">
        <v>-352089.34999999986</v>
      </c>
      <c r="F367" s="307">
        <v>-5</v>
      </c>
      <c r="G367" s="307">
        <v>-1345.71</v>
      </c>
      <c r="H367" s="182">
        <v>0.35217257423808501</v>
      </c>
      <c r="I367" s="59"/>
    </row>
    <row r="368" spans="1:11" s="60" customFormat="1" ht="17.25" customHeight="1" x14ac:dyDescent="0.2">
      <c r="A368" s="24"/>
      <c r="B368" s="35" t="s">
        <v>143</v>
      </c>
      <c r="C368" s="308">
        <v>641684.96000000241</v>
      </c>
      <c r="D368" s="308">
        <v>21601225.550000638</v>
      </c>
      <c r="E368" s="308">
        <v>22242910.510000639</v>
      </c>
      <c r="F368" s="309">
        <v>7146.07</v>
      </c>
      <c r="G368" s="309">
        <v>75784.279999999853</v>
      </c>
      <c r="H368" s="183">
        <v>0.20745541495147912</v>
      </c>
      <c r="I368" s="59"/>
      <c r="K368" s="209" t="b">
        <f>IF(ABS(E368-SUM(E360:E367))&lt;0.001,TRUE,FALSE)</f>
        <v>1</v>
      </c>
    </row>
    <row r="369" spans="1:11" s="60" customFormat="1" ht="17.25" customHeight="1" x14ac:dyDescent="0.2">
      <c r="A369" s="24"/>
      <c r="B369" s="31" t="s">
        <v>466</v>
      </c>
      <c r="C369" s="308"/>
      <c r="D369" s="308"/>
      <c r="E369" s="308"/>
      <c r="F369" s="309"/>
      <c r="G369" s="309"/>
      <c r="H369" s="183"/>
      <c r="I369" s="59"/>
      <c r="K369" s="209"/>
    </row>
    <row r="370" spans="1:11" s="60" customFormat="1" ht="11.25" customHeight="1" x14ac:dyDescent="0.2">
      <c r="A370" s="24"/>
      <c r="B370" s="37" t="s">
        <v>468</v>
      </c>
      <c r="C370" s="306">
        <v>6361254.0099999998</v>
      </c>
      <c r="D370" s="306">
        <v>926468</v>
      </c>
      <c r="E370" s="306">
        <v>7287722.0099999998</v>
      </c>
      <c r="F370" s="307"/>
      <c r="G370" s="307">
        <v>20894</v>
      </c>
      <c r="H370" s="182">
        <v>0.26952406869750156</v>
      </c>
      <c r="I370" s="59"/>
      <c r="K370" s="209"/>
    </row>
    <row r="371" spans="1:11" s="60" customFormat="1" ht="17.25" customHeight="1" x14ac:dyDescent="0.2">
      <c r="A371" s="24"/>
      <c r="B371" s="35" t="s">
        <v>467</v>
      </c>
      <c r="C371" s="308">
        <v>6361254.0099999998</v>
      </c>
      <c r="D371" s="308">
        <v>926468</v>
      </c>
      <c r="E371" s="308">
        <v>7287722.0099999998</v>
      </c>
      <c r="F371" s="309"/>
      <c r="G371" s="309">
        <v>20894</v>
      </c>
      <c r="H371" s="183">
        <v>0.26952406869750156</v>
      </c>
      <c r="I371" s="59"/>
      <c r="K371" s="209"/>
    </row>
    <row r="372" spans="1:11" s="57" customFormat="1" ht="10.5" customHeight="1" x14ac:dyDescent="0.2">
      <c r="A372" s="6"/>
      <c r="B372" s="31" t="s">
        <v>122</v>
      </c>
      <c r="C372" s="308"/>
      <c r="D372" s="308"/>
      <c r="E372" s="308"/>
      <c r="F372" s="309"/>
      <c r="G372" s="309"/>
      <c r="H372" s="183"/>
      <c r="I372" s="56"/>
      <c r="J372" s="5"/>
    </row>
    <row r="373" spans="1:11" s="57" customFormat="1" ht="10.5" customHeight="1" x14ac:dyDescent="0.2">
      <c r="A373" s="6"/>
      <c r="B373" s="37" t="s">
        <v>144</v>
      </c>
      <c r="C373" s="306">
        <v>9055.119999999999</v>
      </c>
      <c r="D373" s="306">
        <v>85887.76999999999</v>
      </c>
      <c r="E373" s="306">
        <v>94942.889999999985</v>
      </c>
      <c r="F373" s="307"/>
      <c r="G373" s="307">
        <v>1.53</v>
      </c>
      <c r="H373" s="182">
        <v>-0.12695101290462141</v>
      </c>
      <c r="I373" s="56"/>
      <c r="J373" s="5"/>
      <c r="K373" s="209"/>
    </row>
    <row r="374" spans="1:11" s="57" customFormat="1" ht="10.5" customHeight="1" x14ac:dyDescent="0.2">
      <c r="A374" s="6"/>
      <c r="B374" s="37" t="s">
        <v>224</v>
      </c>
      <c r="C374" s="306">
        <v>1158.1600000000005</v>
      </c>
      <c r="D374" s="306">
        <v>39403.37000000001</v>
      </c>
      <c r="E374" s="306">
        <v>40561.530000000013</v>
      </c>
      <c r="F374" s="307"/>
      <c r="G374" s="307"/>
      <c r="H374" s="182">
        <v>-0.22850949319778668</v>
      </c>
      <c r="I374" s="56"/>
      <c r="J374" s="5"/>
      <c r="K374" s="63"/>
    </row>
    <row r="375" spans="1:11" s="57" customFormat="1" ht="10.5" hidden="1" customHeight="1" x14ac:dyDescent="0.2">
      <c r="A375" s="6"/>
      <c r="B375" s="37"/>
      <c r="C375" s="306"/>
      <c r="D375" s="306"/>
      <c r="E375" s="306"/>
      <c r="F375" s="307"/>
      <c r="G375" s="307"/>
      <c r="H375" s="182"/>
      <c r="I375" s="56"/>
      <c r="J375" s="5"/>
      <c r="K375" s="63"/>
    </row>
    <row r="376" spans="1:11" s="57" customFormat="1" ht="10.5" hidden="1" customHeight="1" x14ac:dyDescent="0.2">
      <c r="A376" s="6"/>
      <c r="B376" s="37"/>
      <c r="C376" s="306"/>
      <c r="D376" s="306"/>
      <c r="E376" s="306"/>
      <c r="F376" s="307"/>
      <c r="G376" s="307"/>
      <c r="H376" s="182"/>
      <c r="I376" s="56"/>
      <c r="J376" s="5"/>
      <c r="K376" s="63"/>
    </row>
    <row r="377" spans="1:11" s="60" customFormat="1" ht="10.5" customHeight="1" x14ac:dyDescent="0.2">
      <c r="A377" s="24"/>
      <c r="B377" s="16" t="s">
        <v>423</v>
      </c>
      <c r="C377" s="306"/>
      <c r="D377" s="306"/>
      <c r="E377" s="306"/>
      <c r="F377" s="307"/>
      <c r="G377" s="307"/>
      <c r="H377" s="182"/>
      <c r="I377" s="59"/>
      <c r="J377" s="5"/>
    </row>
    <row r="378" spans="1:11" s="63" customFormat="1" ht="14.25" customHeight="1" x14ac:dyDescent="0.2">
      <c r="A378" s="61"/>
      <c r="B378" s="35" t="s">
        <v>120</v>
      </c>
      <c r="C378" s="308">
        <v>10213.279999999999</v>
      </c>
      <c r="D378" s="308">
        <v>125291.14</v>
      </c>
      <c r="E378" s="308">
        <v>135504.41999999998</v>
      </c>
      <c r="F378" s="309"/>
      <c r="G378" s="309">
        <v>1.53</v>
      </c>
      <c r="H378" s="183">
        <v>-0.16004891517192266</v>
      </c>
      <c r="I378" s="62"/>
      <c r="K378" s="209" t="b">
        <f>IF(ABS(E378-SUM(E373:E377))&lt;0.001,TRUE,FALSE)</f>
        <v>1</v>
      </c>
    </row>
    <row r="379" spans="1:11" s="63" customFormat="1" ht="14.25" customHeight="1" x14ac:dyDescent="0.2">
      <c r="A379" s="61"/>
      <c r="B379" s="31" t="s">
        <v>244</v>
      </c>
      <c r="C379" s="308"/>
      <c r="D379" s="308"/>
      <c r="E379" s="308"/>
      <c r="F379" s="309"/>
      <c r="G379" s="309"/>
      <c r="H379" s="183"/>
      <c r="I379" s="62"/>
      <c r="K379" s="60"/>
    </row>
    <row r="380" spans="1:11" s="60" customFormat="1" ht="11.25" customHeight="1" x14ac:dyDescent="0.2">
      <c r="A380" s="24"/>
      <c r="B380" s="37" t="s">
        <v>144</v>
      </c>
      <c r="C380" s="306">
        <v>89.5</v>
      </c>
      <c r="D380" s="306">
        <v>71.070000000000007</v>
      </c>
      <c r="E380" s="306">
        <v>160.57</v>
      </c>
      <c r="F380" s="307"/>
      <c r="G380" s="307"/>
      <c r="H380" s="182">
        <v>8.3687656070729366E-2</v>
      </c>
      <c r="I380" s="59"/>
      <c r="J380" s="5"/>
      <c r="K380" s="57"/>
    </row>
    <row r="381" spans="1:11" s="57" customFormat="1" ht="10.5" customHeight="1" x14ac:dyDescent="0.2">
      <c r="A381" s="6"/>
      <c r="B381" s="37" t="s">
        <v>125</v>
      </c>
      <c r="C381" s="306">
        <v>3673115.4000000791</v>
      </c>
      <c r="D381" s="306">
        <v>18018054.420001</v>
      </c>
      <c r="E381" s="306">
        <v>21691169.820001081</v>
      </c>
      <c r="F381" s="307"/>
      <c r="G381" s="307">
        <v>71068.89999999998</v>
      </c>
      <c r="H381" s="182">
        <v>-6.938857740332538E-3</v>
      </c>
      <c r="I381" s="56"/>
      <c r="J381" s="5"/>
    </row>
    <row r="382" spans="1:11" s="57" customFormat="1" ht="10.5" customHeight="1" x14ac:dyDescent="0.2">
      <c r="A382" s="6"/>
      <c r="B382" s="37" t="s">
        <v>126</v>
      </c>
      <c r="C382" s="306">
        <v>28503.470000000038</v>
      </c>
      <c r="D382" s="306">
        <v>362299.37000000023</v>
      </c>
      <c r="E382" s="306">
        <v>390802.84000000026</v>
      </c>
      <c r="F382" s="307"/>
      <c r="G382" s="307">
        <v>2267.21</v>
      </c>
      <c r="H382" s="182"/>
      <c r="I382" s="56"/>
      <c r="J382" s="5"/>
    </row>
    <row r="383" spans="1:11" s="57" customFormat="1" ht="10.5" customHeight="1" x14ac:dyDescent="0.2">
      <c r="A383" s="6"/>
      <c r="B383" s="37" t="s">
        <v>127</v>
      </c>
      <c r="C383" s="306">
        <v>1079346.3700000003</v>
      </c>
      <c r="D383" s="306">
        <v>11672551.25</v>
      </c>
      <c r="E383" s="306">
        <v>12751897.619999999</v>
      </c>
      <c r="F383" s="307"/>
      <c r="G383" s="307">
        <v>38072.119999999995</v>
      </c>
      <c r="H383" s="182"/>
      <c r="I383" s="56"/>
      <c r="J383" s="5"/>
    </row>
    <row r="384" spans="1:11" s="57" customFormat="1" ht="10.5" customHeight="1" x14ac:dyDescent="0.2">
      <c r="A384" s="6"/>
      <c r="B384" s="37" t="s">
        <v>133</v>
      </c>
      <c r="C384" s="306">
        <v>230823.74000000011</v>
      </c>
      <c r="D384" s="306">
        <v>620521.79000000015</v>
      </c>
      <c r="E384" s="306">
        <v>851345.53000000026</v>
      </c>
      <c r="F384" s="307"/>
      <c r="G384" s="307">
        <v>7706.06</v>
      </c>
      <c r="H384" s="182">
        <v>0.12624775075032124</v>
      </c>
      <c r="I384" s="56"/>
      <c r="J384" s="5"/>
    </row>
    <row r="385" spans="1:11" s="57" customFormat="1" ht="10.5" customHeight="1" x14ac:dyDescent="0.2">
      <c r="A385" s="6"/>
      <c r="B385" s="37" t="s">
        <v>134</v>
      </c>
      <c r="C385" s="306">
        <v>24716.55</v>
      </c>
      <c r="D385" s="306">
        <v>194349.10999999996</v>
      </c>
      <c r="E385" s="306">
        <v>219065.65999999995</v>
      </c>
      <c r="F385" s="307"/>
      <c r="G385" s="307">
        <v>709.72</v>
      </c>
      <c r="H385" s="182">
        <v>-0.32074481231711516</v>
      </c>
      <c r="I385" s="56"/>
      <c r="J385" s="5"/>
    </row>
    <row r="386" spans="1:11" s="57" customFormat="1" ht="10.5" customHeight="1" x14ac:dyDescent="0.2">
      <c r="A386" s="6"/>
      <c r="B386" s="37" t="s">
        <v>24</v>
      </c>
      <c r="C386" s="306">
        <v>1138373.7799999993</v>
      </c>
      <c r="D386" s="306">
        <v>990246.31999999972</v>
      </c>
      <c r="E386" s="306">
        <v>2128620.0999999992</v>
      </c>
      <c r="F386" s="307"/>
      <c r="G386" s="307">
        <v>6582</v>
      </c>
      <c r="H386" s="182">
        <v>0.16463647722447883</v>
      </c>
      <c r="I386" s="56"/>
      <c r="J386" s="5"/>
      <c r="K386" s="5"/>
    </row>
    <row r="387" spans="1:11" s="57" customFormat="1" ht="10.5" customHeight="1" x14ac:dyDescent="0.2">
      <c r="A387" s="6"/>
      <c r="B387" s="37" t="s">
        <v>138</v>
      </c>
      <c r="C387" s="306">
        <v>262607.1399999999</v>
      </c>
      <c r="D387" s="306">
        <v>141439.42999999991</v>
      </c>
      <c r="E387" s="306">
        <v>404046.56999999977</v>
      </c>
      <c r="F387" s="307"/>
      <c r="G387" s="307">
        <v>760.34999999999991</v>
      </c>
      <c r="H387" s="182">
        <v>-1.7518041541942475E-2</v>
      </c>
      <c r="I387" s="56"/>
      <c r="J387" s="5"/>
    </row>
    <row r="388" spans="1:11" s="57" customFormat="1" ht="10.5" customHeight="1" x14ac:dyDescent="0.2">
      <c r="A388" s="6"/>
      <c r="B388" s="37" t="s">
        <v>34</v>
      </c>
      <c r="C388" s="306">
        <v>14393993.260000739</v>
      </c>
      <c r="D388" s="306">
        <v>3243851.4899999974</v>
      </c>
      <c r="E388" s="306">
        <v>17637844.750000738</v>
      </c>
      <c r="F388" s="307"/>
      <c r="G388" s="307">
        <v>32905.85999999995</v>
      </c>
      <c r="H388" s="182">
        <v>-5.8328793423358838E-2</v>
      </c>
      <c r="I388" s="56"/>
      <c r="J388" s="5"/>
    </row>
    <row r="389" spans="1:11" s="57" customFormat="1" ht="10.5" customHeight="1" x14ac:dyDescent="0.2">
      <c r="A389" s="6"/>
      <c r="B389" s="37" t="s">
        <v>140</v>
      </c>
      <c r="C389" s="306">
        <v>1063.3600000000001</v>
      </c>
      <c r="D389" s="306">
        <v>120.96000000000001</v>
      </c>
      <c r="E389" s="306">
        <v>1184.3200000000002</v>
      </c>
      <c r="F389" s="307"/>
      <c r="G389" s="307"/>
      <c r="H389" s="182"/>
      <c r="I389" s="56"/>
    </row>
    <row r="390" spans="1:11" s="57" customFormat="1" ht="10.5" customHeight="1" x14ac:dyDescent="0.2">
      <c r="A390" s="6"/>
      <c r="B390" s="37" t="s">
        <v>129</v>
      </c>
      <c r="C390" s="306">
        <v>1089918.9300000265</v>
      </c>
      <c r="D390" s="306">
        <v>9514064.8900000006</v>
      </c>
      <c r="E390" s="306">
        <v>10603983.820000028</v>
      </c>
      <c r="F390" s="307"/>
      <c r="G390" s="307">
        <v>42850.020000000011</v>
      </c>
      <c r="H390" s="182">
        <v>0.11477085793282038</v>
      </c>
      <c r="I390" s="56"/>
    </row>
    <row r="391" spans="1:11" s="57" customFormat="1" ht="10.5" customHeight="1" x14ac:dyDescent="0.2">
      <c r="A391" s="6"/>
      <c r="B391" s="37" t="s">
        <v>381</v>
      </c>
      <c r="C391" s="306">
        <v>9521.6699999999837</v>
      </c>
      <c r="D391" s="306">
        <v>7234.5</v>
      </c>
      <c r="E391" s="306">
        <v>16756.169999999984</v>
      </c>
      <c r="F391" s="307"/>
      <c r="G391" s="307">
        <v>10</v>
      </c>
      <c r="H391" s="182"/>
      <c r="I391" s="56"/>
      <c r="J391" s="5"/>
    </row>
    <row r="392" spans="1:11" s="57" customFormat="1" ht="10.5" customHeight="1" x14ac:dyDescent="0.2">
      <c r="A392" s="6"/>
      <c r="B392" s="16" t="s">
        <v>427</v>
      </c>
      <c r="C392" s="306">
        <v>630</v>
      </c>
      <c r="D392" s="306">
        <v>550</v>
      </c>
      <c r="E392" s="306">
        <v>1180</v>
      </c>
      <c r="F392" s="307"/>
      <c r="G392" s="307"/>
      <c r="H392" s="182">
        <v>-4.8387096774193505E-2</v>
      </c>
      <c r="I392" s="56"/>
      <c r="J392" s="5"/>
    </row>
    <row r="393" spans="1:11" s="57" customFormat="1" ht="10.5" customHeight="1" x14ac:dyDescent="0.2">
      <c r="A393" s="6"/>
      <c r="B393" s="37" t="s">
        <v>353</v>
      </c>
      <c r="C393" s="306"/>
      <c r="D393" s="306"/>
      <c r="E393" s="306"/>
      <c r="F393" s="307"/>
      <c r="G393" s="307"/>
      <c r="H393" s="182"/>
      <c r="I393" s="56"/>
      <c r="J393" s="5"/>
    </row>
    <row r="394" spans="1:11" s="57" customFormat="1" ht="10.5" customHeight="1" x14ac:dyDescent="0.2">
      <c r="A394" s="6"/>
      <c r="B394" s="37" t="s">
        <v>415</v>
      </c>
      <c r="C394" s="306"/>
      <c r="D394" s="306"/>
      <c r="E394" s="306"/>
      <c r="F394" s="307"/>
      <c r="G394" s="307"/>
      <c r="H394" s="182"/>
      <c r="I394" s="56"/>
      <c r="J394" s="5"/>
    </row>
    <row r="395" spans="1:11" s="57" customFormat="1" ht="10.5" customHeight="1" x14ac:dyDescent="0.2">
      <c r="A395" s="6"/>
      <c r="B395" s="37" t="s">
        <v>179</v>
      </c>
      <c r="C395" s="306">
        <v>906.86</v>
      </c>
      <c r="D395" s="306">
        <v>152173.03999999986</v>
      </c>
      <c r="E395" s="306">
        <v>153079.89999999985</v>
      </c>
      <c r="F395" s="307"/>
      <c r="G395" s="307">
        <v>111</v>
      </c>
      <c r="H395" s="182">
        <v>0.29277146212733651</v>
      </c>
      <c r="I395" s="56"/>
      <c r="J395" s="5"/>
    </row>
    <row r="396" spans="1:11" s="57" customFormat="1" ht="10.5" customHeight="1" x14ac:dyDescent="0.2">
      <c r="A396" s="6"/>
      <c r="B396" s="37" t="s">
        <v>468</v>
      </c>
      <c r="C396" s="306">
        <v>26745.8</v>
      </c>
      <c r="D396" s="306">
        <v>8682</v>
      </c>
      <c r="E396" s="306">
        <v>35427.800000000003</v>
      </c>
      <c r="F396" s="307"/>
      <c r="G396" s="307"/>
      <c r="H396" s="182">
        <v>0.55112959719789845</v>
      </c>
      <c r="I396" s="56"/>
      <c r="J396" s="5"/>
    </row>
    <row r="397" spans="1:11" s="57" customFormat="1" ht="10.5" customHeight="1" x14ac:dyDescent="0.2">
      <c r="A397" s="6"/>
      <c r="B397" s="575" t="s">
        <v>460</v>
      </c>
      <c r="C397" s="306"/>
      <c r="D397" s="306"/>
      <c r="E397" s="306"/>
      <c r="F397" s="307"/>
      <c r="G397" s="307"/>
      <c r="H397" s="182"/>
      <c r="I397" s="56"/>
      <c r="J397" s="5"/>
    </row>
    <row r="398" spans="1:11" s="57" customFormat="1" ht="10.5" customHeight="1" x14ac:dyDescent="0.2">
      <c r="A398" s="6"/>
      <c r="B398" s="575" t="s">
        <v>488</v>
      </c>
      <c r="C398" s="306"/>
      <c r="D398" s="306"/>
      <c r="E398" s="306"/>
      <c r="F398" s="307"/>
      <c r="G398" s="307"/>
      <c r="H398" s="182"/>
      <c r="I398" s="56"/>
      <c r="J398" s="5"/>
    </row>
    <row r="399" spans="1:11" s="57" customFormat="1" ht="10.5" customHeight="1" x14ac:dyDescent="0.2">
      <c r="A399" s="6"/>
      <c r="B399" s="16" t="s">
        <v>423</v>
      </c>
      <c r="C399" s="306"/>
      <c r="D399" s="306">
        <v>12150</v>
      </c>
      <c r="E399" s="306">
        <v>12150</v>
      </c>
      <c r="F399" s="307"/>
      <c r="G399" s="307">
        <v>30</v>
      </c>
      <c r="H399" s="182"/>
      <c r="I399" s="56"/>
      <c r="J399" s="5"/>
    </row>
    <row r="400" spans="1:11" s="60" customFormat="1" ht="12.75" customHeight="1" x14ac:dyDescent="0.2">
      <c r="A400" s="24"/>
      <c r="B400" s="37" t="s">
        <v>280</v>
      </c>
      <c r="C400" s="306"/>
      <c r="D400" s="306">
        <v>-1477895.9199999976</v>
      </c>
      <c r="E400" s="306">
        <v>-1477895.9199999976</v>
      </c>
      <c r="F400" s="307"/>
      <c r="G400" s="307">
        <v>-5621.4499999999989</v>
      </c>
      <c r="H400" s="182">
        <v>8.9484434402459012E-2</v>
      </c>
      <c r="I400" s="59"/>
      <c r="J400" s="5"/>
    </row>
    <row r="401" spans="1:11" s="57" customFormat="1" x14ac:dyDescent="0.2">
      <c r="A401" s="6"/>
      <c r="B401" s="35" t="s">
        <v>246</v>
      </c>
      <c r="C401" s="308">
        <v>21960355.830000844</v>
      </c>
      <c r="D401" s="308">
        <v>43460463.72000099</v>
      </c>
      <c r="E401" s="308">
        <v>65420819.550001837</v>
      </c>
      <c r="F401" s="309"/>
      <c r="G401" s="309">
        <v>197451.78999999992</v>
      </c>
      <c r="H401" s="183">
        <v>3.5440048633746946E-2</v>
      </c>
      <c r="I401" s="56"/>
      <c r="K401" s="209" t="b">
        <f>IF(ABS(E401-SUM(E380:E400))&lt;0.001,TRUE,FALSE)</f>
        <v>1</v>
      </c>
    </row>
    <row r="402" spans="1:11" s="60" customFormat="1" ht="13.5" customHeight="1" x14ac:dyDescent="0.2">
      <c r="A402" s="24"/>
      <c r="B402" s="35" t="s">
        <v>287</v>
      </c>
      <c r="C402" s="308">
        <v>1198668160.3200591</v>
      </c>
      <c r="D402" s="308">
        <v>3396867873.9784789</v>
      </c>
      <c r="E402" s="308">
        <v>4595536034.2985382</v>
      </c>
      <c r="F402" s="309">
        <v>31351383.749999344</v>
      </c>
      <c r="G402" s="309">
        <v>18632283.67999997</v>
      </c>
      <c r="H402" s="183">
        <v>6.827890168639339E-2</v>
      </c>
      <c r="I402" s="59"/>
      <c r="K402" s="209" t="b">
        <f>IF(ABS(E402-SUM(E323,E336,E347,E358,E368,E371,E378,E401))&lt;0.001,TRUE,FALSE)</f>
        <v>1</v>
      </c>
    </row>
    <row r="403" spans="1:11" s="60" customFormat="1" ht="10.5" customHeight="1" x14ac:dyDescent="0.2">
      <c r="A403" s="24"/>
      <c r="B403" s="31" t="s">
        <v>145</v>
      </c>
      <c r="C403" s="308"/>
      <c r="D403" s="308"/>
      <c r="E403" s="308"/>
      <c r="F403" s="309"/>
      <c r="G403" s="309"/>
      <c r="H403" s="183"/>
      <c r="I403" s="59"/>
      <c r="J403" s="5"/>
    </row>
    <row r="404" spans="1:11" s="60" customFormat="1" ht="10.5" customHeight="1" x14ac:dyDescent="0.2">
      <c r="A404" s="24"/>
      <c r="B404" s="37" t="s">
        <v>146</v>
      </c>
      <c r="C404" s="306">
        <v>542975718.32014966</v>
      </c>
      <c r="D404" s="306">
        <v>619616250.37946248</v>
      </c>
      <c r="E404" s="306">
        <v>1162591968.6996121</v>
      </c>
      <c r="F404" s="307">
        <v>77710983.412080184</v>
      </c>
      <c r="G404" s="307">
        <v>7735164.3793600416</v>
      </c>
      <c r="H404" s="182">
        <v>-7.2158692605500452E-2</v>
      </c>
      <c r="I404" s="59"/>
      <c r="J404" s="5"/>
    </row>
    <row r="405" spans="1:11" s="60" customFormat="1" ht="10.5" customHeight="1" x14ac:dyDescent="0.2">
      <c r="A405" s="24"/>
      <c r="B405" s="37" t="s">
        <v>442</v>
      </c>
      <c r="C405" s="306">
        <v>1037065.9600000355</v>
      </c>
      <c r="D405" s="306">
        <v>664655.43000000389</v>
      </c>
      <c r="E405" s="306">
        <v>1701721.3900000392</v>
      </c>
      <c r="F405" s="307">
        <v>65803.709999999992</v>
      </c>
      <c r="G405" s="307">
        <v>8508.9499999999989</v>
      </c>
      <c r="H405" s="182">
        <v>-0.69314368780489632</v>
      </c>
      <c r="I405" s="59"/>
      <c r="J405" s="5"/>
    </row>
    <row r="406" spans="1:11" s="60" customFormat="1" ht="10.5" customHeight="1" x14ac:dyDescent="0.2">
      <c r="A406" s="24"/>
      <c r="B406" s="37" t="s">
        <v>147</v>
      </c>
      <c r="C406" s="306">
        <v>1715420.5400005982</v>
      </c>
      <c r="D406" s="306">
        <v>1950242.7900004999</v>
      </c>
      <c r="E406" s="306">
        <v>3665663.3300010986</v>
      </c>
      <c r="F406" s="307">
        <v>244764.2599999966</v>
      </c>
      <c r="G406" s="307">
        <v>14164.66</v>
      </c>
      <c r="H406" s="182">
        <v>-7.2386936293793114E-2</v>
      </c>
      <c r="I406" s="59"/>
      <c r="J406" s="5"/>
    </row>
    <row r="407" spans="1:11" s="60" customFormat="1" ht="10.5" customHeight="1" x14ac:dyDescent="0.2">
      <c r="A407" s="24"/>
      <c r="B407" s="37" t="s">
        <v>148</v>
      </c>
      <c r="C407" s="306">
        <v>9865971.3899897859</v>
      </c>
      <c r="D407" s="306">
        <v>11897431.339999674</v>
      </c>
      <c r="E407" s="306">
        <v>21763402.729989462</v>
      </c>
      <c r="F407" s="307">
        <v>1285844.6100001333</v>
      </c>
      <c r="G407" s="307">
        <v>91157.760000000417</v>
      </c>
      <c r="H407" s="182">
        <v>-8.9693464512247356E-2</v>
      </c>
      <c r="I407" s="59"/>
      <c r="J407" s="5"/>
    </row>
    <row r="408" spans="1:11" s="60" customFormat="1" ht="10.5" customHeight="1" x14ac:dyDescent="0.2">
      <c r="A408" s="24"/>
      <c r="B408" s="37" t="s">
        <v>125</v>
      </c>
      <c r="C408" s="306">
        <v>3683931.3400006723</v>
      </c>
      <c r="D408" s="306">
        <v>4228566.9999993807</v>
      </c>
      <c r="E408" s="306">
        <v>7912498.3400000529</v>
      </c>
      <c r="F408" s="307">
        <v>566060.92000000109</v>
      </c>
      <c r="G408" s="307">
        <v>89472.039999999717</v>
      </c>
      <c r="H408" s="182">
        <v>2.0093448495282829E-2</v>
      </c>
      <c r="I408" s="59"/>
      <c r="J408" s="5"/>
      <c r="K408" s="57"/>
    </row>
    <row r="409" spans="1:11" s="60" customFormat="1" ht="10.5" customHeight="1" x14ac:dyDescent="0.2">
      <c r="A409" s="24"/>
      <c r="B409" s="37" t="s">
        <v>149</v>
      </c>
      <c r="C409" s="306">
        <v>113327.34000000278</v>
      </c>
      <c r="D409" s="306">
        <v>532292.75000002957</v>
      </c>
      <c r="E409" s="306">
        <v>645620.09000003245</v>
      </c>
      <c r="F409" s="307">
        <v>1551.3400000000004</v>
      </c>
      <c r="G409" s="307">
        <v>2426.5400000000022</v>
      </c>
      <c r="H409" s="182">
        <v>-0.11184276793563797</v>
      </c>
      <c r="I409" s="59"/>
      <c r="J409" s="5"/>
      <c r="K409" s="57"/>
    </row>
    <row r="410" spans="1:11" s="57" customFormat="1" ht="10.5" customHeight="1" x14ac:dyDescent="0.2">
      <c r="A410" s="6"/>
      <c r="B410" s="37" t="s">
        <v>435</v>
      </c>
      <c r="C410" s="306"/>
      <c r="D410" s="306"/>
      <c r="E410" s="306"/>
      <c r="F410" s="307"/>
      <c r="G410" s="307"/>
      <c r="H410" s="182"/>
      <c r="I410" s="56"/>
      <c r="J410" s="5"/>
    </row>
    <row r="411" spans="1:11" s="57" customFormat="1" ht="10.5" customHeight="1" x14ac:dyDescent="0.2">
      <c r="A411" s="6"/>
      <c r="B411" s="37" t="s">
        <v>281</v>
      </c>
      <c r="C411" s="306">
        <v>337</v>
      </c>
      <c r="D411" s="306">
        <v>-97813012</v>
      </c>
      <c r="E411" s="306">
        <v>-97812675</v>
      </c>
      <c r="F411" s="307">
        <v>-122989</v>
      </c>
      <c r="G411" s="307">
        <v>-631762</v>
      </c>
      <c r="H411" s="182">
        <v>8.2910419244268674E-3</v>
      </c>
      <c r="I411" s="56"/>
      <c r="J411" s="5"/>
      <c r="K411" s="60"/>
    </row>
    <row r="412" spans="1:11" s="57" customFormat="1" ht="10.5" customHeight="1" x14ac:dyDescent="0.2">
      <c r="A412" s="6"/>
      <c r="B412" s="575" t="s">
        <v>461</v>
      </c>
      <c r="C412" s="306"/>
      <c r="D412" s="306"/>
      <c r="E412" s="306"/>
      <c r="F412" s="307"/>
      <c r="G412" s="307"/>
      <c r="H412" s="182"/>
      <c r="I412" s="56"/>
      <c r="J412" s="5"/>
      <c r="K412" s="60"/>
    </row>
    <row r="413" spans="1:11" s="57" customFormat="1" ht="10.5" customHeight="1" x14ac:dyDescent="0.2">
      <c r="A413" s="6"/>
      <c r="B413" s="575" t="s">
        <v>465</v>
      </c>
      <c r="C413" s="306"/>
      <c r="D413" s="306">
        <v>6522.0709900000002</v>
      </c>
      <c r="E413" s="306">
        <v>6522.0709900000002</v>
      </c>
      <c r="F413" s="307"/>
      <c r="G413" s="307"/>
      <c r="H413" s="182"/>
      <c r="I413" s="56"/>
      <c r="J413" s="5"/>
      <c r="K413" s="60"/>
    </row>
    <row r="414" spans="1:11" s="57" customFormat="1" ht="10.5" customHeight="1" x14ac:dyDescent="0.2">
      <c r="A414" s="6"/>
      <c r="B414" s="575" t="s">
        <v>491</v>
      </c>
      <c r="C414" s="306"/>
      <c r="D414" s="306">
        <v>5341.6899999999805</v>
      </c>
      <c r="E414" s="306">
        <v>5341.6899999999805</v>
      </c>
      <c r="F414" s="307"/>
      <c r="G414" s="307">
        <v>324.48999999999972</v>
      </c>
      <c r="H414" s="182"/>
      <c r="I414" s="56"/>
      <c r="J414" s="5"/>
      <c r="K414" s="60"/>
    </row>
    <row r="415" spans="1:11" s="60" customFormat="1" ht="10.5" customHeight="1" x14ac:dyDescent="0.2">
      <c r="A415" s="24"/>
      <c r="B415" s="41" t="s">
        <v>150</v>
      </c>
      <c r="C415" s="311">
        <v>559391771.89014077</v>
      </c>
      <c r="D415" s="311">
        <v>541088291.45045221</v>
      </c>
      <c r="E415" s="311">
        <v>1100480063.3405931</v>
      </c>
      <c r="F415" s="312">
        <v>79752019.252080336</v>
      </c>
      <c r="G415" s="312">
        <v>7309456.8193600401</v>
      </c>
      <c r="H415" s="184">
        <v>-8.2349422833788877E-2</v>
      </c>
      <c r="I415" s="59"/>
      <c r="J415" s="5"/>
      <c r="K415" s="209" t="b">
        <f>IF(ABS(E415-SUM(E404:E414))&lt;0.001,TRUE,FALSE)</f>
        <v>1</v>
      </c>
    </row>
    <row r="416" spans="1:11" s="60" customFormat="1" ht="9" x14ac:dyDescent="0.15">
      <c r="A416" s="24"/>
      <c r="B416" s="265" t="s">
        <v>238</v>
      </c>
      <c r="C416" s="265"/>
      <c r="D416" s="265"/>
      <c r="E416" s="265"/>
      <c r="F416" s="265"/>
      <c r="G416" s="265"/>
      <c r="H416" s="265"/>
      <c r="I416" s="59"/>
    </row>
    <row r="417" spans="1:11" s="60" customFormat="1" ht="10.5" customHeight="1" x14ac:dyDescent="0.15">
      <c r="A417" s="24"/>
      <c r="B417" s="265" t="s">
        <v>249</v>
      </c>
      <c r="C417" s="265"/>
      <c r="D417" s="265"/>
      <c r="E417" s="265"/>
      <c r="F417" s="265"/>
      <c r="G417" s="265"/>
      <c r="H417" s="265"/>
      <c r="I417" s="59"/>
    </row>
    <row r="418" spans="1:11" s="60" customFormat="1" ht="10.5" customHeight="1" x14ac:dyDescent="0.15">
      <c r="A418" s="24"/>
      <c r="B418" s="265" t="s">
        <v>251</v>
      </c>
      <c r="C418" s="265"/>
      <c r="D418" s="265"/>
      <c r="E418" s="265"/>
      <c r="F418" s="265"/>
      <c r="G418" s="265"/>
      <c r="H418" s="265"/>
      <c r="I418" s="59"/>
    </row>
    <row r="419" spans="1:11" s="60" customFormat="1" ht="10.5" customHeight="1" x14ac:dyDescent="0.2">
      <c r="A419" s="24"/>
      <c r="B419" s="265" t="s">
        <v>376</v>
      </c>
      <c r="C419" s="210"/>
      <c r="D419" s="210"/>
      <c r="E419" s="210"/>
      <c r="F419" s="210"/>
      <c r="G419" s="210"/>
      <c r="H419" s="211"/>
      <c r="I419" s="59"/>
      <c r="K419" s="5"/>
    </row>
    <row r="420" spans="1:11" s="60" customFormat="1" ht="10.5" customHeight="1" x14ac:dyDescent="0.2">
      <c r="A420" s="24"/>
      <c r="B420" s="265" t="s">
        <v>431</v>
      </c>
      <c r="C420" s="210"/>
      <c r="D420" s="210"/>
      <c r="E420" s="210"/>
      <c r="F420" s="210"/>
      <c r="G420" s="210"/>
      <c r="H420" s="211"/>
      <c r="I420" s="59"/>
      <c r="K420" s="5"/>
    </row>
    <row r="421" spans="1:11" ht="15" customHeight="1" x14ac:dyDescent="0.25">
      <c r="B421" s="7" t="s">
        <v>288</v>
      </c>
      <c r="C421" s="8"/>
      <c r="D421" s="8"/>
      <c r="E421" s="8"/>
      <c r="F421" s="8"/>
      <c r="G421" s="8"/>
      <c r="H421" s="8"/>
      <c r="I421" s="8"/>
    </row>
    <row r="422" spans="1:11" x14ac:dyDescent="0.2">
      <c r="B422" s="9"/>
      <c r="C422" s="10" t="str">
        <f>$C$3</f>
        <v>PERIODE DU 1.1 AU 30.4.2024</v>
      </c>
      <c r="D422" s="11"/>
    </row>
    <row r="423" spans="1:11" ht="19.5" customHeight="1" x14ac:dyDescent="0.2">
      <c r="B423" s="12" t="str">
        <f>B305</f>
        <v xml:space="preserve">             I - ASSURANCE MALADIE : DÉPENSES en milliers d'euros</v>
      </c>
      <c r="C423" s="13"/>
      <c r="D423" s="13"/>
      <c r="E423" s="13"/>
      <c r="F423" s="13"/>
      <c r="G423" s="13"/>
      <c r="H423" s="14"/>
      <c r="I423" s="15"/>
    </row>
    <row r="424" spans="1:11" ht="13.5" customHeight="1" x14ac:dyDescent="0.2">
      <c r="B424" s="16" t="s">
        <v>7</v>
      </c>
      <c r="C424" s="17" t="s">
        <v>1</v>
      </c>
      <c r="D424" s="17" t="s">
        <v>2</v>
      </c>
      <c r="E424" s="17" t="s">
        <v>6</v>
      </c>
      <c r="F424" s="219" t="s">
        <v>242</v>
      </c>
      <c r="G424" s="219" t="s">
        <v>237</v>
      </c>
      <c r="H424" s="19" t="str">
        <f>$H$5</f>
        <v>PCAP</v>
      </c>
      <c r="I424" s="23"/>
      <c r="K424" s="57"/>
    </row>
    <row r="425" spans="1:11" ht="10.5" customHeight="1" x14ac:dyDescent="0.2">
      <c r="B425" s="21"/>
      <c r="C425" s="44" t="s">
        <v>5</v>
      </c>
      <c r="D425" s="44" t="s">
        <v>5</v>
      </c>
      <c r="E425" s="44"/>
      <c r="F425" s="220"/>
      <c r="G425" s="220" t="s">
        <v>239</v>
      </c>
      <c r="H425" s="22" t="str">
        <f>$H$6</f>
        <v>en %</v>
      </c>
      <c r="I425" s="23"/>
      <c r="K425" s="60"/>
    </row>
    <row r="426" spans="1:11" s="57" customFormat="1" ht="12" customHeight="1" x14ac:dyDescent="0.2">
      <c r="A426" s="6"/>
      <c r="B426" s="31" t="s">
        <v>152</v>
      </c>
      <c r="C426" s="55"/>
      <c r="D426" s="55"/>
      <c r="E426" s="55"/>
      <c r="F426" s="225"/>
      <c r="G426" s="225"/>
      <c r="H426" s="182"/>
      <c r="I426" s="56"/>
    </row>
    <row r="427" spans="1:11" s="60" customFormat="1" ht="14.25" customHeight="1" x14ac:dyDescent="0.2">
      <c r="A427" s="24"/>
      <c r="B427" s="16" t="s">
        <v>12</v>
      </c>
      <c r="C427" s="306"/>
      <c r="D427" s="306">
        <v>6705319126.1904392</v>
      </c>
      <c r="E427" s="306">
        <v>6705319126.1904392</v>
      </c>
      <c r="F427" s="306">
        <v>10898255.439999994</v>
      </c>
      <c r="G427" s="306">
        <v>33901550.249999955</v>
      </c>
      <c r="H427" s="182">
        <v>0.10588030373984858</v>
      </c>
      <c r="I427" s="59"/>
      <c r="K427" s="57"/>
    </row>
    <row r="428" spans="1:11" s="57" customFormat="1" ht="10.5" customHeight="1" x14ac:dyDescent="0.2">
      <c r="A428" s="6"/>
      <c r="B428" s="16" t="s">
        <v>10</v>
      </c>
      <c r="C428" s="306">
        <v>1602645948.3997524</v>
      </c>
      <c r="D428" s="306">
        <v>2212.3400000000011</v>
      </c>
      <c r="E428" s="306">
        <v>1602648160.7397523</v>
      </c>
      <c r="F428" s="307">
        <v>41079.660000000054</v>
      </c>
      <c r="G428" s="307">
        <v>9526356.3099999595</v>
      </c>
      <c r="H428" s="182">
        <v>5.2744083850692292E-2</v>
      </c>
      <c r="I428" s="56"/>
      <c r="J428" s="5"/>
    </row>
    <row r="429" spans="1:11" s="57" customFormat="1" ht="10.5" customHeight="1" x14ac:dyDescent="0.2">
      <c r="A429" s="6"/>
      <c r="B429" s="16" t="s">
        <v>9</v>
      </c>
      <c r="C429" s="306">
        <v>61185.970000000096</v>
      </c>
      <c r="D429" s="306"/>
      <c r="E429" s="306">
        <v>61185.970000000096</v>
      </c>
      <c r="F429" s="307"/>
      <c r="G429" s="307">
        <v>56.439999999999991</v>
      </c>
      <c r="H429" s="182"/>
      <c r="I429" s="56"/>
      <c r="J429" s="5"/>
    </row>
    <row r="430" spans="1:11" s="57" customFormat="1" ht="10.5" customHeight="1" x14ac:dyDescent="0.2">
      <c r="A430" s="6"/>
      <c r="B430" s="16" t="s">
        <v>299</v>
      </c>
      <c r="C430" s="306">
        <v>155513877.33998585</v>
      </c>
      <c r="D430" s="306">
        <v>1074.0400000000002</v>
      </c>
      <c r="E430" s="306">
        <v>155514951.37998584</v>
      </c>
      <c r="F430" s="307"/>
      <c r="G430" s="307">
        <v>543494.74999998941</v>
      </c>
      <c r="H430" s="182">
        <v>5.3494374318551863E-2</v>
      </c>
      <c r="I430" s="56"/>
      <c r="J430" s="5"/>
    </row>
    <row r="431" spans="1:11" s="57" customFormat="1" ht="10.5" customHeight="1" x14ac:dyDescent="0.2">
      <c r="A431" s="6"/>
      <c r="B431" s="16" t="s">
        <v>11</v>
      </c>
      <c r="C431" s="306">
        <v>869321.0900000023</v>
      </c>
      <c r="D431" s="306"/>
      <c r="E431" s="306">
        <v>869321.0900000023</v>
      </c>
      <c r="F431" s="307"/>
      <c r="G431" s="307">
        <v>853375.03000000236</v>
      </c>
      <c r="H431" s="182">
        <v>8.5345542577270672E-2</v>
      </c>
      <c r="I431" s="56"/>
      <c r="J431" s="5"/>
      <c r="K431" s="60"/>
    </row>
    <row r="432" spans="1:11" s="57" customFormat="1" ht="10.5" customHeight="1" x14ac:dyDescent="0.2">
      <c r="A432" s="6"/>
      <c r="B432" s="16" t="s">
        <v>75</v>
      </c>
      <c r="C432" s="306">
        <v>23499000.750002496</v>
      </c>
      <c r="D432" s="306">
        <v>111.19000000000004</v>
      </c>
      <c r="E432" s="306">
        <v>23499111.940002497</v>
      </c>
      <c r="F432" s="307"/>
      <c r="G432" s="307">
        <v>127444.04000000178</v>
      </c>
      <c r="H432" s="182">
        <v>8.752910857946361E-2</v>
      </c>
      <c r="I432" s="56"/>
      <c r="J432" s="5"/>
      <c r="K432" s="60"/>
    </row>
    <row r="433" spans="1:11" s="60" customFormat="1" ht="10.5" customHeight="1" x14ac:dyDescent="0.2">
      <c r="A433" s="24"/>
      <c r="B433" s="16" t="s">
        <v>85</v>
      </c>
      <c r="C433" s="306">
        <v>3300443.9099999978</v>
      </c>
      <c r="D433" s="306">
        <v>644199285.36000025</v>
      </c>
      <c r="E433" s="306">
        <v>647499729.27000034</v>
      </c>
      <c r="F433" s="313">
        <v>647499729.27000034</v>
      </c>
      <c r="G433" s="313">
        <v>3592645.96</v>
      </c>
      <c r="H433" s="185">
        <v>-1.9034373235807145E-2</v>
      </c>
      <c r="I433" s="59"/>
      <c r="J433" s="5"/>
      <c r="K433" s="57"/>
    </row>
    <row r="434" spans="1:11" s="60" customFormat="1" x14ac:dyDescent="0.2">
      <c r="A434" s="24"/>
      <c r="B434" s="37" t="s">
        <v>25</v>
      </c>
      <c r="C434" s="306">
        <v>6430648.8099994278</v>
      </c>
      <c r="D434" s="306">
        <v>918.19</v>
      </c>
      <c r="E434" s="306">
        <v>6431566.9999994272</v>
      </c>
      <c r="F434" s="313">
        <v>4084.5400000000009</v>
      </c>
      <c r="G434" s="313">
        <v>25057.839999999982</v>
      </c>
      <c r="H434" s="185">
        <v>-2.7707644320236757E-2</v>
      </c>
      <c r="I434" s="59"/>
      <c r="J434" s="5"/>
      <c r="K434" s="57"/>
    </row>
    <row r="435" spans="1:11" s="57" customFormat="1" x14ac:dyDescent="0.2">
      <c r="A435" s="6"/>
      <c r="B435" s="37" t="s">
        <v>48</v>
      </c>
      <c r="C435" s="306"/>
      <c r="D435" s="306">
        <v>2563308.8685950493</v>
      </c>
      <c r="E435" s="306">
        <v>2563308.8685950493</v>
      </c>
      <c r="F435" s="313">
        <v>475.11304500000006</v>
      </c>
      <c r="G435" s="313">
        <v>7476.2034850000073</v>
      </c>
      <c r="H435" s="185">
        <v>0.14659829386974388</v>
      </c>
      <c r="I435" s="56"/>
      <c r="J435" s="5"/>
    </row>
    <row r="436" spans="1:11" s="57" customFormat="1" ht="10.5" customHeight="1" x14ac:dyDescent="0.2">
      <c r="A436" s="6"/>
      <c r="B436" s="37" t="s">
        <v>355</v>
      </c>
      <c r="C436" s="306">
        <v>79630.420000000115</v>
      </c>
      <c r="D436" s="306">
        <v>10663972.510024007</v>
      </c>
      <c r="E436" s="306">
        <v>10743602.930024007</v>
      </c>
      <c r="F436" s="307"/>
      <c r="G436" s="307">
        <v>8555.8500000000076</v>
      </c>
      <c r="H436" s="182"/>
      <c r="I436" s="66"/>
      <c r="J436" s="5"/>
    </row>
    <row r="437" spans="1:11" s="57" customFormat="1" ht="10.5" customHeight="1" x14ac:dyDescent="0.2">
      <c r="A437" s="6"/>
      <c r="B437" s="37" t="s">
        <v>79</v>
      </c>
      <c r="C437" s="306"/>
      <c r="D437" s="306">
        <v>39059938.920000121</v>
      </c>
      <c r="E437" s="306">
        <v>39059938.920000121</v>
      </c>
      <c r="F437" s="307"/>
      <c r="G437" s="307">
        <v>48144.119999999995</v>
      </c>
      <c r="H437" s="182">
        <v>4.6531592809779143E-2</v>
      </c>
      <c r="I437" s="66"/>
      <c r="J437" s="5"/>
    </row>
    <row r="438" spans="1:11" s="57" customFormat="1" ht="10.5" customHeight="1" x14ac:dyDescent="0.2">
      <c r="A438" s="6"/>
      <c r="B438" s="563" t="s">
        <v>432</v>
      </c>
      <c r="C438" s="314">
        <v>174951840.87976289</v>
      </c>
      <c r="D438" s="306">
        <v>220900975.00751358</v>
      </c>
      <c r="E438" s="306">
        <v>395852815.88727647</v>
      </c>
      <c r="F438" s="313"/>
      <c r="G438" s="313">
        <v>2823138.0700000357</v>
      </c>
      <c r="H438" s="185">
        <v>6.2848882323620403E-2</v>
      </c>
      <c r="I438" s="56"/>
      <c r="J438" s="5"/>
      <c r="K438" s="60"/>
    </row>
    <row r="439" spans="1:11" s="57" customFormat="1" ht="10.5" customHeight="1" x14ac:dyDescent="0.2">
      <c r="A439" s="6"/>
      <c r="B439" s="563" t="s">
        <v>440</v>
      </c>
      <c r="C439" s="314">
        <v>4634176.9900000263</v>
      </c>
      <c r="D439" s="306">
        <v>2263281.3199999984</v>
      </c>
      <c r="E439" s="306">
        <v>6897458.3100000247</v>
      </c>
      <c r="F439" s="313"/>
      <c r="G439" s="313">
        <v>36909.229999999996</v>
      </c>
      <c r="H439" s="185">
        <v>0.92648026743708178</v>
      </c>
      <c r="I439" s="56"/>
      <c r="J439" s="5"/>
    </row>
    <row r="440" spans="1:11" s="57" customFormat="1" ht="10.5" customHeight="1" x14ac:dyDescent="0.2">
      <c r="A440" s="6"/>
      <c r="B440" s="574" t="s">
        <v>457</v>
      </c>
      <c r="C440" s="314"/>
      <c r="D440" s="306">
        <v>7425</v>
      </c>
      <c r="E440" s="306">
        <v>7425</v>
      </c>
      <c r="F440" s="313"/>
      <c r="G440" s="313"/>
      <c r="H440" s="185">
        <v>-0.59082409955125659</v>
      </c>
      <c r="I440" s="56"/>
      <c r="J440" s="5"/>
    </row>
    <row r="441" spans="1:11" s="57" customFormat="1" ht="10.5" customHeight="1" x14ac:dyDescent="0.2">
      <c r="A441" s="6"/>
      <c r="B441" s="574" t="s">
        <v>476</v>
      </c>
      <c r="C441" s="314">
        <v>21862874.549999185</v>
      </c>
      <c r="D441" s="306">
        <v>33535490.930000305</v>
      </c>
      <c r="E441" s="306">
        <v>55398365.479999498</v>
      </c>
      <c r="F441" s="313">
        <v>600</v>
      </c>
      <c r="G441" s="313">
        <v>182023.21</v>
      </c>
      <c r="H441" s="185">
        <v>-0.42703304023797983</v>
      </c>
      <c r="I441" s="56"/>
      <c r="J441" s="5"/>
    </row>
    <row r="442" spans="1:11" s="57" customFormat="1" ht="10.5" customHeight="1" x14ac:dyDescent="0.2">
      <c r="A442" s="6"/>
      <c r="B442" s="574" t="s">
        <v>493</v>
      </c>
      <c r="C442" s="314"/>
      <c r="D442" s="306">
        <v>5544466.9944650009</v>
      </c>
      <c r="E442" s="306">
        <v>5544466.9944650009</v>
      </c>
      <c r="F442" s="313"/>
      <c r="G442" s="313"/>
      <c r="H442" s="185"/>
      <c r="I442" s="56"/>
      <c r="J442" s="5"/>
    </row>
    <row r="443" spans="1:11" s="60" customFormat="1" ht="10.5" customHeight="1" x14ac:dyDescent="0.2">
      <c r="A443" s="24"/>
      <c r="B443" s="563" t="s">
        <v>445</v>
      </c>
      <c r="C443" s="314"/>
      <c r="D443" s="306">
        <v>124531.0600000238</v>
      </c>
      <c r="E443" s="306">
        <v>124531.0600000238</v>
      </c>
      <c r="F443" s="313"/>
      <c r="G443" s="313">
        <v>391.59000000000151</v>
      </c>
      <c r="H443" s="185">
        <v>3.5643100782037251E-2</v>
      </c>
      <c r="I443" s="56"/>
      <c r="J443" s="5"/>
      <c r="K443" s="57"/>
    </row>
    <row r="444" spans="1:11" s="57" customFormat="1" ht="12.75" customHeight="1" x14ac:dyDescent="0.2">
      <c r="A444" s="6"/>
      <c r="B444" s="16" t="s">
        <v>280</v>
      </c>
      <c r="C444" s="310"/>
      <c r="D444" s="306">
        <v>-318578974.59998381</v>
      </c>
      <c r="E444" s="306">
        <v>-318578974.59998381</v>
      </c>
      <c r="F444" s="313"/>
      <c r="G444" s="313">
        <v>-1843812.3099999842</v>
      </c>
      <c r="H444" s="185">
        <v>0.20051312735567373</v>
      </c>
      <c r="I444" s="59"/>
      <c r="J444" s="5"/>
    </row>
    <row r="445" spans="1:11" s="57" customFormat="1" ht="10.5" customHeight="1" x14ac:dyDescent="0.2">
      <c r="A445" s="6"/>
      <c r="B445" s="29" t="s">
        <v>156</v>
      </c>
      <c r="C445" s="308">
        <v>1993848949.1095018</v>
      </c>
      <c r="D445" s="308">
        <v>7345607143.3210545</v>
      </c>
      <c r="E445" s="308">
        <v>9339456092.4305553</v>
      </c>
      <c r="F445" s="315">
        <v>658444224.02304518</v>
      </c>
      <c r="G445" s="315">
        <v>49832806.583484955</v>
      </c>
      <c r="H445" s="186">
        <v>7.6687863522236555E-2</v>
      </c>
      <c r="I445" s="56"/>
      <c r="K445" s="209" t="b">
        <f>IF(ABS(E445-SUM(E427:E444))&lt;0.001,TRUE,FALSE)</f>
        <v>1</v>
      </c>
    </row>
    <row r="446" spans="1:11" s="60" customFormat="1" ht="15" customHeight="1" x14ac:dyDescent="0.2">
      <c r="A446" s="24"/>
      <c r="B446" s="29" t="s">
        <v>153</v>
      </c>
      <c r="C446" s="308"/>
      <c r="D446" s="308">
        <v>147164.23000000001</v>
      </c>
      <c r="E446" s="308">
        <v>147164.23000000001</v>
      </c>
      <c r="F446" s="315"/>
      <c r="G446" s="315"/>
      <c r="H446" s="186">
        <v>0.21672311225452834</v>
      </c>
      <c r="I446" s="56"/>
      <c r="J446" s="5"/>
      <c r="K446" s="5"/>
    </row>
    <row r="447" spans="1:11" ht="17.25" customHeight="1" x14ac:dyDescent="0.2">
      <c r="A447" s="2"/>
      <c r="B447" s="31" t="s">
        <v>154</v>
      </c>
      <c r="C447" s="308"/>
      <c r="D447" s="308"/>
      <c r="E447" s="308"/>
      <c r="F447" s="315"/>
      <c r="G447" s="315"/>
      <c r="H447" s="186"/>
      <c r="I447" s="59"/>
      <c r="J447" s="60"/>
    </row>
    <row r="448" spans="1:11" ht="10.5" customHeight="1" x14ac:dyDescent="0.2">
      <c r="A448" s="2"/>
      <c r="B448" s="272" t="s">
        <v>268</v>
      </c>
      <c r="C448" s="316"/>
      <c r="D448" s="306"/>
      <c r="E448" s="306"/>
      <c r="F448" s="313"/>
      <c r="G448" s="313"/>
      <c r="H448" s="185"/>
      <c r="I448" s="69"/>
    </row>
    <row r="449" spans="1:11" ht="21" customHeight="1" x14ac:dyDescent="0.2">
      <c r="A449" s="2"/>
      <c r="B449" s="67" t="s">
        <v>267</v>
      </c>
      <c r="C449" s="317">
        <v>476986506.06998932</v>
      </c>
      <c r="D449" s="317">
        <v>1626140573.2299032</v>
      </c>
      <c r="E449" s="317">
        <v>2103127079.2998927</v>
      </c>
      <c r="F449" s="318"/>
      <c r="G449" s="318">
        <v>11446449.419999987</v>
      </c>
      <c r="H449" s="281">
        <v>8.6330713281379534E-2</v>
      </c>
      <c r="I449" s="69"/>
    </row>
    <row r="450" spans="1:11" ht="11.25" customHeight="1" x14ac:dyDescent="0.2">
      <c r="A450" s="2"/>
      <c r="B450" s="272" t="s">
        <v>266</v>
      </c>
      <c r="C450" s="317"/>
      <c r="D450" s="317"/>
      <c r="E450" s="317"/>
      <c r="F450" s="318"/>
      <c r="G450" s="318"/>
      <c r="H450" s="281"/>
      <c r="I450" s="69"/>
      <c r="K450" s="28"/>
    </row>
    <row r="451" spans="1:11" s="28" customFormat="1" ht="10.5" customHeight="1" x14ac:dyDescent="0.2">
      <c r="A451" s="54"/>
      <c r="B451" s="67" t="s">
        <v>257</v>
      </c>
      <c r="C451" s="317">
        <v>146961806.21999165</v>
      </c>
      <c r="D451" s="317">
        <v>59095794.539999038</v>
      </c>
      <c r="E451" s="317">
        <v>206057600.75999066</v>
      </c>
      <c r="F451" s="318"/>
      <c r="G451" s="318">
        <v>1149828.5200000019</v>
      </c>
      <c r="H451" s="281">
        <v>4.3421177256864008E-2</v>
      </c>
      <c r="I451" s="69"/>
      <c r="J451" s="5"/>
      <c r="K451" s="5"/>
    </row>
    <row r="452" spans="1:11" ht="10.5" customHeight="1" x14ac:dyDescent="0.2">
      <c r="A452" s="2"/>
      <c r="B452" s="16" t="s">
        <v>258</v>
      </c>
      <c r="C452" s="317">
        <v>25427044.449999776</v>
      </c>
      <c r="D452" s="317">
        <v>7028652.6099999975</v>
      </c>
      <c r="E452" s="317">
        <v>32455697.059999779</v>
      </c>
      <c r="F452" s="318"/>
      <c r="G452" s="318">
        <v>108573.26</v>
      </c>
      <c r="H452" s="281">
        <v>0.20141631233096402</v>
      </c>
      <c r="I452" s="70"/>
    </row>
    <row r="453" spans="1:11" ht="10.5" customHeight="1" x14ac:dyDescent="0.2">
      <c r="A453" s="2"/>
      <c r="B453" s="67" t="s">
        <v>259</v>
      </c>
      <c r="C453" s="317">
        <v>99552187.520000011</v>
      </c>
      <c r="D453" s="317">
        <v>28076011.449999966</v>
      </c>
      <c r="E453" s="317">
        <v>127628198.96999997</v>
      </c>
      <c r="F453" s="318"/>
      <c r="G453" s="318">
        <v>572902.41</v>
      </c>
      <c r="H453" s="281">
        <v>-1.4420135304523796E-2</v>
      </c>
      <c r="I453" s="69"/>
    </row>
    <row r="454" spans="1:11" ht="10.5" customHeight="1" x14ac:dyDescent="0.2">
      <c r="A454" s="2"/>
      <c r="B454" s="67" t="s">
        <v>260</v>
      </c>
      <c r="C454" s="317">
        <v>3237117.4999999162</v>
      </c>
      <c r="D454" s="317">
        <v>7346839.8700003121</v>
      </c>
      <c r="E454" s="317">
        <v>10583957.370000228</v>
      </c>
      <c r="F454" s="318"/>
      <c r="G454" s="318">
        <v>54701.390000000014</v>
      </c>
      <c r="H454" s="281">
        <v>0.14575946915476656</v>
      </c>
      <c r="I454" s="69"/>
    </row>
    <row r="455" spans="1:11" ht="10.5" customHeight="1" x14ac:dyDescent="0.2">
      <c r="A455" s="2"/>
      <c r="B455" s="67" t="s">
        <v>261</v>
      </c>
      <c r="C455" s="317"/>
      <c r="D455" s="317">
        <v>5213115.3299999591</v>
      </c>
      <c r="E455" s="317">
        <v>5213115.3299999591</v>
      </c>
      <c r="F455" s="318"/>
      <c r="G455" s="318">
        <v>33264.820000000007</v>
      </c>
      <c r="H455" s="281">
        <v>0.10427181160510202</v>
      </c>
      <c r="I455" s="69"/>
    </row>
    <row r="456" spans="1:11" ht="10.5" customHeight="1" x14ac:dyDescent="0.2">
      <c r="A456" s="2"/>
      <c r="B456" s="67" t="s">
        <v>262</v>
      </c>
      <c r="C456" s="317">
        <v>3322617.2000000104</v>
      </c>
      <c r="D456" s="317">
        <v>28785907.290000856</v>
      </c>
      <c r="E456" s="317">
        <v>32108524.490000866</v>
      </c>
      <c r="F456" s="318"/>
      <c r="G456" s="318">
        <v>114505.19000000003</v>
      </c>
      <c r="H456" s="281">
        <v>5.3123032437325524E-2</v>
      </c>
      <c r="I456" s="69"/>
    </row>
    <row r="457" spans="1:11" ht="10.5" customHeight="1" x14ac:dyDescent="0.2">
      <c r="A457" s="2"/>
      <c r="B457" s="67" t="s">
        <v>264</v>
      </c>
      <c r="C457" s="317"/>
      <c r="D457" s="317">
        <v>113655257.83999987</v>
      </c>
      <c r="E457" s="317">
        <v>113655257.83999987</v>
      </c>
      <c r="F457" s="318"/>
      <c r="G457" s="318">
        <v>501713.49999999994</v>
      </c>
      <c r="H457" s="281">
        <v>7.8098167658688045E-2</v>
      </c>
      <c r="I457" s="71"/>
    </row>
    <row r="458" spans="1:11" ht="18.75" customHeight="1" x14ac:dyDescent="0.2">
      <c r="A458" s="2"/>
      <c r="B458" s="67" t="s">
        <v>263</v>
      </c>
      <c r="C458" s="317"/>
      <c r="D458" s="317"/>
      <c r="E458" s="317"/>
      <c r="F458" s="318"/>
      <c r="G458" s="318"/>
      <c r="H458" s="281"/>
      <c r="I458" s="69"/>
    </row>
    <row r="459" spans="1:11" ht="10.5" customHeight="1" x14ac:dyDescent="0.2">
      <c r="A459" s="2"/>
      <c r="B459" s="29" t="s">
        <v>265</v>
      </c>
      <c r="C459" s="317"/>
      <c r="D459" s="317"/>
      <c r="E459" s="317"/>
      <c r="F459" s="318"/>
      <c r="G459" s="318"/>
      <c r="H459" s="281"/>
      <c r="I459" s="69"/>
    </row>
    <row r="460" spans="1:11" ht="10.5" customHeight="1" x14ac:dyDescent="0.2">
      <c r="A460" s="2"/>
      <c r="B460" s="16" t="s">
        <v>269</v>
      </c>
      <c r="C460" s="317">
        <v>218955.95000000062</v>
      </c>
      <c r="D460" s="317">
        <v>797430.15000000643</v>
      </c>
      <c r="E460" s="317">
        <v>1016386.1000000071</v>
      </c>
      <c r="F460" s="318"/>
      <c r="G460" s="318">
        <v>3583.5099999999998</v>
      </c>
      <c r="H460" s="281">
        <v>-8.3605795434105068E-2</v>
      </c>
      <c r="I460" s="69"/>
    </row>
    <row r="461" spans="1:11" ht="10.5" customHeight="1" x14ac:dyDescent="0.2">
      <c r="A461" s="2"/>
      <c r="B461" s="16" t="s">
        <v>270</v>
      </c>
      <c r="C461" s="317"/>
      <c r="D461" s="317"/>
      <c r="E461" s="317"/>
      <c r="F461" s="318"/>
      <c r="G461" s="318"/>
      <c r="H461" s="281"/>
      <c r="I461" s="69"/>
    </row>
    <row r="462" spans="1:11" ht="10.5" customHeight="1" x14ac:dyDescent="0.2">
      <c r="A462" s="2"/>
      <c r="B462" s="29" t="s">
        <v>271</v>
      </c>
      <c r="C462" s="317"/>
      <c r="D462" s="317"/>
      <c r="E462" s="317"/>
      <c r="F462" s="318"/>
      <c r="G462" s="318"/>
      <c r="H462" s="281"/>
      <c r="I462" s="69"/>
    </row>
    <row r="463" spans="1:11" ht="10.5" customHeight="1" x14ac:dyDescent="0.2">
      <c r="A463" s="2"/>
      <c r="B463" s="16" t="s">
        <v>272</v>
      </c>
      <c r="C463" s="317"/>
      <c r="D463" s="317">
        <v>48461706.459999852</v>
      </c>
      <c r="E463" s="317">
        <v>48461706.459999852</v>
      </c>
      <c r="F463" s="318"/>
      <c r="G463" s="318">
        <v>185663.51</v>
      </c>
      <c r="H463" s="281">
        <v>7.9786261644489986E-3</v>
      </c>
      <c r="I463" s="69"/>
    </row>
    <row r="464" spans="1:11" ht="10.5" customHeight="1" x14ac:dyDescent="0.2">
      <c r="A464" s="2"/>
      <c r="B464" s="574" t="s">
        <v>458</v>
      </c>
      <c r="C464" s="317"/>
      <c r="D464" s="317"/>
      <c r="E464" s="317"/>
      <c r="F464" s="318"/>
      <c r="G464" s="318"/>
      <c r="H464" s="281"/>
      <c r="I464" s="69"/>
    </row>
    <row r="465" spans="1:12" ht="14.25" customHeight="1" x14ac:dyDescent="0.2">
      <c r="A465" s="2"/>
      <c r="B465" s="16" t="s">
        <v>86</v>
      </c>
      <c r="C465" s="317"/>
      <c r="D465" s="317">
        <v>996793.38999999361</v>
      </c>
      <c r="E465" s="317">
        <v>996793.38999999361</v>
      </c>
      <c r="F465" s="318"/>
      <c r="G465" s="318">
        <v>1476.98</v>
      </c>
      <c r="H465" s="281">
        <v>0.25468079408678945</v>
      </c>
      <c r="I465" s="71"/>
      <c r="L465" s="28"/>
    </row>
    <row r="466" spans="1:12" s="28" customFormat="1" ht="10.5" customHeight="1" x14ac:dyDescent="0.2">
      <c r="A466" s="54"/>
      <c r="B466" s="29" t="s">
        <v>155</v>
      </c>
      <c r="C466" s="308">
        <v>755706234.90998065</v>
      </c>
      <c r="D466" s="308">
        <v>1925598082.159903</v>
      </c>
      <c r="E466" s="308">
        <v>2681304317.0698838</v>
      </c>
      <c r="F466" s="315"/>
      <c r="G466" s="315">
        <v>14172662.509999989</v>
      </c>
      <c r="H466" s="186">
        <v>7.690031841738576E-2</v>
      </c>
      <c r="I466" s="70"/>
      <c r="J466" s="5"/>
      <c r="K466" s="209" t="b">
        <f>IF(ABS(E466-SUM(E449,E451:E458,E460:E461,E463:E465))&lt;0.001,TRUE,FALSE)</f>
        <v>1</v>
      </c>
      <c r="L466" s="5"/>
    </row>
    <row r="467" spans="1:12" ht="13.5" customHeight="1" x14ac:dyDescent="0.2">
      <c r="A467" s="2"/>
      <c r="B467" s="29" t="s">
        <v>354</v>
      </c>
      <c r="C467" s="308"/>
      <c r="D467" s="308"/>
      <c r="E467" s="308"/>
      <c r="F467" s="315"/>
      <c r="G467" s="315"/>
      <c r="H467" s="186"/>
      <c r="I467" s="69"/>
      <c r="L467" s="28"/>
    </row>
    <row r="468" spans="1:12" s="28" customFormat="1" ht="13.5" hidden="1" customHeight="1" x14ac:dyDescent="0.2">
      <c r="A468" s="54"/>
      <c r="B468" s="52"/>
      <c r="C468" s="308"/>
      <c r="D468" s="308"/>
      <c r="E468" s="308"/>
      <c r="F468" s="315"/>
      <c r="G468" s="315"/>
      <c r="H468" s="186"/>
      <c r="I468" s="70"/>
      <c r="K468" s="5"/>
      <c r="L468" s="5"/>
    </row>
    <row r="469" spans="1:12" s="28" customFormat="1" ht="13.5" customHeight="1" x14ac:dyDescent="0.2">
      <c r="A469" s="54"/>
      <c r="B469" s="273" t="s">
        <v>43</v>
      </c>
      <c r="C469" s="308">
        <v>13107800.729999997</v>
      </c>
      <c r="D469" s="308">
        <v>6828106.370000002</v>
      </c>
      <c r="E469" s="308">
        <v>19935907.099999998</v>
      </c>
      <c r="F469" s="315"/>
      <c r="G469" s="315">
        <v>146014.34999999995</v>
      </c>
      <c r="H469" s="186">
        <v>8.5373177169088876E-2</v>
      </c>
      <c r="I469" s="70"/>
      <c r="K469" s="5"/>
      <c r="L469" s="5"/>
    </row>
    <row r="470" spans="1:12" ht="13.5" customHeight="1" x14ac:dyDescent="0.2">
      <c r="A470" s="2"/>
      <c r="B470" s="74" t="s">
        <v>162</v>
      </c>
      <c r="C470" s="308"/>
      <c r="D470" s="308"/>
      <c r="E470" s="308"/>
      <c r="F470" s="315"/>
      <c r="G470" s="315"/>
      <c r="H470" s="186"/>
      <c r="I470" s="69"/>
      <c r="K470" s="28"/>
    </row>
    <row r="471" spans="1:12" ht="19.5" customHeight="1" x14ac:dyDescent="0.2">
      <c r="A471" s="2"/>
      <c r="B471" s="37" t="s">
        <v>20</v>
      </c>
      <c r="C471" s="306">
        <v>1263.9099999999999</v>
      </c>
      <c r="D471" s="306">
        <v>52767.350000000006</v>
      </c>
      <c r="E471" s="306">
        <v>54031.260000000009</v>
      </c>
      <c r="F471" s="313"/>
      <c r="G471" s="313">
        <v>252.12</v>
      </c>
      <c r="H471" s="185"/>
      <c r="I471" s="69"/>
      <c r="L471" s="28"/>
    </row>
    <row r="472" spans="1:12" s="28" customFormat="1" ht="10.5" customHeight="1" x14ac:dyDescent="0.2">
      <c r="A472" s="54"/>
      <c r="B472" s="75" t="s">
        <v>159</v>
      </c>
      <c r="C472" s="306">
        <v>51706719.029999733</v>
      </c>
      <c r="D472" s="306">
        <v>471568481.90351343</v>
      </c>
      <c r="E472" s="306">
        <v>523275200.93351316</v>
      </c>
      <c r="F472" s="313"/>
      <c r="G472" s="313">
        <v>1894433.4700000004</v>
      </c>
      <c r="H472" s="185">
        <v>4.9289072774044485E-2</v>
      </c>
      <c r="I472" s="70"/>
      <c r="K472" s="5"/>
      <c r="L472" s="5"/>
    </row>
    <row r="473" spans="1:12" ht="10.5" customHeight="1" x14ac:dyDescent="0.2">
      <c r="A473" s="2"/>
      <c r="B473" s="75" t="s">
        <v>26</v>
      </c>
      <c r="C473" s="306">
        <v>16256103.699999912</v>
      </c>
      <c r="D473" s="306">
        <v>261758141.5700011</v>
      </c>
      <c r="E473" s="306">
        <v>278014245.27000099</v>
      </c>
      <c r="F473" s="313"/>
      <c r="G473" s="313">
        <v>1494649.8700000017</v>
      </c>
      <c r="H473" s="185">
        <v>7.9621365655167198E-2</v>
      </c>
      <c r="I473" s="69"/>
    </row>
    <row r="474" spans="1:12" ht="10.5" customHeight="1" x14ac:dyDescent="0.2">
      <c r="A474" s="2"/>
      <c r="B474" s="75" t="s">
        <v>27</v>
      </c>
      <c r="C474" s="306">
        <v>49691623.860000402</v>
      </c>
      <c r="D474" s="306">
        <v>822633138.6499927</v>
      </c>
      <c r="E474" s="306">
        <v>872324762.50999308</v>
      </c>
      <c r="F474" s="313"/>
      <c r="G474" s="313">
        <v>4385462.4999999944</v>
      </c>
      <c r="H474" s="185">
        <v>9.4386769224001021E-2</v>
      </c>
      <c r="I474" s="69"/>
    </row>
    <row r="475" spans="1:12" ht="10.5" customHeight="1" x14ac:dyDescent="0.2">
      <c r="A475" s="2"/>
      <c r="B475" s="75" t="s">
        <v>274</v>
      </c>
      <c r="C475" s="306">
        <v>1390376.4200000018</v>
      </c>
      <c r="D475" s="306">
        <v>20782368.58000008</v>
      </c>
      <c r="E475" s="306">
        <v>22172745.000000082</v>
      </c>
      <c r="F475" s="313"/>
      <c r="G475" s="313">
        <v>161614.18999999992</v>
      </c>
      <c r="H475" s="185">
        <v>2.9195950830227968E-2</v>
      </c>
      <c r="I475" s="69"/>
    </row>
    <row r="476" spans="1:12" ht="10.5" customHeight="1" x14ac:dyDescent="0.2">
      <c r="A476" s="2"/>
      <c r="B476" s="75" t="s">
        <v>273</v>
      </c>
      <c r="C476" s="306">
        <v>4387.5</v>
      </c>
      <c r="D476" s="306">
        <v>63240</v>
      </c>
      <c r="E476" s="306">
        <v>67627.5</v>
      </c>
      <c r="F476" s="313"/>
      <c r="G476" s="313">
        <v>54660</v>
      </c>
      <c r="H476" s="185">
        <v>0.12080459608192795</v>
      </c>
      <c r="I476" s="69"/>
    </row>
    <row r="477" spans="1:12" ht="10.5" customHeight="1" x14ac:dyDescent="0.2">
      <c r="A477" s="2"/>
      <c r="B477" s="75" t="s">
        <v>49</v>
      </c>
      <c r="C477" s="306">
        <v>32985.14</v>
      </c>
      <c r="D477" s="306">
        <v>165641902.9250302</v>
      </c>
      <c r="E477" s="306">
        <v>165674888.06503022</v>
      </c>
      <c r="F477" s="313"/>
      <c r="G477" s="313">
        <v>533410.26000000013</v>
      </c>
      <c r="H477" s="185">
        <v>-4.9144156429909436E-2</v>
      </c>
      <c r="I477" s="69"/>
    </row>
    <row r="478" spans="1:12" ht="10.5" customHeight="1" x14ac:dyDescent="0.2">
      <c r="A478" s="2"/>
      <c r="B478" s="37" t="s">
        <v>349</v>
      </c>
      <c r="C478" s="306"/>
      <c r="D478" s="306">
        <v>11256290.296134001</v>
      </c>
      <c r="E478" s="306">
        <v>11256290.296134001</v>
      </c>
      <c r="F478" s="313"/>
      <c r="G478" s="313"/>
      <c r="H478" s="185"/>
      <c r="I478" s="69"/>
    </row>
    <row r="479" spans="1:12" x14ac:dyDescent="0.2">
      <c r="A479" s="2"/>
      <c r="B479" s="574" t="s">
        <v>459</v>
      </c>
      <c r="C479" s="305"/>
      <c r="D479" s="306">
        <v>149772.73000000001</v>
      </c>
      <c r="E479" s="306">
        <v>149772.73000000001</v>
      </c>
      <c r="F479" s="313"/>
      <c r="G479" s="313"/>
      <c r="H479" s="185">
        <v>-0.29907922581606494</v>
      </c>
      <c r="I479" s="69"/>
    </row>
    <row r="480" spans="1:12" ht="10.5" customHeight="1" x14ac:dyDescent="0.2">
      <c r="A480" s="2"/>
      <c r="B480" s="75" t="s">
        <v>28</v>
      </c>
      <c r="C480" s="305">
        <v>773553.14999999863</v>
      </c>
      <c r="D480" s="306">
        <v>7609138.8099999949</v>
      </c>
      <c r="E480" s="306">
        <v>8382691.9599999944</v>
      </c>
      <c r="F480" s="313"/>
      <c r="G480" s="313">
        <v>14874.8</v>
      </c>
      <c r="H480" s="185">
        <v>4.2606518747075217E-2</v>
      </c>
      <c r="I480" s="69"/>
    </row>
    <row r="481" spans="1:12" ht="10.5" customHeight="1" x14ac:dyDescent="0.2">
      <c r="A481" s="2"/>
      <c r="B481" s="37" t="s">
        <v>280</v>
      </c>
      <c r="C481" s="306"/>
      <c r="D481" s="306">
        <v>-20227818.479999941</v>
      </c>
      <c r="E481" s="306">
        <v>-20227818.479999941</v>
      </c>
      <c r="F481" s="313"/>
      <c r="G481" s="313">
        <v>-97826.31</v>
      </c>
      <c r="H481" s="185">
        <v>0.11897504426881267</v>
      </c>
      <c r="I481" s="69"/>
    </row>
    <row r="482" spans="1:12" ht="10.5" customHeight="1" x14ac:dyDescent="0.2">
      <c r="A482" s="2"/>
      <c r="B482" s="35" t="s">
        <v>160</v>
      </c>
      <c r="C482" s="308">
        <v>119857012.71000002</v>
      </c>
      <c r="D482" s="308">
        <v>1741287424.3346715</v>
      </c>
      <c r="E482" s="308">
        <v>1861144437.0446715</v>
      </c>
      <c r="F482" s="315"/>
      <c r="G482" s="315">
        <v>8441530.8999999948</v>
      </c>
      <c r="H482" s="186">
        <v>6.9568071092922068E-2</v>
      </c>
      <c r="I482" s="69"/>
      <c r="K482" s="209" t="b">
        <f>IF(ABS(E482-SUM(E471:E481))&lt;0.001,TRUE,FALSE)</f>
        <v>1</v>
      </c>
    </row>
    <row r="483" spans="1:12" ht="16.5" customHeight="1" x14ac:dyDescent="0.2">
      <c r="A483" s="2"/>
      <c r="B483" s="76" t="s">
        <v>33</v>
      </c>
      <c r="C483" s="306">
        <v>18871.43</v>
      </c>
      <c r="D483" s="306">
        <v>1164588.1499999999</v>
      </c>
      <c r="E483" s="306">
        <v>1183459.5799999998</v>
      </c>
      <c r="F483" s="313"/>
      <c r="G483" s="313"/>
      <c r="H483" s="185">
        <v>-0.15320481317221279</v>
      </c>
      <c r="I483" s="69"/>
      <c r="L483" s="28"/>
    </row>
    <row r="484" spans="1:12" s="28" customFormat="1" ht="14.25" customHeight="1" x14ac:dyDescent="0.2">
      <c r="A484" s="54"/>
      <c r="B484" s="76" t="s">
        <v>383</v>
      </c>
      <c r="C484" s="306"/>
      <c r="D484" s="306">
        <v>98158475.604886025</v>
      </c>
      <c r="E484" s="306">
        <v>98158475.604886025</v>
      </c>
      <c r="F484" s="313"/>
      <c r="G484" s="313"/>
      <c r="H484" s="185"/>
      <c r="I484" s="70"/>
      <c r="J484" s="5"/>
      <c r="L484" s="5"/>
    </row>
    <row r="485" spans="1:12" ht="10.5" customHeight="1" x14ac:dyDescent="0.2">
      <c r="A485" s="54"/>
      <c r="B485" s="76" t="s">
        <v>446</v>
      </c>
      <c r="C485" s="306"/>
      <c r="D485" s="306">
        <v>2819500.4020750001</v>
      </c>
      <c r="E485" s="306">
        <v>2819500.4020750001</v>
      </c>
      <c r="F485" s="313"/>
      <c r="G485" s="313"/>
      <c r="H485" s="185"/>
      <c r="I485" s="69"/>
    </row>
    <row r="486" spans="1:12" ht="10.5" customHeight="1" x14ac:dyDescent="0.2">
      <c r="A486" s="2"/>
      <c r="B486" s="76" t="s">
        <v>477</v>
      </c>
      <c r="C486" s="306"/>
      <c r="D486" s="306">
        <v>11973965.809404936</v>
      </c>
      <c r="E486" s="306">
        <v>11973965.809404936</v>
      </c>
      <c r="F486" s="313"/>
      <c r="G486" s="313">
        <v>28373.728645000083</v>
      </c>
      <c r="H486" s="185">
        <v>-0.67685461272189706</v>
      </c>
      <c r="I486" s="69"/>
    </row>
    <row r="487" spans="1:12" ht="10.5" customHeight="1" x14ac:dyDescent="0.2">
      <c r="A487" s="2"/>
      <c r="B487" s="76" t="s">
        <v>492</v>
      </c>
      <c r="C487" s="306"/>
      <c r="D487" s="306">
        <v>1206346.2831050011</v>
      </c>
      <c r="E487" s="306">
        <v>1206346.2831050011</v>
      </c>
      <c r="F487" s="313"/>
      <c r="G487" s="313">
        <v>6.9724250000000003</v>
      </c>
      <c r="H487" s="185"/>
      <c r="I487" s="69"/>
    </row>
    <row r="488" spans="1:12" ht="13.5" customHeight="1" x14ac:dyDescent="0.2">
      <c r="A488" s="2"/>
      <c r="B488" s="76" t="s">
        <v>439</v>
      </c>
      <c r="C488" s="306"/>
      <c r="D488" s="306">
        <v>61541157.438755006</v>
      </c>
      <c r="E488" s="306">
        <v>61541157.438755006</v>
      </c>
      <c r="F488" s="313"/>
      <c r="G488" s="313"/>
      <c r="H488" s="185">
        <v>0.55669322215741768</v>
      </c>
      <c r="I488" s="69"/>
      <c r="L488" s="80"/>
    </row>
    <row r="489" spans="1:12" s="80" customFormat="1" ht="12.75" x14ac:dyDescent="0.2">
      <c r="A489" s="2"/>
      <c r="B489" s="76" t="s">
        <v>490</v>
      </c>
      <c r="C489" s="306"/>
      <c r="D489" s="306">
        <v>455505</v>
      </c>
      <c r="E489" s="306">
        <v>455505</v>
      </c>
      <c r="F489" s="313"/>
      <c r="G489" s="313">
        <v>110</v>
      </c>
      <c r="H489" s="185">
        <v>0.57393601624684942</v>
      </c>
      <c r="I489" s="79"/>
      <c r="J489" s="5"/>
      <c r="L489" s="164"/>
    </row>
    <row r="490" spans="1:12" s="80" customFormat="1" ht="12.75" x14ac:dyDescent="0.2">
      <c r="A490" s="2"/>
      <c r="B490" s="76" t="s">
        <v>480</v>
      </c>
      <c r="C490" s="306">
        <v>141208.00000000003</v>
      </c>
      <c r="D490" s="306">
        <v>6252776.1300000111</v>
      </c>
      <c r="E490" s="306">
        <v>6393984.1300000101</v>
      </c>
      <c r="F490" s="313"/>
      <c r="G490" s="313">
        <v>26151.050000000003</v>
      </c>
      <c r="H490" s="185"/>
      <c r="I490" s="79"/>
      <c r="J490" s="5"/>
      <c r="L490" s="164"/>
    </row>
    <row r="491" spans="1:12" s="80" customFormat="1" ht="12.75" x14ac:dyDescent="0.2">
      <c r="A491" s="2"/>
      <c r="B491" s="76" t="s">
        <v>494</v>
      </c>
      <c r="C491" s="306"/>
      <c r="D491" s="306">
        <v>83880729.009796068</v>
      </c>
      <c r="E491" s="306">
        <v>83880729.009796068</v>
      </c>
      <c r="F491" s="313"/>
      <c r="G491" s="313"/>
      <c r="H491" s="185"/>
      <c r="I491" s="79"/>
      <c r="J491" s="5"/>
      <c r="L491" s="164"/>
    </row>
    <row r="492" spans="1:12" s="80" customFormat="1" ht="12.75" x14ac:dyDescent="0.2">
      <c r="A492" s="2"/>
      <c r="B492" s="73" t="s">
        <v>158</v>
      </c>
      <c r="C492" s="306"/>
      <c r="D492" s="306">
        <v>899904.91999999993</v>
      </c>
      <c r="E492" s="306">
        <v>899904.91999999993</v>
      </c>
      <c r="F492" s="313"/>
      <c r="G492" s="313"/>
      <c r="H492" s="185">
        <v>0.35515516261072744</v>
      </c>
      <c r="I492" s="79"/>
      <c r="J492" s="5"/>
      <c r="L492" s="164"/>
    </row>
    <row r="493" spans="1:12" ht="18" customHeight="1" x14ac:dyDescent="0.2">
      <c r="A493" s="77"/>
      <c r="B493" s="78" t="s">
        <v>297</v>
      </c>
      <c r="C493" s="308">
        <v>133124892.87000003</v>
      </c>
      <c r="D493" s="308">
        <v>2016468479.4526935</v>
      </c>
      <c r="E493" s="308">
        <v>2149593372.3226933</v>
      </c>
      <c r="F493" s="315"/>
      <c r="G493" s="315">
        <v>8642187.0010699965</v>
      </c>
      <c r="H493" s="186">
        <v>0.13467758620763859</v>
      </c>
      <c r="I493" s="69"/>
      <c r="K493" s="209" t="b">
        <f>IF(ABS(E493-SUM(E469,E482,E483:E492))&lt;0.001,TRUE,FALSE)</f>
        <v>1</v>
      </c>
    </row>
    <row r="494" spans="1:12" ht="12" customHeight="1" x14ac:dyDescent="0.2">
      <c r="A494" s="2"/>
      <c r="B494" s="76" t="s">
        <v>80</v>
      </c>
      <c r="C494" s="306"/>
      <c r="D494" s="306">
        <v>2191318465.7399917</v>
      </c>
      <c r="E494" s="306">
        <v>2191318465.7399917</v>
      </c>
      <c r="F494" s="313"/>
      <c r="G494" s="313"/>
      <c r="H494" s="185">
        <v>3.8739152053556269E-2</v>
      </c>
      <c r="I494" s="69"/>
    </row>
    <row r="495" spans="1:12" ht="12" customHeight="1" x14ac:dyDescent="0.2">
      <c r="A495" s="2"/>
      <c r="B495" s="76" t="s">
        <v>81</v>
      </c>
      <c r="C495" s="306"/>
      <c r="D495" s="306">
        <v>1443595910.6499932</v>
      </c>
      <c r="E495" s="306">
        <v>1443595910.6499932</v>
      </c>
      <c r="F495" s="313"/>
      <c r="G495" s="313"/>
      <c r="H495" s="185">
        <v>0.11436033939701051</v>
      </c>
      <c r="I495" s="69"/>
    </row>
    <row r="496" spans="1:12" ht="12" customHeight="1" x14ac:dyDescent="0.2">
      <c r="A496" s="2"/>
      <c r="B496" s="76" t="s">
        <v>438</v>
      </c>
      <c r="C496" s="306"/>
      <c r="D496" s="306">
        <v>151421958.27000034</v>
      </c>
      <c r="E496" s="306">
        <v>151421958.27000034</v>
      </c>
      <c r="F496" s="313"/>
      <c r="G496" s="313"/>
      <c r="H496" s="185">
        <v>0.15593755403451448</v>
      </c>
      <c r="I496" s="69"/>
    </row>
    <row r="497" spans="1:12" ht="12" customHeight="1" x14ac:dyDescent="0.2">
      <c r="A497" s="2"/>
      <c r="B497" s="76" t="s">
        <v>78</v>
      </c>
      <c r="C497" s="306"/>
      <c r="D497" s="306">
        <v>286795825.62000012</v>
      </c>
      <c r="E497" s="306">
        <v>286795825.62000012</v>
      </c>
      <c r="F497" s="313"/>
      <c r="G497" s="313"/>
      <c r="H497" s="185">
        <v>8.0036820699319167E-2</v>
      </c>
      <c r="I497" s="69"/>
    </row>
    <row r="498" spans="1:12" ht="12" customHeight="1" x14ac:dyDescent="0.2">
      <c r="A498" s="2"/>
      <c r="B498" s="76" t="s">
        <v>76</v>
      </c>
      <c r="C498" s="306"/>
      <c r="D498" s="306">
        <v>1289016293.3300016</v>
      </c>
      <c r="E498" s="306">
        <v>1289016293.3300016</v>
      </c>
      <c r="F498" s="313"/>
      <c r="G498" s="313"/>
      <c r="H498" s="185">
        <v>0.13649780776654308</v>
      </c>
      <c r="I498" s="69"/>
    </row>
    <row r="499" spans="1:12" ht="12" customHeight="1" x14ac:dyDescent="0.2">
      <c r="A499" s="2"/>
      <c r="B499" s="76" t="s">
        <v>77</v>
      </c>
      <c r="C499" s="306"/>
      <c r="D499" s="306"/>
      <c r="E499" s="306"/>
      <c r="F499" s="313"/>
      <c r="G499" s="313"/>
      <c r="H499" s="185"/>
      <c r="I499" s="69"/>
      <c r="L499" s="28"/>
    </row>
    <row r="500" spans="1:12" s="28" customFormat="1" ht="18.75" customHeight="1" x14ac:dyDescent="0.2">
      <c r="A500" s="2"/>
      <c r="B500" s="83" t="s">
        <v>277</v>
      </c>
      <c r="C500" s="308"/>
      <c r="D500" s="308">
        <v>5362148453.6099873</v>
      </c>
      <c r="E500" s="308">
        <v>5362148453.6099873</v>
      </c>
      <c r="F500" s="315"/>
      <c r="G500" s="315"/>
      <c r="H500" s="186">
        <v>8.6381938686147297E-2</v>
      </c>
      <c r="I500" s="70"/>
      <c r="J500" s="5"/>
      <c r="K500" s="209" t="b">
        <f>IF(ABS(E500-SUM(E494:E499))&lt;0.001,TRUE,FALSE)</f>
        <v>1</v>
      </c>
      <c r="L500" s="5"/>
    </row>
    <row r="501" spans="1:12" ht="10.5" customHeight="1" x14ac:dyDescent="0.2">
      <c r="A501" s="54"/>
      <c r="B501" s="52" t="s">
        <v>157</v>
      </c>
      <c r="C501" s="308">
        <v>4640740009.0996828</v>
      </c>
      <c r="D501" s="308">
        <v>20587925488.202568</v>
      </c>
      <c r="E501" s="308">
        <v>25228665497.302254</v>
      </c>
      <c r="F501" s="315">
        <v>658444224.02304518</v>
      </c>
      <c r="G501" s="315">
        <v>98589396.593914956</v>
      </c>
      <c r="H501" s="186">
        <v>7.3766260329220401E-2</v>
      </c>
      <c r="I501" s="69"/>
      <c r="K501" s="209" t="b">
        <f>IF(ABS(E501-SUM(E402,E415,E445:E446,E466,E467,E469,E482,E483:E492,E500))&lt;0.001,TRUE,FALSE)</f>
        <v>1</v>
      </c>
    </row>
    <row r="502" spans="1:12" ht="10.5" customHeight="1" x14ac:dyDescent="0.2">
      <c r="A502" s="2"/>
      <c r="B502" s="167" t="s">
        <v>181</v>
      </c>
      <c r="C502" s="319">
        <v>4.17</v>
      </c>
      <c r="D502" s="319">
        <v>-105.77000000000002</v>
      </c>
      <c r="E502" s="319">
        <v>-101.60000000000002</v>
      </c>
      <c r="F502" s="320"/>
      <c r="G502" s="320"/>
      <c r="H502" s="240"/>
      <c r="I502" s="69"/>
      <c r="L502" s="28"/>
    </row>
    <row r="503" spans="1:12" s="28" customFormat="1" x14ac:dyDescent="0.2">
      <c r="A503" s="2"/>
      <c r="B503" s="168" t="s">
        <v>182</v>
      </c>
      <c r="C503" s="321"/>
      <c r="D503" s="321">
        <v>154.02000000000001</v>
      </c>
      <c r="E503" s="321">
        <v>154.02000000000001</v>
      </c>
      <c r="F503" s="322"/>
      <c r="G503" s="322"/>
      <c r="H503" s="194"/>
      <c r="I503" s="70"/>
      <c r="J503" s="5"/>
    </row>
    <row r="504" spans="1:12" s="28" customFormat="1" ht="12.75" x14ac:dyDescent="0.2">
      <c r="A504" s="54"/>
      <c r="B504" s="212" t="s">
        <v>31</v>
      </c>
      <c r="C504" s="431">
        <v>8603371773.5096893</v>
      </c>
      <c r="D504" s="431">
        <v>25696343967.14418</v>
      </c>
      <c r="E504" s="431">
        <v>34299715740.653893</v>
      </c>
      <c r="F504" s="432"/>
      <c r="G504" s="432">
        <v>145864626.98857397</v>
      </c>
      <c r="H504" s="433">
        <v>5.9581540477995798E-2</v>
      </c>
      <c r="I504" s="70"/>
      <c r="J504" s="5"/>
      <c r="K504" s="209" t="b">
        <f>IF(ABS(E504-SUM(E297,E501:E503))&lt;0.001,TRUE,FALSE)</f>
        <v>1</v>
      </c>
    </row>
    <row r="505" spans="1:12" s="28" customFormat="1" x14ac:dyDescent="0.2">
      <c r="A505" s="54"/>
      <c r="B505" s="76" t="s">
        <v>13</v>
      </c>
      <c r="C505" s="440"/>
      <c r="D505" s="441">
        <v>339474774.93000019</v>
      </c>
      <c r="E505" s="441">
        <v>339474774.93000019</v>
      </c>
      <c r="F505" s="442"/>
      <c r="G505" s="442"/>
      <c r="H505" s="430">
        <v>1.4655541566553909E-2</v>
      </c>
      <c r="I505" s="70"/>
      <c r="J505" s="5"/>
    </row>
    <row r="506" spans="1:12" s="28" customFormat="1" x14ac:dyDescent="0.2">
      <c r="A506" s="54"/>
      <c r="B506" s="76" t="s">
        <v>14</v>
      </c>
      <c r="C506" s="443"/>
      <c r="D506" s="311">
        <v>45106868.069999985</v>
      </c>
      <c r="E506" s="311">
        <v>45106868.069999985</v>
      </c>
      <c r="F506" s="444"/>
      <c r="G506" s="444"/>
      <c r="H506" s="428">
        <v>9.0826262315217621E-2</v>
      </c>
      <c r="I506" s="70"/>
      <c r="J506" s="5"/>
    </row>
    <row r="507" spans="1:12" s="28" customFormat="1" ht="21.75" customHeight="1" x14ac:dyDescent="0.2">
      <c r="A507" s="54"/>
      <c r="B507" s="229" t="s">
        <v>248</v>
      </c>
      <c r="C507" s="431"/>
      <c r="D507" s="431">
        <v>384581643.00000018</v>
      </c>
      <c r="E507" s="431">
        <v>384581643.00000018</v>
      </c>
      <c r="F507" s="431"/>
      <c r="G507" s="431"/>
      <c r="H507" s="445">
        <v>2.3034244135712756E-2</v>
      </c>
      <c r="I507" s="70"/>
      <c r="J507" s="5"/>
      <c r="K507" s="209" t="b">
        <f>IF(ABS(E507-SUM(E505:E506))&lt;0.001,TRUE,FALSE)</f>
        <v>1</v>
      </c>
    </row>
    <row r="508" spans="1:12" s="28" customFormat="1" ht="12" x14ac:dyDescent="0.2">
      <c r="A508" s="54"/>
      <c r="B508" s="229" t="s">
        <v>298</v>
      </c>
      <c r="C508" s="431"/>
      <c r="D508" s="431">
        <v>122840.69000000003</v>
      </c>
      <c r="E508" s="431">
        <v>122840.69000000003</v>
      </c>
      <c r="F508" s="431"/>
      <c r="G508" s="431"/>
      <c r="H508" s="445">
        <v>-0.15760911828832425</v>
      </c>
      <c r="I508" s="70"/>
    </row>
    <row r="509" spans="1:12" s="28" customFormat="1" ht="20.25" customHeight="1" x14ac:dyDescent="0.2">
      <c r="A509" s="54"/>
      <c r="B509" s="229" t="s">
        <v>421</v>
      </c>
      <c r="C509" s="229"/>
      <c r="D509" s="323">
        <v>150564.40762000001</v>
      </c>
      <c r="E509" s="323">
        <v>150564.40762000001</v>
      </c>
      <c r="F509" s="323"/>
      <c r="G509" s="324"/>
      <c r="H509" s="445">
        <v>-0.8274219248043595</v>
      </c>
      <c r="I509" s="70"/>
    </row>
    <row r="510" spans="1:12" s="28" customFormat="1" ht="12" hidden="1" x14ac:dyDescent="0.2">
      <c r="A510" s="54"/>
      <c r="B510" s="229" t="s">
        <v>495</v>
      </c>
      <c r="C510" s="229"/>
      <c r="D510" s="323">
        <v>73161868.335518017</v>
      </c>
      <c r="E510" s="323">
        <v>73161868.335518017</v>
      </c>
      <c r="F510" s="323"/>
      <c r="G510" s="324"/>
      <c r="H510" s="445">
        <v>-0.51713966399307787</v>
      </c>
      <c r="I510" s="70"/>
    </row>
    <row r="511" spans="1:12" s="28" customFormat="1" ht="12" x14ac:dyDescent="0.2">
      <c r="A511" s="54"/>
      <c r="B511" s="229" t="s">
        <v>389</v>
      </c>
      <c r="C511" s="229"/>
      <c r="D511" s="323">
        <v>32690.939999999995</v>
      </c>
      <c r="E511" s="323">
        <v>32690.939999999995</v>
      </c>
      <c r="F511" s="323"/>
      <c r="G511" s="324"/>
      <c r="H511" s="445">
        <v>0.42161841536503997</v>
      </c>
      <c r="I511" s="70"/>
    </row>
    <row r="512" spans="1:12" s="28" customFormat="1" ht="11.25" customHeight="1" x14ac:dyDescent="0.2">
      <c r="A512" s="54"/>
      <c r="B512" s="265" t="s">
        <v>238</v>
      </c>
      <c r="C512" s="213"/>
      <c r="D512" s="213"/>
      <c r="E512" s="213"/>
      <c r="F512" s="213"/>
      <c r="G512" s="213"/>
      <c r="H512" s="214"/>
      <c r="I512" s="70"/>
      <c r="L512" s="5"/>
    </row>
    <row r="513" spans="1:12" ht="10.5" customHeight="1" x14ac:dyDescent="0.2">
      <c r="A513" s="54"/>
      <c r="B513" s="265" t="s">
        <v>251</v>
      </c>
      <c r="C513" s="213"/>
      <c r="D513" s="213"/>
      <c r="E513" s="213"/>
      <c r="F513" s="213"/>
      <c r="G513" s="213"/>
      <c r="H513" s="214"/>
      <c r="I513" s="69"/>
    </row>
    <row r="514" spans="1:12" ht="7.5" customHeight="1" x14ac:dyDescent="0.2">
      <c r="A514" s="2"/>
      <c r="B514" s="265" t="s">
        <v>376</v>
      </c>
      <c r="C514" s="213"/>
      <c r="D514" s="213"/>
      <c r="E514" s="213"/>
      <c r="F514" s="165"/>
      <c r="G514" s="165"/>
      <c r="H514" s="215"/>
      <c r="I514" s="85"/>
    </row>
    <row r="515" spans="1:12" ht="9.75" customHeight="1" x14ac:dyDescent="0.2">
      <c r="B515" s="265" t="s">
        <v>282</v>
      </c>
      <c r="C515" s="213"/>
      <c r="D515" s="85"/>
      <c r="E515" s="86"/>
      <c r="F515" s="5"/>
      <c r="G515" s="5"/>
      <c r="H515" s="5"/>
      <c r="I515" s="8"/>
    </row>
    <row r="516" spans="1:12" ht="15.75" x14ac:dyDescent="0.25">
      <c r="B516" s="7" t="s">
        <v>288</v>
      </c>
      <c r="C516" s="8"/>
      <c r="D516" s="8"/>
      <c r="E516" s="8"/>
      <c r="F516" s="8"/>
      <c r="G516" s="8"/>
      <c r="H516" s="8"/>
    </row>
    <row r="517" spans="1:12" ht="19.5" customHeight="1" x14ac:dyDescent="0.2">
      <c r="B517" s="9"/>
      <c r="C517" s="10" t="str">
        <f>$C$3</f>
        <v>PERIODE DU 1.1 AU 30.4.2024</v>
      </c>
      <c r="D517" s="11"/>
      <c r="I517" s="15"/>
    </row>
    <row r="518" spans="1:12" ht="12.75" x14ac:dyDescent="0.2">
      <c r="B518" s="12" t="str">
        <f>B423</f>
        <v xml:space="preserve">             I - ASSURANCE MALADIE : DÉPENSES en milliers d'euros</v>
      </c>
      <c r="C518" s="13"/>
      <c r="D518" s="13"/>
      <c r="E518" s="13"/>
      <c r="F518" s="14"/>
      <c r="G518" s="15"/>
      <c r="H518" s="15"/>
      <c r="I518" s="20"/>
    </row>
    <row r="519" spans="1:12" ht="12.75" customHeight="1" x14ac:dyDescent="0.2">
      <c r="B519" s="754"/>
      <c r="C519" s="755"/>
      <c r="D519" s="87"/>
      <c r="E519" s="88" t="s">
        <v>6</v>
      </c>
      <c r="F519" s="339" t="str">
        <f>$H$5</f>
        <v>PCAP</v>
      </c>
      <c r="G519" s="197"/>
      <c r="H519" s="89"/>
      <c r="I519" s="20"/>
    </row>
    <row r="520" spans="1:12" ht="12.75" customHeight="1" x14ac:dyDescent="0.2">
      <c r="B520" s="773" t="s">
        <v>296</v>
      </c>
      <c r="C520" s="849"/>
      <c r="D520" s="90"/>
      <c r="E520" s="301"/>
      <c r="F520" s="239"/>
      <c r="G520" s="199"/>
      <c r="H520" s="90"/>
      <c r="I520" s="20"/>
      <c r="L520" s="95"/>
    </row>
    <row r="521" spans="1:12" ht="20.25" customHeight="1" x14ac:dyDescent="0.2">
      <c r="A521" s="91"/>
      <c r="B521" s="779" t="s">
        <v>295</v>
      </c>
      <c r="C521" s="780"/>
      <c r="D521" s="93"/>
      <c r="E521" s="303"/>
      <c r="F521" s="237"/>
      <c r="G521" s="200"/>
      <c r="H521" s="93"/>
      <c r="I521" s="20"/>
      <c r="L521" s="95"/>
    </row>
    <row r="522" spans="1:12" s="95" customFormat="1" ht="12" customHeight="1" x14ac:dyDescent="0.2">
      <c r="A522" s="6"/>
      <c r="B522" s="777"/>
      <c r="C522" s="778"/>
      <c r="D522" s="90"/>
      <c r="E522" s="301"/>
      <c r="F522" s="239"/>
      <c r="G522" s="199"/>
      <c r="H522" s="90"/>
      <c r="I522" s="94"/>
      <c r="J522" s="104"/>
      <c r="L522" s="5"/>
    </row>
    <row r="523" spans="1:12" ht="12.75" customHeight="1" x14ac:dyDescent="0.2">
      <c r="A523" s="91"/>
      <c r="B523" s="92" t="s">
        <v>294</v>
      </c>
      <c r="C523" s="172"/>
      <c r="D523" s="93"/>
      <c r="E523" s="303">
        <v>26731119616.440449</v>
      </c>
      <c r="F523" s="237">
        <v>3.1923003700283559E-2</v>
      </c>
      <c r="G523" s="200"/>
      <c r="H523" s="93"/>
      <c r="I523" s="20"/>
      <c r="J523" s="104"/>
      <c r="K523" s="209" t="b">
        <f>IF(ABS(E523-SUM(E524,E529,E541:E542,E545:E550))&lt;0.001,TRUE,FALSE)</f>
        <v>1</v>
      </c>
    </row>
    <row r="524" spans="1:12" ht="18" customHeight="1" x14ac:dyDescent="0.2">
      <c r="B524" s="775" t="s">
        <v>410</v>
      </c>
      <c r="C524" s="776"/>
      <c r="D524" s="90"/>
      <c r="E524" s="303">
        <v>6038766203.0225897</v>
      </c>
      <c r="F524" s="237">
        <v>-7.611382403880651E-2</v>
      </c>
      <c r="G524" s="198"/>
      <c r="H524" s="90"/>
      <c r="I524" s="20"/>
      <c r="J524" s="104"/>
      <c r="K524" s="209" t="b">
        <f>IF(ABS(E524-SUM(E525:E528))&lt;0.001,TRUE,FALSE)</f>
        <v>1</v>
      </c>
    </row>
    <row r="525" spans="1:12" ht="15" customHeight="1" x14ac:dyDescent="0.2">
      <c r="B525" s="766" t="s">
        <v>72</v>
      </c>
      <c r="C525" s="767"/>
      <c r="D525" s="90"/>
      <c r="E525" s="301">
        <v>441745633.09818894</v>
      </c>
      <c r="F525" s="239">
        <v>0.18234021824814328</v>
      </c>
      <c r="G525" s="201"/>
      <c r="H525" s="90"/>
      <c r="I525" s="20"/>
      <c r="J525" s="104"/>
    </row>
    <row r="526" spans="1:12" ht="15" customHeight="1" x14ac:dyDescent="0.2">
      <c r="B526" s="421" t="s">
        <v>404</v>
      </c>
      <c r="C526" s="404"/>
      <c r="D526" s="90"/>
      <c r="E526" s="301">
        <v>5571352527.7772675</v>
      </c>
      <c r="F526" s="239">
        <v>-6.6097908168393782E-2</v>
      </c>
      <c r="G526" s="199"/>
      <c r="H526" s="90"/>
      <c r="I526" s="20"/>
      <c r="J526" s="104"/>
    </row>
    <row r="527" spans="1:12" ht="15" customHeight="1" x14ac:dyDescent="0.2">
      <c r="B527" s="421" t="s">
        <v>407</v>
      </c>
      <c r="C527" s="404"/>
      <c r="D527" s="90"/>
      <c r="E527" s="301">
        <v>20784753.034008</v>
      </c>
      <c r="F527" s="239">
        <v>-0.32840266472015212</v>
      </c>
      <c r="G527" s="199"/>
      <c r="H527" s="90"/>
      <c r="I527" s="20"/>
      <c r="J527" s="104"/>
    </row>
    <row r="528" spans="1:12" ht="15" customHeight="1" x14ac:dyDescent="0.2">
      <c r="B528" s="421" t="s">
        <v>405</v>
      </c>
      <c r="C528" s="404"/>
      <c r="D528" s="90"/>
      <c r="E528" s="301">
        <v>4883289.1131249992</v>
      </c>
      <c r="F528" s="239">
        <v>-0.97058748161959352</v>
      </c>
      <c r="G528" s="199"/>
      <c r="H528" s="90"/>
      <c r="I528" s="20"/>
      <c r="J528" s="104"/>
    </row>
    <row r="529" spans="2:11" ht="15" customHeight="1" x14ac:dyDescent="0.2">
      <c r="B529" s="758" t="s">
        <v>71</v>
      </c>
      <c r="C529" s="759"/>
      <c r="D529" s="90"/>
      <c r="E529" s="303">
        <v>16626112416.660751</v>
      </c>
      <c r="F529" s="237">
        <v>0.11753219014186889</v>
      </c>
      <c r="G529" s="199"/>
      <c r="H529" s="90"/>
      <c r="I529" s="20"/>
      <c r="J529" s="104"/>
      <c r="K529" s="209" t="b">
        <f>IF(ABS(E529-SUM(E530:E535))&lt;0.001,TRUE,FALSE)</f>
        <v>1</v>
      </c>
    </row>
    <row r="530" spans="2:11" ht="15" customHeight="1" x14ac:dyDescent="0.2">
      <c r="B530" s="766" t="s">
        <v>70</v>
      </c>
      <c r="C530" s="767"/>
      <c r="D530" s="90"/>
      <c r="E530" s="301"/>
      <c r="F530" s="239"/>
      <c r="G530" s="201"/>
      <c r="H530" s="90"/>
      <c r="I530" s="20"/>
      <c r="J530" s="104"/>
    </row>
    <row r="531" spans="2:11" ht="15" customHeight="1" x14ac:dyDescent="0.2">
      <c r="B531" s="766" t="s">
        <v>361</v>
      </c>
      <c r="C531" s="767"/>
      <c r="D531" s="90"/>
      <c r="E531" s="301">
        <v>0</v>
      </c>
      <c r="F531" s="239"/>
      <c r="G531" s="199"/>
      <c r="H531" s="90"/>
      <c r="I531" s="20"/>
      <c r="J531" s="104"/>
    </row>
    <row r="532" spans="2:11" ht="15" customHeight="1" x14ac:dyDescent="0.2">
      <c r="B532" s="781" t="s">
        <v>413</v>
      </c>
      <c r="C532" s="782"/>
      <c r="D532" s="90"/>
      <c r="E532" s="301">
        <v>12746674130.441889</v>
      </c>
      <c r="F532" s="239">
        <v>0.11553811682790638</v>
      </c>
      <c r="G532" s="199"/>
      <c r="H532" s="90"/>
      <c r="I532" s="20"/>
      <c r="J532" s="104"/>
    </row>
    <row r="533" spans="2:11" ht="15" customHeight="1" x14ac:dyDescent="0.2">
      <c r="B533" s="766" t="s">
        <v>357</v>
      </c>
      <c r="C533" s="767"/>
      <c r="D533" s="90"/>
      <c r="E533" s="301">
        <v>2317530014.9293509</v>
      </c>
      <c r="F533" s="239">
        <v>0.201844995870329</v>
      </c>
      <c r="G533" s="199"/>
      <c r="H533" s="90"/>
      <c r="I533" s="20"/>
      <c r="J533" s="104"/>
    </row>
    <row r="534" spans="2:11" ht="15" customHeight="1" x14ac:dyDescent="0.2">
      <c r="B534" s="766" t="s">
        <v>358</v>
      </c>
      <c r="C534" s="767"/>
      <c r="D534" s="90"/>
      <c r="E534" s="301">
        <v>422602756.30316544</v>
      </c>
      <c r="F534" s="239">
        <v>3.7246248444943619E-2</v>
      </c>
      <c r="G534" s="199"/>
      <c r="H534" s="90"/>
      <c r="I534" s="20"/>
      <c r="J534" s="104"/>
    </row>
    <row r="535" spans="2:11" ht="15" customHeight="1" x14ac:dyDescent="0.2">
      <c r="B535" s="766" t="s">
        <v>359</v>
      </c>
      <c r="C535" s="767"/>
      <c r="D535" s="90"/>
      <c r="E535" s="301">
        <v>1139305514.9863493</v>
      </c>
      <c r="F535" s="239">
        <v>2.1517948835338307E-2</v>
      </c>
      <c r="G535" s="199"/>
      <c r="H535" s="90"/>
      <c r="I535" s="20"/>
      <c r="J535" s="104"/>
      <c r="K535" s="209" t="b">
        <f>IF(ABS(E535-SUM(E536:E540))&lt;0.001,TRUE,FALSE)</f>
        <v>1</v>
      </c>
    </row>
    <row r="536" spans="2:11" ht="12.75" customHeight="1" x14ac:dyDescent="0.2">
      <c r="B536" s="771" t="s">
        <v>394</v>
      </c>
      <c r="C536" s="772"/>
      <c r="D536" s="90"/>
      <c r="E536" s="301">
        <v>904859658.32262516</v>
      </c>
      <c r="F536" s="239">
        <v>2.4215635754263776E-2</v>
      </c>
      <c r="G536" s="199"/>
      <c r="H536" s="90"/>
      <c r="I536" s="20"/>
      <c r="J536" s="104"/>
    </row>
    <row r="537" spans="2:11" ht="15" customHeight="1" x14ac:dyDescent="0.2">
      <c r="B537" s="771" t="s">
        <v>395</v>
      </c>
      <c r="C537" s="772"/>
      <c r="D537" s="90"/>
      <c r="E537" s="301">
        <v>17803682.244132753</v>
      </c>
      <c r="F537" s="239">
        <v>0.12947162087362929</v>
      </c>
      <c r="G537" s="199"/>
      <c r="H537" s="90"/>
      <c r="I537" s="20"/>
      <c r="J537" s="104"/>
    </row>
    <row r="538" spans="2:11" ht="15" customHeight="1" x14ac:dyDescent="0.2">
      <c r="B538" s="771" t="s">
        <v>396</v>
      </c>
      <c r="C538" s="772"/>
      <c r="D538" s="90"/>
      <c r="E538" s="301">
        <v>28803547.713465005</v>
      </c>
      <c r="F538" s="239">
        <v>1.857442569424661E-2</v>
      </c>
      <c r="G538" s="199"/>
      <c r="H538" s="90"/>
      <c r="I538" s="20"/>
      <c r="J538" s="104"/>
    </row>
    <row r="539" spans="2:11" ht="15" customHeight="1" x14ac:dyDescent="0.2">
      <c r="B539" s="771" t="s">
        <v>397</v>
      </c>
      <c r="C539" s="772"/>
      <c r="D539" s="90"/>
      <c r="E539" s="301">
        <v>7593302.845825199</v>
      </c>
      <c r="F539" s="239">
        <v>8.9499161188623333E-2</v>
      </c>
      <c r="G539" s="199"/>
      <c r="H539" s="90"/>
      <c r="I539" s="20"/>
      <c r="J539" s="104"/>
    </row>
    <row r="540" spans="2:11" ht="15" customHeight="1" x14ac:dyDescent="0.2">
      <c r="B540" s="787" t="s">
        <v>406</v>
      </c>
      <c r="C540" s="788"/>
      <c r="D540" s="90"/>
      <c r="E540" s="301">
        <v>180245323.86030135</v>
      </c>
      <c r="F540" s="239">
        <v>-3.2320184170278043E-3</v>
      </c>
      <c r="G540" s="199"/>
      <c r="H540" s="90"/>
      <c r="I540" s="20"/>
      <c r="J540" s="104"/>
    </row>
    <row r="541" spans="2:11" ht="15" customHeight="1" x14ac:dyDescent="0.2">
      <c r="B541" s="758" t="s">
        <v>362</v>
      </c>
      <c r="C541" s="759"/>
      <c r="D541" s="90"/>
      <c r="E541" s="303">
        <v>4866115.4900000114</v>
      </c>
      <c r="F541" s="237">
        <v>-0.19129634115765826</v>
      </c>
      <c r="G541" s="199"/>
      <c r="H541" s="90"/>
      <c r="I541" s="20"/>
      <c r="J541" s="104"/>
    </row>
    <row r="542" spans="2:11" ht="26.25" customHeight="1" x14ac:dyDescent="0.2">
      <c r="B542" s="768" t="s">
        <v>363</v>
      </c>
      <c r="C542" s="770"/>
      <c r="D542" s="90"/>
      <c r="E542" s="303">
        <v>4061374881.267107</v>
      </c>
      <c r="F542" s="237">
        <v>-9.4327020052606847E-2</v>
      </c>
      <c r="G542" s="199"/>
      <c r="H542" s="90"/>
      <c r="I542" s="20"/>
      <c r="J542" s="104"/>
      <c r="K542" s="209" t="b">
        <f>IF(ABS(E542-SUM(E543:E544))&lt;0.001,TRUE,FALSE)</f>
        <v>1</v>
      </c>
    </row>
    <row r="543" spans="2:11" ht="12.75" x14ac:dyDescent="0.2">
      <c r="B543" s="423" t="s">
        <v>408</v>
      </c>
      <c r="C543" s="405"/>
      <c r="D543" s="90"/>
      <c r="E543" s="301">
        <v>3947081736.8916674</v>
      </c>
      <c r="F543" s="239">
        <v>-0.10268481112891203</v>
      </c>
      <c r="G543" s="201"/>
      <c r="H543" s="90"/>
      <c r="I543" s="20"/>
      <c r="J543" s="104"/>
    </row>
    <row r="544" spans="2:11" ht="17.25" customHeight="1" x14ac:dyDescent="0.2">
      <c r="B544" s="423" t="s">
        <v>409</v>
      </c>
      <c r="C544" s="405"/>
      <c r="D544" s="90"/>
      <c r="E544" s="301">
        <v>114293144.37543978</v>
      </c>
      <c r="F544" s="239">
        <v>0.33513915306757958</v>
      </c>
      <c r="G544" s="201"/>
      <c r="H544" s="90"/>
      <c r="I544" s="20"/>
      <c r="J544" s="104"/>
    </row>
    <row r="545" spans="1:12" ht="20.100000000000001" customHeight="1" x14ac:dyDescent="0.2">
      <c r="B545" s="768" t="s">
        <v>364</v>
      </c>
      <c r="C545" s="770"/>
      <c r="D545" s="90"/>
      <c r="E545" s="301"/>
      <c r="F545" s="239"/>
      <c r="G545" s="201"/>
      <c r="H545" s="90"/>
      <c r="I545" s="20"/>
      <c r="J545" s="104"/>
      <c r="L545" s="363"/>
    </row>
    <row r="546" spans="1:12" s="363" customFormat="1" ht="21.75" customHeight="1" x14ac:dyDescent="0.2">
      <c r="A546" s="6"/>
      <c r="B546" s="768" t="s">
        <v>365</v>
      </c>
      <c r="C546" s="786"/>
      <c r="D546" s="360"/>
      <c r="E546" s="301"/>
      <c r="F546" s="239"/>
      <c r="G546" s="199"/>
      <c r="H546" s="90"/>
      <c r="I546" s="362"/>
      <c r="J546" s="359"/>
    </row>
    <row r="547" spans="1:12" s="363" customFormat="1" ht="29.25" customHeight="1" x14ac:dyDescent="0.2">
      <c r="A547" s="356"/>
      <c r="B547" s="768" t="s">
        <v>366</v>
      </c>
      <c r="C547" s="786"/>
      <c r="D547" s="360"/>
      <c r="E547" s="301"/>
      <c r="F547" s="239"/>
      <c r="G547" s="361"/>
      <c r="H547" s="360"/>
      <c r="I547" s="362"/>
      <c r="J547" s="359"/>
    </row>
    <row r="548" spans="1:12" s="363" customFormat="1" ht="19.5" customHeight="1" x14ac:dyDescent="0.2">
      <c r="A548" s="356"/>
      <c r="B548" s="768" t="s">
        <v>367</v>
      </c>
      <c r="C548" s="786"/>
      <c r="D548" s="360"/>
      <c r="E548" s="301"/>
      <c r="F548" s="239"/>
      <c r="G548" s="361"/>
      <c r="H548" s="360"/>
      <c r="I548" s="362"/>
      <c r="J548" s="359"/>
    </row>
    <row r="549" spans="1:12" s="363" customFormat="1" ht="18.75" customHeight="1" x14ac:dyDescent="0.2">
      <c r="A549" s="356"/>
      <c r="B549" s="768" t="s">
        <v>368</v>
      </c>
      <c r="C549" s="848"/>
      <c r="D549" s="360"/>
      <c r="E549" s="301"/>
      <c r="F549" s="239"/>
      <c r="G549" s="361"/>
      <c r="H549" s="360"/>
      <c r="I549" s="362"/>
      <c r="J549" s="359"/>
      <c r="L549" s="5"/>
    </row>
    <row r="550" spans="1:12" ht="12.75" customHeight="1" x14ac:dyDescent="0.2">
      <c r="A550" s="356"/>
      <c r="B550" s="768" t="s">
        <v>369</v>
      </c>
      <c r="C550" s="848"/>
      <c r="D550" s="90"/>
      <c r="E550" s="301"/>
      <c r="F550" s="239"/>
      <c r="G550" s="361"/>
      <c r="H550" s="360"/>
      <c r="I550" s="20"/>
      <c r="J550" s="104"/>
      <c r="L550" s="95"/>
    </row>
    <row r="551" spans="1:12" s="95" customFormat="1" ht="16.5" customHeight="1" x14ac:dyDescent="0.2">
      <c r="A551" s="6"/>
      <c r="B551" s="756" t="s">
        <v>66</v>
      </c>
      <c r="C551" s="757"/>
      <c r="D551" s="93"/>
      <c r="E551" s="303">
        <v>1032420145.431393</v>
      </c>
      <c r="F551" s="237">
        <v>5.9073525345556543E-2</v>
      </c>
      <c r="G551" s="201"/>
      <c r="H551" s="90"/>
      <c r="I551" s="94"/>
      <c r="J551" s="104"/>
    </row>
    <row r="552" spans="1:12" s="95" customFormat="1" ht="16.5" customHeight="1" x14ac:dyDescent="0.2">
      <c r="A552" s="91"/>
      <c r="B552" s="758" t="s">
        <v>375</v>
      </c>
      <c r="C552" s="759"/>
      <c r="D552" s="93"/>
      <c r="E552" s="301">
        <v>1019474650.3113883</v>
      </c>
      <c r="F552" s="239">
        <v>5.9473022972475809E-2</v>
      </c>
      <c r="G552" s="200"/>
      <c r="H552" s="93"/>
      <c r="I552" s="94"/>
      <c r="J552" s="104"/>
      <c r="L552" s="5"/>
    </row>
    <row r="553" spans="1:12" ht="16.5" customHeight="1" x14ac:dyDescent="0.2">
      <c r="A553" s="91"/>
      <c r="B553" s="758" t="s">
        <v>236</v>
      </c>
      <c r="C553" s="759"/>
      <c r="D553" s="90"/>
      <c r="E553" s="301">
        <v>-175309</v>
      </c>
      <c r="F553" s="239">
        <v>-0.59454127464313133</v>
      </c>
      <c r="G553" s="200"/>
      <c r="H553" s="93"/>
      <c r="I553" s="20"/>
      <c r="J553" s="104"/>
    </row>
    <row r="554" spans="1:12" ht="13.5" customHeight="1" x14ac:dyDescent="0.2">
      <c r="B554" s="758" t="s">
        <v>316</v>
      </c>
      <c r="C554" s="759"/>
      <c r="D554" s="90"/>
      <c r="E554" s="301">
        <v>-16920</v>
      </c>
      <c r="F554" s="239">
        <v>-0.14855072463768115</v>
      </c>
      <c r="G554" s="199"/>
      <c r="H554" s="90"/>
      <c r="I554" s="20"/>
      <c r="J554" s="104"/>
      <c r="L554" s="95"/>
    </row>
    <row r="555" spans="1:12" s="95" customFormat="1" ht="16.5" customHeight="1" x14ac:dyDescent="0.2">
      <c r="A555" s="6"/>
      <c r="B555" s="756" t="s">
        <v>67</v>
      </c>
      <c r="C555" s="757"/>
      <c r="D555" s="93"/>
      <c r="E555" s="303">
        <v>167640834.12272441</v>
      </c>
      <c r="F555" s="237">
        <v>6.8925754919769933E-2</v>
      </c>
      <c r="G555" s="199"/>
      <c r="H555" s="90"/>
      <c r="I555" s="94"/>
      <c r="J555" s="104"/>
      <c r="K555" s="209" t="b">
        <f>IF(ABS(E555-SUM(E556:E557))&lt;0.001,TRUE,FALSE)</f>
        <v>1</v>
      </c>
      <c r="L555" s="5"/>
    </row>
    <row r="556" spans="1:12" ht="18" customHeight="1" x14ac:dyDescent="0.2">
      <c r="A556" s="91"/>
      <c r="B556" s="758" t="s">
        <v>68</v>
      </c>
      <c r="C556" s="759"/>
      <c r="D556" s="90"/>
      <c r="E556" s="301">
        <v>151616629.70345834</v>
      </c>
      <c r="F556" s="239">
        <v>8.3527039727965491E-2</v>
      </c>
      <c r="G556" s="200"/>
      <c r="H556" s="93"/>
      <c r="I556" s="20"/>
      <c r="J556" s="104"/>
    </row>
    <row r="557" spans="1:12" ht="15" customHeight="1" x14ac:dyDescent="0.2">
      <c r="B557" s="758" t="s">
        <v>69</v>
      </c>
      <c r="C557" s="759"/>
      <c r="D557" s="90"/>
      <c r="E557" s="301">
        <v>16024204.419266069</v>
      </c>
      <c r="F557" s="239">
        <v>-5.1953387732771583E-2</v>
      </c>
      <c r="G557" s="199"/>
      <c r="H557" s="90"/>
      <c r="I557" s="20"/>
      <c r="J557" s="104"/>
      <c r="L557" s="95"/>
    </row>
    <row r="558" spans="1:12" s="95" customFormat="1" ht="27" customHeight="1" x14ac:dyDescent="0.2">
      <c r="A558" s="6"/>
      <c r="B558" s="789" t="s">
        <v>293</v>
      </c>
      <c r="C558" s="790"/>
      <c r="D558" s="98"/>
      <c r="E558" s="326">
        <v>27931180595.994568</v>
      </c>
      <c r="F558" s="243">
        <v>3.3116619667592939E-2</v>
      </c>
      <c r="G558" s="199"/>
      <c r="H558" s="90"/>
      <c r="I558" s="94"/>
      <c r="J558" s="104"/>
      <c r="K558" s="209" t="b">
        <f>IF(ABS(E558-SUM(E523,E551,E555))&lt;0.001,TRUE,FALSE)</f>
        <v>1</v>
      </c>
      <c r="L558" s="5"/>
    </row>
    <row r="559" spans="1:12" ht="21" customHeight="1" x14ac:dyDescent="0.25">
      <c r="A559" s="91"/>
      <c r="B559" s="7" t="s">
        <v>288</v>
      </c>
      <c r="C559" s="8"/>
      <c r="D559" s="8"/>
      <c r="E559" s="8"/>
      <c r="F559" s="8"/>
      <c r="G559" s="202"/>
      <c r="H559" s="99"/>
      <c r="I559" s="8"/>
    </row>
    <row r="560" spans="1:12" ht="10.5" customHeight="1" x14ac:dyDescent="0.2">
      <c r="B560" s="9"/>
      <c r="C560" s="10" t="str">
        <f>$C$3</f>
        <v>PERIODE DU 1.1 AU 30.4.2024</v>
      </c>
      <c r="D560" s="11"/>
      <c r="G560" s="8"/>
      <c r="H560" s="8"/>
    </row>
    <row r="561" spans="1:12" ht="19.5" customHeight="1" x14ac:dyDescent="0.2">
      <c r="B561" s="12" t="str">
        <f>B518</f>
        <v xml:space="preserve">             I - ASSURANCE MALADIE : DÉPENSES en milliers d'euros</v>
      </c>
      <c r="C561" s="13"/>
      <c r="D561" s="13"/>
      <c r="E561" s="13"/>
      <c r="F561" s="14"/>
      <c r="I561" s="5"/>
    </row>
    <row r="562" spans="1:12" ht="12.75" x14ac:dyDescent="0.2">
      <c r="B562" s="754"/>
      <c r="C562" s="755"/>
      <c r="D562" s="87"/>
      <c r="E562" s="88" t="s">
        <v>6</v>
      </c>
      <c r="F562" s="339" t="str">
        <f>$H$5</f>
        <v>PCAP</v>
      </c>
      <c r="G562" s="15"/>
      <c r="H562" s="15"/>
      <c r="I562" s="5"/>
      <c r="L562" s="104"/>
    </row>
    <row r="563" spans="1:12" s="104" customFormat="1" ht="13.5" customHeight="1" x14ac:dyDescent="0.2">
      <c r="A563" s="6"/>
      <c r="B563" s="791" t="s">
        <v>292</v>
      </c>
      <c r="C563" s="792"/>
      <c r="D563" s="793"/>
      <c r="E563" s="101"/>
      <c r="F563" s="176"/>
      <c r="G563" s="89"/>
      <c r="H563" s="20"/>
    </row>
    <row r="564" spans="1:12" s="104" customFormat="1" ht="22.5" customHeight="1" x14ac:dyDescent="0.2">
      <c r="A564" s="6"/>
      <c r="B564" s="783" t="s">
        <v>291</v>
      </c>
      <c r="C564" s="784"/>
      <c r="D564" s="785"/>
      <c r="E564" s="327">
        <v>3043643305.2224121</v>
      </c>
      <c r="F564" s="177">
        <v>-0.17471887920544837</v>
      </c>
      <c r="G564" s="102"/>
      <c r="H564" s="103"/>
      <c r="K564" s="209" t="b">
        <f>IF(ABS(E564-SUM(E565,E579,E587:E588,E592))&lt;0.001,TRUE,FALSE)</f>
        <v>1</v>
      </c>
    </row>
    <row r="565" spans="1:12" s="104" customFormat="1" ht="15" customHeight="1" x14ac:dyDescent="0.2">
      <c r="A565" s="24"/>
      <c r="B565" s="752" t="s">
        <v>183</v>
      </c>
      <c r="C565" s="753"/>
      <c r="D565" s="794"/>
      <c r="E565" s="327">
        <v>2472365663.0744438</v>
      </c>
      <c r="F565" s="177">
        <v>-0.17248483112679047</v>
      </c>
      <c r="G565" s="105"/>
      <c r="H565" s="107"/>
      <c r="K565" s="209" t="b">
        <f>IF(ABS(E565-SUM(E566:E578))&lt;0.001,TRUE,FALSE)</f>
        <v>1</v>
      </c>
    </row>
    <row r="566" spans="1:12" s="104" customFormat="1" ht="15.75" customHeight="1" x14ac:dyDescent="0.2">
      <c r="A566" s="6"/>
      <c r="B566" s="760" t="s">
        <v>53</v>
      </c>
      <c r="C566" s="761"/>
      <c r="D566" s="762"/>
      <c r="E566" s="328">
        <v>1808894624.360003</v>
      </c>
      <c r="F566" s="174">
        <v>-0.20924610444981284</v>
      </c>
      <c r="G566" s="109"/>
      <c r="H566" s="106"/>
    </row>
    <row r="567" spans="1:12" s="104" customFormat="1" ht="15.75" customHeight="1" x14ac:dyDescent="0.2">
      <c r="A567" s="6"/>
      <c r="B567" s="169" t="s">
        <v>360</v>
      </c>
      <c r="C567" s="383"/>
      <c r="D567" s="384"/>
      <c r="E567" s="328">
        <v>57375578.199514046</v>
      </c>
      <c r="F567" s="174"/>
      <c r="G567" s="109"/>
      <c r="H567" s="106"/>
    </row>
    <row r="568" spans="1:12" s="104" customFormat="1" ht="12.75" x14ac:dyDescent="0.2">
      <c r="A568" s="6"/>
      <c r="B568" s="760" t="s">
        <v>428</v>
      </c>
      <c r="C568" s="761"/>
      <c r="D568" s="762"/>
      <c r="E568" s="328">
        <v>105312705.6000009</v>
      </c>
      <c r="F568" s="174">
        <v>-0.12159584518978617</v>
      </c>
      <c r="G568" s="109"/>
      <c r="H568" s="106"/>
    </row>
    <row r="569" spans="1:12" s="104" customFormat="1" ht="40.5" customHeight="1" x14ac:dyDescent="0.2">
      <c r="A569" s="6"/>
      <c r="B569" s="760" t="s">
        <v>54</v>
      </c>
      <c r="C569" s="761"/>
      <c r="D569" s="762"/>
      <c r="E569" s="328">
        <v>6888370.6699999869</v>
      </c>
      <c r="F569" s="174">
        <v>-0.16778647467274166</v>
      </c>
      <c r="G569" s="109"/>
      <c r="H569" s="106"/>
    </row>
    <row r="570" spans="1:12" s="104" customFormat="1" ht="15" customHeight="1" x14ac:dyDescent="0.2">
      <c r="A570" s="6"/>
      <c r="B570" s="760" t="s">
        <v>497</v>
      </c>
      <c r="C570" s="761"/>
      <c r="D570" s="762"/>
      <c r="E570" s="328">
        <v>16102227.430000458</v>
      </c>
      <c r="F570" s="174">
        <v>-0.16604246130388267</v>
      </c>
      <c r="G570" s="109"/>
      <c r="H570" s="106"/>
    </row>
    <row r="571" spans="1:12" s="104" customFormat="1" ht="15" customHeight="1" x14ac:dyDescent="0.2">
      <c r="A571" s="6"/>
      <c r="B571" s="760" t="s">
        <v>302</v>
      </c>
      <c r="C571" s="761"/>
      <c r="D571" s="762"/>
      <c r="E571" s="328">
        <v>1376.4599999999996</v>
      </c>
      <c r="F571" s="174">
        <v>0.30735330433295838</v>
      </c>
      <c r="G571" s="109"/>
      <c r="H571" s="106"/>
    </row>
    <row r="572" spans="1:12" s="104" customFormat="1" ht="12.75" x14ac:dyDescent="0.2">
      <c r="A572" s="6"/>
      <c r="B572" s="169" t="s">
        <v>184</v>
      </c>
      <c r="C572" s="170"/>
      <c r="D572" s="171"/>
      <c r="E572" s="328">
        <v>205004993.1799998</v>
      </c>
      <c r="F572" s="174">
        <v>1.0572267774578759E-2</v>
      </c>
      <c r="G572" s="109"/>
      <c r="H572" s="106"/>
    </row>
    <row r="573" spans="1:12" s="104" customFormat="1" ht="12.75" x14ac:dyDescent="0.2">
      <c r="A573" s="6"/>
      <c r="B573" s="395" t="s">
        <v>373</v>
      </c>
      <c r="C573" s="170"/>
      <c r="D573" s="171"/>
      <c r="E573" s="328">
        <v>213430098.01000062</v>
      </c>
      <c r="F573" s="174">
        <v>-0.19514727949933974</v>
      </c>
      <c r="G573" s="109"/>
      <c r="H573" s="110"/>
    </row>
    <row r="574" spans="1:12" s="104" customFormat="1" ht="12.75" x14ac:dyDescent="0.2">
      <c r="A574" s="6"/>
      <c r="B574" s="169" t="s">
        <v>185</v>
      </c>
      <c r="C574" s="170"/>
      <c r="D574" s="171"/>
      <c r="E574" s="328">
        <v>242973.63353999998</v>
      </c>
      <c r="F574" s="174">
        <v>-0.20087276976892277</v>
      </c>
      <c r="G574" s="109"/>
      <c r="H574" s="110"/>
    </row>
    <row r="575" spans="1:12" s="104" customFormat="1" ht="24" customHeight="1" x14ac:dyDescent="0.2">
      <c r="A575" s="6"/>
      <c r="B575" s="760" t="s">
        <v>186</v>
      </c>
      <c r="C575" s="761"/>
      <c r="D575" s="762"/>
      <c r="E575" s="328">
        <v>58051384.920697957</v>
      </c>
      <c r="F575" s="174">
        <v>3.8543993865663317E-2</v>
      </c>
      <c r="G575" s="109"/>
      <c r="H575" s="110"/>
    </row>
    <row r="576" spans="1:12" s="104" customFormat="1" ht="12.75" x14ac:dyDescent="0.2">
      <c r="A576" s="6"/>
      <c r="B576" s="760" t="s">
        <v>187</v>
      </c>
      <c r="C576" s="761"/>
      <c r="D576" s="762"/>
      <c r="E576" s="328"/>
      <c r="F576" s="174"/>
      <c r="G576" s="109"/>
      <c r="H576" s="110"/>
    </row>
    <row r="577" spans="1:11" s="104" customFormat="1" ht="12.75" x14ac:dyDescent="0.2">
      <c r="A577" s="6"/>
      <c r="B577" s="760" t="s">
        <v>188</v>
      </c>
      <c r="C577" s="761"/>
      <c r="D577" s="762"/>
      <c r="E577" s="328">
        <v>252302.61068578166</v>
      </c>
      <c r="F577" s="174">
        <v>-0.27517930571929472</v>
      </c>
      <c r="G577" s="109"/>
      <c r="H577" s="106"/>
    </row>
    <row r="578" spans="1:11" s="104" customFormat="1" ht="12.75" x14ac:dyDescent="0.2">
      <c r="A578" s="6"/>
      <c r="B578" s="760" t="s">
        <v>378</v>
      </c>
      <c r="C578" s="761"/>
      <c r="D578" s="762"/>
      <c r="E578" s="328">
        <v>809028</v>
      </c>
      <c r="F578" s="174">
        <v>-0.26847952084806426</v>
      </c>
      <c r="G578" s="109"/>
      <c r="H578" s="106"/>
    </row>
    <row r="579" spans="1:11" s="104" customFormat="1" ht="21" customHeight="1" x14ac:dyDescent="0.2">
      <c r="A579" s="6"/>
      <c r="B579" s="752" t="s">
        <v>55</v>
      </c>
      <c r="C579" s="753"/>
      <c r="D579" s="794"/>
      <c r="E579" s="327">
        <v>94308279.757969201</v>
      </c>
      <c r="F579" s="177">
        <v>0.14302419558095414</v>
      </c>
      <c r="G579" s="109"/>
      <c r="H579" s="106"/>
      <c r="K579" s="209" t="b">
        <f>IF(ABS(E579-SUM(E580,E583,E586))&lt;0.001,TRUE,FALSE)</f>
        <v>1</v>
      </c>
    </row>
    <row r="580" spans="1:11" s="104" customFormat="1" ht="18" customHeight="1" x14ac:dyDescent="0.2">
      <c r="A580" s="6"/>
      <c r="B580" s="763" t="s">
        <v>56</v>
      </c>
      <c r="C580" s="764"/>
      <c r="D580" s="765"/>
      <c r="E580" s="328">
        <v>56527916.585716099</v>
      </c>
      <c r="F580" s="174">
        <v>0.10357695452585114</v>
      </c>
      <c r="G580" s="108"/>
      <c r="H580" s="106"/>
      <c r="K580" s="209" t="b">
        <f>IF(ABS(E580-SUM(E581:E582))&lt;0.001,TRUE,FALSE)</f>
        <v>1</v>
      </c>
    </row>
    <row r="581" spans="1:11" s="104" customFormat="1" ht="15" customHeight="1" x14ac:dyDescent="0.2">
      <c r="A581" s="6"/>
      <c r="B581" s="760" t="s">
        <v>57</v>
      </c>
      <c r="C581" s="761"/>
      <c r="D581" s="762"/>
      <c r="E581" s="328">
        <v>1545145.0300000282</v>
      </c>
      <c r="F581" s="174">
        <v>-0.16650135543558453</v>
      </c>
      <c r="G581" s="109"/>
      <c r="H581" s="106"/>
    </row>
    <row r="582" spans="1:11" s="104" customFormat="1" ht="15" customHeight="1" x14ac:dyDescent="0.2">
      <c r="A582" s="6"/>
      <c r="B582" s="760" t="s">
        <v>58</v>
      </c>
      <c r="C582" s="761"/>
      <c r="D582" s="762"/>
      <c r="E582" s="328">
        <v>54982771.555716068</v>
      </c>
      <c r="F582" s="174">
        <v>0.11371846988949152</v>
      </c>
      <c r="G582" s="109"/>
      <c r="H582" s="111"/>
    </row>
    <row r="583" spans="1:11" s="104" customFormat="1" ht="18" customHeight="1" x14ac:dyDescent="0.2">
      <c r="A583" s="24"/>
      <c r="B583" s="763" t="s">
        <v>379</v>
      </c>
      <c r="C583" s="764"/>
      <c r="D583" s="765"/>
      <c r="E583" s="328">
        <v>37780363.172253102</v>
      </c>
      <c r="F583" s="174">
        <v>0.20761007694221112</v>
      </c>
      <c r="G583" s="109"/>
      <c r="H583" s="112"/>
      <c r="K583" s="209" t="b">
        <f>IF(ABS(E583-SUM(E584:E585))&lt;0.001,TRUE,FALSE)</f>
        <v>1</v>
      </c>
    </row>
    <row r="584" spans="1:11" s="104" customFormat="1" ht="15" customHeight="1" x14ac:dyDescent="0.2">
      <c r="A584" s="24"/>
      <c r="B584" s="760" t="s">
        <v>372</v>
      </c>
      <c r="C584" s="761"/>
      <c r="D584" s="762"/>
      <c r="E584" s="328"/>
      <c r="F584" s="174"/>
      <c r="G584" s="109"/>
      <c r="H584" s="107"/>
    </row>
    <row r="585" spans="1:11" s="104" customFormat="1" ht="15" customHeight="1" x14ac:dyDescent="0.2">
      <c r="A585" s="6"/>
      <c r="B585" s="760" t="s">
        <v>434</v>
      </c>
      <c r="C585" s="761"/>
      <c r="D585" s="762"/>
      <c r="E585" s="328">
        <v>37780363.172253102</v>
      </c>
      <c r="F585" s="174">
        <v>0.20761007694221112</v>
      </c>
      <c r="G585" s="109"/>
      <c r="H585" s="106"/>
    </row>
    <row r="586" spans="1:11" s="104" customFormat="1" ht="15" customHeight="1" x14ac:dyDescent="0.2">
      <c r="A586" s="6"/>
      <c r="B586" s="763" t="s">
        <v>180</v>
      </c>
      <c r="C586" s="764"/>
      <c r="D586" s="765"/>
      <c r="E586" s="328"/>
      <c r="F586" s="174"/>
      <c r="G586" s="109"/>
      <c r="H586" s="111"/>
    </row>
    <row r="587" spans="1:11" s="104" customFormat="1" ht="18" customHeight="1" x14ac:dyDescent="0.2">
      <c r="A587" s="6"/>
      <c r="B587" s="752" t="s">
        <v>189</v>
      </c>
      <c r="C587" s="753"/>
      <c r="D587" s="794"/>
      <c r="E587" s="327">
        <v>230991825.83000049</v>
      </c>
      <c r="F587" s="177">
        <v>-0.23095259470534146</v>
      </c>
      <c r="G587" s="109"/>
      <c r="H587" s="111"/>
    </row>
    <row r="588" spans="1:11" s="104" customFormat="1" ht="26.25" customHeight="1" x14ac:dyDescent="0.2">
      <c r="A588" s="24"/>
      <c r="B588" s="752" t="s">
        <v>190</v>
      </c>
      <c r="C588" s="753"/>
      <c r="D588" s="794"/>
      <c r="E588" s="327">
        <v>268785251.31999981</v>
      </c>
      <c r="F588" s="177">
        <v>-0.22820804574557241</v>
      </c>
      <c r="G588" s="109"/>
      <c r="H588" s="107"/>
      <c r="K588" s="209" t="b">
        <f>IF(ABS(E588-SUM(E589:E591))&lt;0.001,TRUE,FALSE)</f>
        <v>1</v>
      </c>
    </row>
    <row r="589" spans="1:11" s="104" customFormat="1" ht="17.25" customHeight="1" x14ac:dyDescent="0.2">
      <c r="A589" s="6"/>
      <c r="B589" s="760" t="s">
        <v>191</v>
      </c>
      <c r="C589" s="761"/>
      <c r="D589" s="762"/>
      <c r="E589" s="328">
        <v>226117089.47999972</v>
      </c>
      <c r="F589" s="174">
        <v>-0.24894018459295042</v>
      </c>
      <c r="G589" s="109"/>
      <c r="H589" s="106"/>
    </row>
    <row r="590" spans="1:11" s="104" customFormat="1" ht="17.25" customHeight="1" x14ac:dyDescent="0.2">
      <c r="A590" s="6"/>
      <c r="B590" s="760" t="s">
        <v>392</v>
      </c>
      <c r="C590" s="761"/>
      <c r="D590" s="762"/>
      <c r="E590" s="328">
        <v>179682.89000000089</v>
      </c>
      <c r="F590" s="174">
        <v>0.16748971591821915</v>
      </c>
      <c r="G590" s="109"/>
      <c r="H590" s="106"/>
    </row>
    <row r="591" spans="1:11" s="104" customFormat="1" ht="17.25" customHeight="1" x14ac:dyDescent="0.2">
      <c r="A591" s="6"/>
      <c r="B591" s="422" t="s">
        <v>393</v>
      </c>
      <c r="C591" s="383"/>
      <c r="D591" s="384"/>
      <c r="E591" s="328">
        <v>42488478.950000077</v>
      </c>
      <c r="F591" s="174">
        <v>-9.68228162325111E-2</v>
      </c>
      <c r="G591" s="109"/>
      <c r="H591" s="106"/>
    </row>
    <row r="592" spans="1:11" s="104" customFormat="1" ht="13.5" customHeight="1" x14ac:dyDescent="0.2">
      <c r="A592" s="6"/>
      <c r="B592" s="752" t="s">
        <v>82</v>
      </c>
      <c r="C592" s="806"/>
      <c r="D592" s="807"/>
      <c r="E592" s="327">
        <v>-22807714.760000005</v>
      </c>
      <c r="F592" s="177">
        <v>-0.25997795480241292</v>
      </c>
      <c r="G592" s="109"/>
      <c r="H592" s="106"/>
    </row>
    <row r="593" spans="1:12" s="104" customFormat="1" ht="32.25" customHeight="1" x14ac:dyDescent="0.2">
      <c r="A593" s="6"/>
      <c r="B593" s="783" t="s">
        <v>60</v>
      </c>
      <c r="C593" s="784"/>
      <c r="D593" s="785"/>
      <c r="E593" s="327">
        <v>239801032.77853554</v>
      </c>
      <c r="F593" s="177">
        <v>-0.37689574809804294</v>
      </c>
      <c r="G593" s="102"/>
      <c r="H593" s="106"/>
      <c r="K593" s="209" t="b">
        <f>IF(ABS(E593-SUM(E594:E596))&lt;0.001,TRUE,FALSE)</f>
        <v>1</v>
      </c>
    </row>
    <row r="594" spans="1:12" s="104" customFormat="1" ht="12.75" customHeight="1" x14ac:dyDescent="0.2">
      <c r="A594" s="24"/>
      <c r="B594" s="831" t="s">
        <v>390</v>
      </c>
      <c r="C594" s="761"/>
      <c r="D594" s="762"/>
      <c r="E594" s="328">
        <v>148144774.96862751</v>
      </c>
      <c r="F594" s="174">
        <v>-0.50953448122735412</v>
      </c>
      <c r="G594" s="105"/>
      <c r="H594" s="107"/>
    </row>
    <row r="595" spans="1:12" s="104" customFormat="1" ht="12.75" customHeight="1" x14ac:dyDescent="0.2">
      <c r="A595" s="24"/>
      <c r="B595" s="831" t="s">
        <v>391</v>
      </c>
      <c r="C595" s="761"/>
      <c r="D595" s="762"/>
      <c r="E595" s="328">
        <v>91656257.809908032</v>
      </c>
      <c r="F595" s="174">
        <v>0.10696420544954965</v>
      </c>
      <c r="G595" s="105"/>
      <c r="H595" s="107"/>
    </row>
    <row r="596" spans="1:12" s="104" customFormat="1" ht="12.75" customHeight="1" x14ac:dyDescent="0.2">
      <c r="A596" s="24"/>
      <c r="B596" s="831" t="s">
        <v>462</v>
      </c>
      <c r="C596" s="761"/>
      <c r="D596" s="762"/>
      <c r="E596" s="328"/>
      <c r="F596" s="174"/>
      <c r="G596" s="105"/>
      <c r="H596" s="107"/>
    </row>
    <row r="597" spans="1:12" s="104" customFormat="1" ht="17.25" hidden="1" customHeight="1" x14ac:dyDescent="0.2">
      <c r="A597" s="24"/>
      <c r="B597" s="783"/>
      <c r="C597" s="784"/>
      <c r="D597" s="785"/>
      <c r="E597" s="327"/>
      <c r="F597" s="177"/>
      <c r="G597" s="105"/>
      <c r="H597" s="107"/>
      <c r="L597" s="359"/>
    </row>
    <row r="598" spans="1:12" s="359" customFormat="1" ht="29.25" customHeight="1" x14ac:dyDescent="0.2">
      <c r="A598" s="6"/>
      <c r="B598" s="783" t="s">
        <v>481</v>
      </c>
      <c r="C598" s="784"/>
      <c r="D598" s="785"/>
      <c r="E598" s="328"/>
      <c r="F598" s="328"/>
      <c r="G598" s="109"/>
      <c r="H598" s="106"/>
    </row>
    <row r="599" spans="1:12" s="359" customFormat="1" ht="25.5" customHeight="1" x14ac:dyDescent="0.2">
      <c r="A599" s="356"/>
      <c r="B599" s="783" t="s">
        <v>482</v>
      </c>
      <c r="C599" s="795"/>
      <c r="D599" s="796"/>
      <c r="E599" s="328"/>
      <c r="F599" s="174"/>
      <c r="G599" s="357"/>
      <c r="H599" s="358"/>
    </row>
    <row r="600" spans="1:12" s="359" customFormat="1" ht="24.75" customHeight="1" x14ac:dyDescent="0.2">
      <c r="A600" s="356"/>
      <c r="B600" s="783" t="s">
        <v>342</v>
      </c>
      <c r="C600" s="795"/>
      <c r="D600" s="796"/>
      <c r="E600" s="327">
        <v>901340794.46057117</v>
      </c>
      <c r="F600" s="177">
        <v>-7.849148309240539E-2</v>
      </c>
      <c r="G600" s="357"/>
      <c r="H600" s="358"/>
      <c r="K600" s="209" t="b">
        <f>IF(ABS(E600-SUM(E601,E610))&lt;0.001,TRUE,FALSE)</f>
        <v>1</v>
      </c>
    </row>
    <row r="601" spans="1:12" s="359" customFormat="1" ht="21" customHeight="1" x14ac:dyDescent="0.2">
      <c r="A601" s="356"/>
      <c r="B601" s="752" t="s">
        <v>61</v>
      </c>
      <c r="C601" s="753"/>
      <c r="D601" s="794"/>
      <c r="E601" s="327">
        <v>305739024.74653894</v>
      </c>
      <c r="F601" s="177">
        <v>1.4446257153260644E-2</v>
      </c>
      <c r="G601" s="357"/>
      <c r="H601" s="358"/>
      <c r="K601" s="209" t="b">
        <f>IF(ABS(E601-SUM(E602:E609))&lt;0.001,TRUE,FALSE)</f>
        <v>0</v>
      </c>
      <c r="L601" s="104"/>
    </row>
    <row r="602" spans="1:12" s="104" customFormat="1" ht="18.75" customHeight="1" x14ac:dyDescent="0.2">
      <c r="A602" s="6"/>
      <c r="B602" s="760" t="s">
        <v>471</v>
      </c>
      <c r="C602" s="761"/>
      <c r="D602" s="762"/>
      <c r="E602" s="328">
        <v>25768.488680528011</v>
      </c>
      <c r="F602" s="174">
        <v>-0.98694304399122135</v>
      </c>
      <c r="G602" s="105"/>
      <c r="H602" s="106"/>
    </row>
    <row r="603" spans="1:12" s="104" customFormat="1" ht="18.75" customHeight="1" x14ac:dyDescent="0.2">
      <c r="A603" s="6"/>
      <c r="B603" s="760" t="s">
        <v>473</v>
      </c>
      <c r="C603" s="761"/>
      <c r="D603" s="762"/>
      <c r="E603" s="328">
        <v>302855683.01971871</v>
      </c>
      <c r="F603" s="174">
        <v>1.0136444764967667E-2</v>
      </c>
      <c r="G603" s="105"/>
      <c r="H603" s="106"/>
    </row>
    <row r="604" spans="1:12" s="104" customFormat="1" ht="18.75" customHeight="1" x14ac:dyDescent="0.2">
      <c r="A604" s="6"/>
      <c r="B604" s="760" t="s">
        <v>430</v>
      </c>
      <c r="C604" s="761"/>
      <c r="D604" s="762"/>
      <c r="E604" s="328"/>
      <c r="F604" s="174"/>
      <c r="G604" s="105"/>
      <c r="H604" s="106"/>
    </row>
    <row r="605" spans="1:12" s="104" customFormat="1" ht="15" customHeight="1" x14ac:dyDescent="0.2">
      <c r="A605" s="6"/>
      <c r="B605" s="760" t="s">
        <v>469</v>
      </c>
      <c r="C605" s="761"/>
      <c r="D605" s="762"/>
      <c r="E605" s="328">
        <v>-3.7899999999999991</v>
      </c>
      <c r="F605" s="174"/>
      <c r="G605" s="108"/>
      <c r="H605" s="106"/>
    </row>
    <row r="606" spans="1:12" s="104" customFormat="1" ht="12.75" customHeight="1" x14ac:dyDescent="0.2">
      <c r="A606" s="6"/>
      <c r="B606" s="760" t="s">
        <v>399</v>
      </c>
      <c r="C606" s="761"/>
      <c r="D606" s="762"/>
      <c r="E606" s="328">
        <v>0</v>
      </c>
      <c r="F606" s="174">
        <v>-1</v>
      </c>
      <c r="G606" s="109"/>
      <c r="H606" s="106"/>
    </row>
    <row r="607" spans="1:12" s="104" customFormat="1" ht="12.75" customHeight="1" x14ac:dyDescent="0.2">
      <c r="A607" s="6"/>
      <c r="B607" s="760" t="s">
        <v>400</v>
      </c>
      <c r="C607" s="761"/>
      <c r="D607" s="762"/>
      <c r="E607" s="328"/>
      <c r="F607" s="174"/>
      <c r="G607" s="109"/>
      <c r="H607" s="106"/>
    </row>
    <row r="608" spans="1:12" s="104" customFormat="1" ht="12.75" customHeight="1" x14ac:dyDescent="0.2">
      <c r="A608" s="6"/>
      <c r="B608" s="831" t="s">
        <v>443</v>
      </c>
      <c r="C608" s="761"/>
      <c r="D608" s="762"/>
      <c r="E608" s="328">
        <v>2725490.7681410005</v>
      </c>
      <c r="F608" s="174"/>
      <c r="G608" s="109"/>
      <c r="H608" s="106"/>
    </row>
    <row r="609" spans="1:12" s="104" customFormat="1" ht="12.75" customHeight="1" x14ac:dyDescent="0.2">
      <c r="A609" s="6"/>
      <c r="B609" s="831" t="s">
        <v>401</v>
      </c>
      <c r="C609" s="761"/>
      <c r="D609" s="762"/>
      <c r="E609" s="328">
        <v>132066.64999999997</v>
      </c>
      <c r="F609" s="174">
        <v>0.22799339933318197</v>
      </c>
      <c r="G609" s="102"/>
      <c r="H609" s="106"/>
    </row>
    <row r="610" spans="1:12" s="104" customFormat="1" ht="11.25" customHeight="1" x14ac:dyDescent="0.2">
      <c r="A610" s="6"/>
      <c r="B610" s="752" t="s">
        <v>62</v>
      </c>
      <c r="C610" s="753"/>
      <c r="D610" s="794"/>
      <c r="E610" s="327">
        <v>595601769.71403229</v>
      </c>
      <c r="F610" s="177">
        <v>-0.11988181921252516</v>
      </c>
      <c r="G610" s="102"/>
      <c r="H610" s="106"/>
      <c r="K610" s="209" t="b">
        <f>IF(ABS(E610-SUM(E611:E619))&lt;0.001,TRUE,FALSE)</f>
        <v>1</v>
      </c>
    </row>
    <row r="611" spans="1:12" s="104" customFormat="1" ht="15" customHeight="1" x14ac:dyDescent="0.2">
      <c r="A611" s="6"/>
      <c r="B611" s="760" t="s">
        <v>470</v>
      </c>
      <c r="C611" s="761"/>
      <c r="D611" s="762"/>
      <c r="E611" s="328">
        <v>193401098.75601777</v>
      </c>
      <c r="F611" s="174">
        <v>-0.66962794204355169</v>
      </c>
      <c r="G611" s="108"/>
      <c r="H611" s="113"/>
    </row>
    <row r="612" spans="1:12" s="104" customFormat="1" ht="15" customHeight="1" x14ac:dyDescent="0.2">
      <c r="A612" s="6"/>
      <c r="B612" s="760" t="s">
        <v>474</v>
      </c>
      <c r="C612" s="761"/>
      <c r="D612" s="762"/>
      <c r="E612" s="328">
        <v>360989775.153157</v>
      </c>
      <c r="F612" s="174"/>
      <c r="G612" s="108"/>
      <c r="H612" s="113"/>
    </row>
    <row r="613" spans="1:12" s="104" customFormat="1" ht="15" customHeight="1" x14ac:dyDescent="0.2">
      <c r="A613" s="6"/>
      <c r="B613" s="760" t="s">
        <v>402</v>
      </c>
      <c r="C613" s="761"/>
      <c r="D613" s="762"/>
      <c r="E613" s="328">
        <v>13710554.599999994</v>
      </c>
      <c r="F613" s="174">
        <v>-0.79124710815361765</v>
      </c>
      <c r="G613" s="108"/>
      <c r="H613" s="113"/>
    </row>
    <row r="614" spans="1:12" s="104" customFormat="1" ht="12.75" customHeight="1" x14ac:dyDescent="0.2">
      <c r="A614" s="6"/>
      <c r="B614" s="760" t="s">
        <v>469</v>
      </c>
      <c r="C614" s="761"/>
      <c r="D614" s="762"/>
      <c r="E614" s="328">
        <v>1666884.0330428556</v>
      </c>
      <c r="F614" s="174">
        <v>-0.68893435616515131</v>
      </c>
      <c r="G614" s="109"/>
      <c r="H614" s="113"/>
    </row>
    <row r="615" spans="1:12" s="104" customFormat="1" ht="12.75" customHeight="1" x14ac:dyDescent="0.2">
      <c r="A615" s="6"/>
      <c r="B615" s="760" t="s">
        <v>472</v>
      </c>
      <c r="C615" s="761"/>
      <c r="D615" s="762"/>
      <c r="E615" s="328">
        <v>1584038.3199999989</v>
      </c>
      <c r="F615" s="174"/>
      <c r="G615" s="109"/>
      <c r="H615" s="113"/>
    </row>
    <row r="616" spans="1:12" s="104" customFormat="1" ht="12.75" customHeight="1" x14ac:dyDescent="0.2">
      <c r="A616" s="6"/>
      <c r="B616" s="760" t="s">
        <v>399</v>
      </c>
      <c r="C616" s="761"/>
      <c r="D616" s="762"/>
      <c r="E616" s="328">
        <v>10137667.795762988</v>
      </c>
      <c r="F616" s="174"/>
      <c r="G616" s="109"/>
      <c r="H616" s="113"/>
    </row>
    <row r="617" spans="1:12" s="104" customFormat="1" ht="12.75" customHeight="1" x14ac:dyDescent="0.2">
      <c r="A617" s="6"/>
      <c r="B617" s="760" t="s">
        <v>400</v>
      </c>
      <c r="C617" s="761"/>
      <c r="D617" s="762"/>
      <c r="E617" s="328">
        <v>-17184</v>
      </c>
      <c r="F617" s="174">
        <v>-0.80886278697277092</v>
      </c>
      <c r="G617" s="109"/>
      <c r="H617" s="113"/>
      <c r="L617" s="457"/>
    </row>
    <row r="618" spans="1:12" s="457" customFormat="1" ht="12.75" customHeight="1" x14ac:dyDescent="0.2">
      <c r="A618" s="6"/>
      <c r="B618" s="542" t="s">
        <v>425</v>
      </c>
      <c r="C618" s="545"/>
      <c r="D618" s="546"/>
      <c r="E618" s="453">
        <v>9032673.4070539866</v>
      </c>
      <c r="F618" s="454">
        <v>0.17069391700325931</v>
      </c>
      <c r="G618" s="109"/>
      <c r="H618" s="113"/>
      <c r="K618" s="104"/>
    </row>
    <row r="619" spans="1:12" s="457" customFormat="1" ht="12.75" customHeight="1" x14ac:dyDescent="0.2">
      <c r="A619" s="452"/>
      <c r="B619" s="831" t="s">
        <v>403</v>
      </c>
      <c r="C619" s="761"/>
      <c r="D619" s="762"/>
      <c r="E619" s="453">
        <v>5096261.6490000263</v>
      </c>
      <c r="F619" s="454">
        <v>-0.42985536724841622</v>
      </c>
      <c r="G619" s="455"/>
      <c r="H619" s="456"/>
    </row>
    <row r="620" spans="1:12" s="457" customFormat="1" ht="21" customHeight="1" x14ac:dyDescent="0.2">
      <c r="A620" s="452"/>
      <c r="B620" s="783" t="s">
        <v>343</v>
      </c>
      <c r="C620" s="784"/>
      <c r="D620" s="784"/>
      <c r="E620" s="458"/>
      <c r="F620" s="459"/>
      <c r="G620" s="455"/>
      <c r="H620" s="456"/>
    </row>
    <row r="621" spans="1:12" s="457" customFormat="1" ht="18.75" customHeight="1" x14ac:dyDescent="0.2">
      <c r="A621" s="452"/>
      <c r="B621" s="783" t="s">
        <v>344</v>
      </c>
      <c r="C621" s="784"/>
      <c r="D621" s="784"/>
      <c r="E621" s="458">
        <v>67058623.901299983</v>
      </c>
      <c r="F621" s="459">
        <v>-0.1318620245611769</v>
      </c>
      <c r="G621" s="460"/>
      <c r="H621" s="461"/>
      <c r="K621" s="209" t="b">
        <f>IF(ABS(E621-SUM(E622:E624))&lt;0.001,TRUE,FALSE)</f>
        <v>1</v>
      </c>
    </row>
    <row r="622" spans="1:12" s="457" customFormat="1" ht="15" customHeight="1" x14ac:dyDescent="0.2">
      <c r="A622" s="452"/>
      <c r="B622" s="752" t="s">
        <v>63</v>
      </c>
      <c r="C622" s="753"/>
      <c r="D622" s="753"/>
      <c r="E622" s="453">
        <v>18257234.161299996</v>
      </c>
      <c r="F622" s="454">
        <v>-0.16782117295889531</v>
      </c>
      <c r="G622" s="460"/>
      <c r="H622" s="461"/>
    </row>
    <row r="623" spans="1:12" s="457" customFormat="1" ht="12.75" customHeight="1" x14ac:dyDescent="0.2">
      <c r="A623" s="452"/>
      <c r="B623" s="752" t="s">
        <v>64</v>
      </c>
      <c r="C623" s="753"/>
      <c r="D623" s="753"/>
      <c r="E623" s="453">
        <v>48801389.739999995</v>
      </c>
      <c r="F623" s="454">
        <v>-5.833098482568666E-2</v>
      </c>
      <c r="G623" s="462"/>
      <c r="H623" s="461"/>
      <c r="L623" s="466"/>
    </row>
    <row r="624" spans="1:12" s="457" customFormat="1" ht="12.75" customHeight="1" x14ac:dyDescent="0.2">
      <c r="A624" s="452"/>
      <c r="B624" s="752" t="s">
        <v>478</v>
      </c>
      <c r="C624" s="753"/>
      <c r="D624" s="753"/>
      <c r="E624" s="453"/>
      <c r="F624" s="581"/>
      <c r="G624" s="462"/>
      <c r="H624" s="461"/>
      <c r="L624" s="466"/>
    </row>
    <row r="625" spans="1:12" s="457" customFormat="1" ht="12.75" customHeight="1" x14ac:dyDescent="0.2">
      <c r="A625" s="452"/>
      <c r="B625" s="752" t="s">
        <v>479</v>
      </c>
      <c r="C625" s="753"/>
      <c r="D625" s="753"/>
      <c r="E625" s="453"/>
      <c r="F625" s="581"/>
      <c r="G625" s="462"/>
      <c r="H625" s="461"/>
      <c r="L625" s="466"/>
    </row>
    <row r="626" spans="1:12" s="466" customFormat="1" ht="12.75" customHeight="1" x14ac:dyDescent="0.2">
      <c r="A626" s="452"/>
      <c r="B626" s="800" t="s">
        <v>290</v>
      </c>
      <c r="C626" s="801"/>
      <c r="D626" s="802"/>
      <c r="E626" s="326">
        <v>4251843756.3628192</v>
      </c>
      <c r="F626" s="243">
        <v>-0.17089219190757288</v>
      </c>
      <c r="G626" s="462"/>
      <c r="H626" s="461"/>
      <c r="J626" s="457"/>
      <c r="K626" s="209" t="b">
        <f>IF(ABS(E626-SUM(E564,E593,E597:E600,E620:E621))&lt;0.001,TRUE,FALSE)</f>
        <v>1</v>
      </c>
      <c r="L626" s="5"/>
    </row>
    <row r="627" spans="1:12" ht="15.75" x14ac:dyDescent="0.25">
      <c r="A627" s="463"/>
      <c r="B627" s="7" t="s">
        <v>288</v>
      </c>
      <c r="C627" s="8"/>
      <c r="D627" s="8"/>
      <c r="E627" s="8"/>
      <c r="F627" s="115"/>
      <c r="G627" s="580"/>
      <c r="H627" s="465"/>
      <c r="I627" s="8"/>
    </row>
    <row r="628" spans="1:12" ht="12" customHeight="1" x14ac:dyDescent="0.2">
      <c r="B628" s="9"/>
      <c r="C628" s="10" t="str">
        <f>$C$3</f>
        <v>PERIODE DU 1.1 AU 30.4.2024</v>
      </c>
      <c r="D628" s="11"/>
      <c r="F628" s="116"/>
      <c r="G628" s="115"/>
      <c r="H628" s="115"/>
    </row>
    <row r="629" spans="1:12" ht="19.5" customHeight="1" x14ac:dyDescent="0.2">
      <c r="B629" s="12" t="str">
        <f>B561</f>
        <v xml:space="preserve">             I - ASSURANCE MALADIE : DÉPENSES en milliers d'euros</v>
      </c>
      <c r="C629" s="13"/>
      <c r="D629" s="13"/>
      <c r="E629" s="13"/>
      <c r="F629" s="14"/>
      <c r="G629" s="116"/>
      <c r="H629" s="116"/>
      <c r="I629" s="15"/>
    </row>
    <row r="630" spans="1:12" ht="12.75" x14ac:dyDescent="0.2">
      <c r="B630" s="754"/>
      <c r="C630" s="755"/>
      <c r="D630" s="87"/>
      <c r="E630" s="88" t="s">
        <v>6</v>
      </c>
      <c r="F630" s="339" t="str">
        <f>$H$5</f>
        <v>PCAP</v>
      </c>
      <c r="G630" s="15"/>
      <c r="H630" s="15"/>
      <c r="I630" s="20"/>
    </row>
    <row r="631" spans="1:12" s="121" customFormat="1" ht="15.75" customHeight="1" x14ac:dyDescent="0.2">
      <c r="A631" s="6"/>
      <c r="B631" s="126" t="s">
        <v>475</v>
      </c>
      <c r="C631" s="126"/>
      <c r="D631" s="126"/>
      <c r="E631" s="326">
        <v>369761437.36618602</v>
      </c>
      <c r="F631" s="243">
        <v>0.11397018220889676</v>
      </c>
      <c r="G631" s="175"/>
      <c r="H631" s="122"/>
      <c r="I631" s="120"/>
      <c r="J631" s="104"/>
      <c r="K631" s="209"/>
      <c r="L631" s="5"/>
    </row>
    <row r="632" spans="1:12" ht="12" customHeight="1" x14ac:dyDescent="0.2">
      <c r="A632" s="114"/>
      <c r="B632" s="123"/>
      <c r="C632" s="124"/>
      <c r="D632" s="124"/>
      <c r="E632" s="329"/>
      <c r="F632" s="244"/>
      <c r="G632" s="204"/>
      <c r="H632" s="119"/>
      <c r="I632" s="111"/>
      <c r="L632" s="121"/>
    </row>
    <row r="633" spans="1:12" s="121" customFormat="1" ht="17.25" customHeight="1" x14ac:dyDescent="0.2">
      <c r="A633" s="6"/>
      <c r="B633" s="126" t="s">
        <v>30</v>
      </c>
      <c r="C633" s="127"/>
      <c r="D633" s="128"/>
      <c r="E633" s="407">
        <v>32552785789.723591</v>
      </c>
      <c r="F633" s="408">
        <v>1.7477235257543633E-3</v>
      </c>
      <c r="G633" s="205"/>
      <c r="H633" s="125"/>
      <c r="I633" s="120"/>
      <c r="J633" s="104"/>
      <c r="K633" s="209" t="b">
        <f>IF(ABS(E633-SUM(E558,E626,E631))&lt;0.001,TRUE,FALSE)</f>
        <v>1</v>
      </c>
      <c r="L633" s="5"/>
    </row>
    <row r="634" spans="1:12" ht="12.75" x14ac:dyDescent="0.2">
      <c r="A634" s="114"/>
      <c r="B634" s="218"/>
      <c r="C634" s="127"/>
      <c r="D634" s="127"/>
      <c r="E634" s="409"/>
      <c r="F634" s="410"/>
      <c r="G634" s="206"/>
      <c r="H634" s="129"/>
      <c r="I634" s="111"/>
      <c r="L634" s="121"/>
    </row>
    <row r="635" spans="1:12" s="121" customFormat="1" ht="17.25" customHeight="1" x14ac:dyDescent="0.2">
      <c r="A635" s="6"/>
      <c r="B635" s="126" t="s">
        <v>240</v>
      </c>
      <c r="C635" s="127"/>
      <c r="D635" s="128"/>
      <c r="E635" s="407">
        <v>23114400.149999984</v>
      </c>
      <c r="F635" s="408">
        <v>-0.16156050929827293</v>
      </c>
      <c r="G635" s="206"/>
      <c r="H635" s="130"/>
      <c r="I635" s="120"/>
      <c r="J635" s="104"/>
    </row>
    <row r="636" spans="1:12" s="121" customFormat="1" ht="17.25" customHeight="1" x14ac:dyDescent="0.2">
      <c r="A636" s="114"/>
      <c r="B636" s="216"/>
      <c r="C636" s="573"/>
      <c r="D636" s="573"/>
      <c r="E636" s="402"/>
      <c r="F636" s="209"/>
      <c r="G636" s="206"/>
      <c r="H636" s="129"/>
      <c r="I636" s="120"/>
      <c r="J636" s="104"/>
    </row>
    <row r="637" spans="1:12" s="121" customFormat="1" ht="17.25" customHeight="1" x14ac:dyDescent="0.2">
      <c r="A637" s="114"/>
      <c r="B637" s="126" t="s">
        <v>437</v>
      </c>
      <c r="C637" s="127"/>
      <c r="D637" s="128"/>
      <c r="E637" s="407">
        <v>34085082.149999999</v>
      </c>
      <c r="F637" s="408">
        <v>3.2358057874670942E-2</v>
      </c>
      <c r="G637" s="206"/>
      <c r="H637" s="129"/>
      <c r="I637" s="120"/>
      <c r="J637" s="104"/>
      <c r="L637" s="5"/>
    </row>
    <row r="638" spans="1:12" ht="12.75" x14ac:dyDescent="0.2">
      <c r="A638" s="114"/>
      <c r="B638" s="216"/>
      <c r="C638" s="217"/>
      <c r="D638" s="196"/>
      <c r="E638" s="402"/>
      <c r="F638" s="209"/>
      <c r="G638" s="206"/>
      <c r="H638" s="129"/>
      <c r="I638" s="111"/>
      <c r="J638" s="104"/>
    </row>
    <row r="639" spans="1:12" ht="12.75" customHeight="1" x14ac:dyDescent="0.2">
      <c r="B639" s="126" t="s">
        <v>19</v>
      </c>
      <c r="C639" s="131"/>
      <c r="D639" s="132"/>
      <c r="E639" s="407">
        <v>2509872389.1600008</v>
      </c>
      <c r="F639" s="408">
        <v>3.3882732503327739E-2</v>
      </c>
      <c r="G639" s="173"/>
      <c r="H639" s="130"/>
      <c r="I639" s="111"/>
      <c r="J639" s="104"/>
    </row>
    <row r="640" spans="1:12" ht="12.75" customHeight="1" x14ac:dyDescent="0.2">
      <c r="B640" s="216"/>
      <c r="C640" s="217"/>
      <c r="D640" s="196"/>
      <c r="E640" s="402"/>
      <c r="F640" s="209"/>
      <c r="G640" s="173"/>
      <c r="H640" s="130"/>
      <c r="I640" s="111"/>
    </row>
    <row r="641" spans="2:12" ht="12.75" customHeight="1" x14ac:dyDescent="0.2">
      <c r="B641" s="126" t="s">
        <v>44</v>
      </c>
      <c r="C641" s="131"/>
      <c r="D641" s="132"/>
      <c r="E641" s="407">
        <v>37182893.890000023</v>
      </c>
      <c r="F641" s="408">
        <v>5.2319514290242619E-2</v>
      </c>
      <c r="G641" s="173"/>
      <c r="H641" s="130"/>
      <c r="I641" s="111"/>
      <c r="J641" s="104"/>
    </row>
    <row r="642" spans="2:12" ht="12.75" customHeight="1" x14ac:dyDescent="0.2">
      <c r="B642" s="216"/>
      <c r="C642" s="217"/>
      <c r="D642" s="196"/>
      <c r="E642" s="402"/>
      <c r="F642" s="209"/>
      <c r="G642" s="173"/>
      <c r="H642" s="130"/>
      <c r="I642" s="111"/>
    </row>
    <row r="643" spans="2:12" ht="12.75" customHeight="1" x14ac:dyDescent="0.2">
      <c r="B643" s="233" t="s">
        <v>42</v>
      </c>
      <c r="C643" s="131"/>
      <c r="D643" s="132"/>
      <c r="E643" s="411">
        <v>1523700012.5800009</v>
      </c>
      <c r="F643" s="412">
        <v>1.2492501380144239E-2</v>
      </c>
      <c r="G643" s="173"/>
      <c r="H643" s="130"/>
      <c r="I643" s="111"/>
      <c r="J643" s="104"/>
    </row>
    <row r="644" spans="2:12" ht="12.75" customHeight="1" x14ac:dyDescent="0.2">
      <c r="B644" s="149" t="s">
        <v>83</v>
      </c>
      <c r="C644" s="217"/>
      <c r="D644" s="230"/>
      <c r="E644" s="289">
        <v>150523.32</v>
      </c>
      <c r="F644" s="179">
        <v>-0.27506399398564896</v>
      </c>
      <c r="G644" s="173"/>
      <c r="H644" s="130"/>
      <c r="I644" s="111"/>
      <c r="J644" s="104"/>
    </row>
    <row r="645" spans="2:12" ht="12.75" customHeight="1" x14ac:dyDescent="0.2">
      <c r="B645" s="162" t="s">
        <v>84</v>
      </c>
      <c r="C645" s="231"/>
      <c r="D645" s="232"/>
      <c r="E645" s="413">
        <v>2494559.8200000003</v>
      </c>
      <c r="F645" s="187">
        <v>-0.62295873210959019</v>
      </c>
      <c r="G645" s="173"/>
      <c r="H645" s="130"/>
      <c r="I645" s="111"/>
      <c r="J645" s="104"/>
    </row>
    <row r="646" spans="2:12" ht="16.5" hidden="1" customHeight="1" x14ac:dyDescent="0.2">
      <c r="B646" s="71"/>
      <c r="C646" s="217"/>
      <c r="D646" s="196"/>
      <c r="E646" s="414"/>
      <c r="F646" s="415"/>
      <c r="G646" s="173"/>
      <c r="H646" s="130"/>
      <c r="I646" s="111"/>
    </row>
    <row r="647" spans="2:12" ht="16.5" hidden="1" customHeight="1" x14ac:dyDescent="0.2">
      <c r="B647" s="71"/>
      <c r="C647" s="217"/>
      <c r="D647" s="196"/>
      <c r="E647" s="416"/>
      <c r="F647" s="205"/>
      <c r="G647" s="173"/>
      <c r="H647" s="130"/>
      <c r="I647" s="111"/>
    </row>
    <row r="648" spans="2:12" ht="16.5" hidden="1" customHeight="1" x14ac:dyDescent="0.2">
      <c r="B648" s="71"/>
      <c r="C648" s="217"/>
      <c r="D648" s="196"/>
      <c r="E648" s="416"/>
      <c r="F648" s="205"/>
      <c r="G648" s="173"/>
      <c r="H648" s="130"/>
      <c r="I648" s="111"/>
    </row>
    <row r="649" spans="2:12" ht="16.5" hidden="1" customHeight="1" x14ac:dyDescent="0.2">
      <c r="B649" s="71"/>
      <c r="C649" s="217"/>
      <c r="D649" s="196"/>
      <c r="E649" s="416"/>
      <c r="F649" s="205"/>
      <c r="G649" s="173"/>
      <c r="H649" s="130"/>
      <c r="I649" s="111"/>
    </row>
    <row r="650" spans="2:12" ht="16.5" hidden="1" customHeight="1" x14ac:dyDescent="0.2">
      <c r="B650" s="71"/>
      <c r="C650" s="217"/>
      <c r="D650" s="196"/>
      <c r="E650" s="416"/>
      <c r="F650" s="205"/>
      <c r="G650" s="173"/>
      <c r="H650" s="130"/>
      <c r="I650" s="111"/>
    </row>
    <row r="651" spans="2:12" ht="16.5" hidden="1" customHeight="1" x14ac:dyDescent="0.2">
      <c r="B651" s="71"/>
      <c r="C651" s="217"/>
      <c r="D651" s="196"/>
      <c r="E651" s="416"/>
      <c r="F651" s="205"/>
      <c r="G651" s="173"/>
      <c r="H651" s="130"/>
      <c r="I651" s="111"/>
    </row>
    <row r="652" spans="2:12" ht="16.5" hidden="1" customHeight="1" x14ac:dyDescent="0.2">
      <c r="B652" s="71"/>
      <c r="C652" s="217"/>
      <c r="D652" s="196"/>
      <c r="E652" s="416"/>
      <c r="F652" s="205"/>
      <c r="G652" s="173"/>
      <c r="H652" s="130"/>
      <c r="I652" s="111"/>
    </row>
    <row r="653" spans="2:12" ht="16.5" customHeight="1" x14ac:dyDescent="0.2">
      <c r="B653" s="71"/>
      <c r="C653" s="217"/>
      <c r="D653" s="196"/>
      <c r="E653" s="416"/>
      <c r="F653" s="205"/>
      <c r="G653" s="173"/>
      <c r="H653" s="130"/>
      <c r="I653" s="111"/>
    </row>
    <row r="654" spans="2:12" ht="16.5" customHeight="1" x14ac:dyDescent="0.2">
      <c r="B654" s="233" t="s">
        <v>384</v>
      </c>
      <c r="C654" s="131"/>
      <c r="D654" s="403"/>
      <c r="E654" s="407">
        <v>1509368700</v>
      </c>
      <c r="F654" s="408">
        <v>0</v>
      </c>
      <c r="G654" s="173"/>
      <c r="H654" s="130"/>
      <c r="I654" s="111"/>
    </row>
    <row r="655" spans="2:12" ht="16.5" customHeight="1" thickBot="1" x14ac:dyDescent="0.25">
      <c r="B655" s="583"/>
      <c r="C655" s="217"/>
      <c r="D655" s="584"/>
      <c r="E655" s="402"/>
      <c r="F655" s="209"/>
      <c r="G655" s="173"/>
      <c r="H655" s="130"/>
      <c r="I655" s="111"/>
    </row>
    <row r="656" spans="2:12" ht="16.5" customHeight="1" thickBot="1" x14ac:dyDescent="0.25">
      <c r="B656" s="133" t="s">
        <v>289</v>
      </c>
      <c r="C656" s="134"/>
      <c r="D656" s="134"/>
      <c r="E656" s="417">
        <v>72950519698.820633</v>
      </c>
      <c r="F656" s="418">
        <v>2.8339610741947574E-2</v>
      </c>
      <c r="G656" s="173"/>
      <c r="H656" s="130"/>
      <c r="I656" s="111"/>
      <c r="K656" s="209" t="b">
        <f>IF(ABS(E656-SUM(E504,E507:E511,E633,E635,E637,E639,E641,E643:E645,E654))&lt;0.001,TRUE,FALSE)</f>
        <v>1</v>
      </c>
      <c r="L656" s="136"/>
    </row>
    <row r="657" spans="1:12" s="136" customFormat="1" ht="39" customHeight="1" x14ac:dyDescent="0.2">
      <c r="A657" s="6"/>
      <c r="B657" s="5"/>
      <c r="C657" s="3"/>
      <c r="D657" s="3"/>
      <c r="E657" s="3"/>
      <c r="F657" s="3"/>
      <c r="G657" s="173"/>
      <c r="H657" s="130"/>
      <c r="I657" s="85"/>
      <c r="J657" s="104"/>
      <c r="L657" s="5"/>
    </row>
    <row r="658" spans="1:12" ht="12" x14ac:dyDescent="0.2">
      <c r="G658" s="207"/>
      <c r="H658" s="135"/>
    </row>
  </sheetData>
  <dataConsolidate/>
  <mergeCells count="94">
    <mergeCell ref="B582:D582"/>
    <mergeCell ref="B583:D583"/>
    <mergeCell ref="B588:D588"/>
    <mergeCell ref="B589:D589"/>
    <mergeCell ref="B602:D602"/>
    <mergeCell ref="B593:D593"/>
    <mergeCell ref="B595:D595"/>
    <mergeCell ref="B597:D597"/>
    <mergeCell ref="B598:D598"/>
    <mergeCell ref="B599:D599"/>
    <mergeCell ref="B600:D600"/>
    <mergeCell ref="B601:D601"/>
    <mergeCell ref="B596:D596"/>
    <mergeCell ref="B590:D590"/>
    <mergeCell ref="B594:D594"/>
    <mergeCell ref="B575:D575"/>
    <mergeCell ref="B576:D576"/>
    <mergeCell ref="B587:D587"/>
    <mergeCell ref="B584:D584"/>
    <mergeCell ref="B585:D585"/>
    <mergeCell ref="B592:D592"/>
    <mergeCell ref="B578:D578"/>
    <mergeCell ref="B579:D579"/>
    <mergeCell ref="B565:D565"/>
    <mergeCell ref="B569:D569"/>
    <mergeCell ref="B570:D570"/>
    <mergeCell ref="B581:D581"/>
    <mergeCell ref="B566:D566"/>
    <mergeCell ref="B568:D568"/>
    <mergeCell ref="B571:D571"/>
    <mergeCell ref="B580:D580"/>
    <mergeCell ref="B535:C535"/>
    <mergeCell ref="B541:C541"/>
    <mergeCell ref="B546:C546"/>
    <mergeCell ref="B542:C542"/>
    <mergeCell ref="B536:C536"/>
    <mergeCell ref="B553:C553"/>
    <mergeCell ref="B539:C539"/>
    <mergeCell ref="B545:C545"/>
    <mergeCell ref="B540:C540"/>
    <mergeCell ref="B537:C537"/>
    <mergeCell ref="B525:C525"/>
    <mergeCell ref="B521:C521"/>
    <mergeCell ref="B522:C522"/>
    <mergeCell ref="B529:C529"/>
    <mergeCell ref="B534:C534"/>
    <mergeCell ref="B533:C533"/>
    <mergeCell ref="B530:C530"/>
    <mergeCell ref="B532:C532"/>
    <mergeCell ref="B538:C538"/>
    <mergeCell ref="B557:C557"/>
    <mergeCell ref="B519:C519"/>
    <mergeCell ref="B520:C520"/>
    <mergeCell ref="B548:C548"/>
    <mergeCell ref="B549:C549"/>
    <mergeCell ref="B550:C550"/>
    <mergeCell ref="B552:C552"/>
    <mergeCell ref="B524:C524"/>
    <mergeCell ref="B531:C531"/>
    <mergeCell ref="B551:C551"/>
    <mergeCell ref="B547:C547"/>
    <mergeCell ref="B558:C558"/>
    <mergeCell ref="B562:C562"/>
    <mergeCell ref="B563:D563"/>
    <mergeCell ref="B554:C554"/>
    <mergeCell ref="B555:C555"/>
    <mergeCell ref="B556:C556"/>
    <mergeCell ref="B564:D564"/>
    <mergeCell ref="B620:D620"/>
    <mergeCell ref="B605:D605"/>
    <mergeCell ref="B606:D606"/>
    <mergeCell ref="B607:D607"/>
    <mergeCell ref="B609:D609"/>
    <mergeCell ref="B610:D610"/>
    <mergeCell ref="B611:D611"/>
    <mergeCell ref="B586:D586"/>
    <mergeCell ref="B577:D577"/>
    <mergeCell ref="B626:D626"/>
    <mergeCell ref="B630:C630"/>
    <mergeCell ref="B613:D613"/>
    <mergeCell ref="B614:D614"/>
    <mergeCell ref="B616:D616"/>
    <mergeCell ref="B617:D617"/>
    <mergeCell ref="B619:D619"/>
    <mergeCell ref="B615:D615"/>
    <mergeCell ref="B624:D624"/>
    <mergeCell ref="B625:D625"/>
    <mergeCell ref="B603:D603"/>
    <mergeCell ref="B612:D612"/>
    <mergeCell ref="B621:D621"/>
    <mergeCell ref="B622:D622"/>
    <mergeCell ref="B623:D623"/>
    <mergeCell ref="B604:D604"/>
    <mergeCell ref="B608:D608"/>
  </mergeCells>
  <phoneticPr fontId="22" type="noConversion"/>
  <printOptions headings="1"/>
  <pageMargins left="0.19685039370078741" right="0.19685039370078741" top="0.27559055118110237" bottom="0.19685039370078741" header="0.31496062992125984" footer="0.51181102362204722"/>
  <pageSetup paperSize="9" scale="45" orientation="portrait" r:id="rId1"/>
  <headerFooter alignWithMargins="0">
    <oddFooter xml:space="preserve">&amp;R&amp;8
</oddFooter>
  </headerFooter>
  <rowBreaks count="5" manualBreakCount="5">
    <brk id="156" max="8" man="1"/>
    <brk id="302" max="8" man="1"/>
    <brk id="420" max="8" man="1"/>
    <brk id="515" max="8" man="1"/>
    <brk id="626" max="8" man="1"/>
  </rowBreak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tabColor indexed="43"/>
  </sheetPr>
  <dimension ref="A1:H358"/>
  <sheetViews>
    <sheetView showRowColHeaders="0" showZeros="0" view="pageBreakPreview" topLeftCell="A168" zoomScale="115" zoomScaleNormal="100" zoomScaleSheetLayoutView="115" workbookViewId="0">
      <selection activeCell="C192" sqref="C192:G192"/>
    </sheetView>
  </sheetViews>
  <sheetFormatPr baseColWidth="10" defaultRowHeight="11.25" x14ac:dyDescent="0.2"/>
  <cols>
    <col min="1" max="1" width="4" style="6" customWidth="1"/>
    <col min="2" max="2" width="42.85546875" style="5" customWidth="1"/>
    <col min="3" max="3" width="13.7109375" style="3" customWidth="1"/>
    <col min="4" max="4" width="13.5703125" style="3" customWidth="1"/>
    <col min="5" max="5" width="13" style="3" customWidth="1"/>
    <col min="6" max="6" width="13.7109375" style="3" customWidth="1"/>
    <col min="7" max="7" width="8.7109375" style="3" customWidth="1"/>
    <col min="8" max="8" width="2.5703125" style="3" customWidth="1"/>
    <col min="9" max="16384" width="11.42578125" style="5"/>
  </cols>
  <sheetData>
    <row r="1" spans="1:8" ht="9" customHeight="1" x14ac:dyDescent="0.2">
      <c r="A1" s="1"/>
      <c r="F1" s="4"/>
      <c r="G1" s="4"/>
      <c r="H1" s="4"/>
    </row>
    <row r="2" spans="1:8" ht="18" customHeight="1" x14ac:dyDescent="0.25">
      <c r="B2" s="7" t="s">
        <v>288</v>
      </c>
      <c r="C2" s="8"/>
      <c r="D2" s="8"/>
      <c r="E2" s="8"/>
      <c r="F2" s="8"/>
      <c r="G2" s="8"/>
      <c r="H2" s="8"/>
    </row>
    <row r="3" spans="1:8" ht="12" customHeight="1" x14ac:dyDescent="0.2">
      <c r="B3" s="9"/>
      <c r="C3" s="10" t="str">
        <f>CUMUL_Tousrisques_mnt!C3</f>
        <v>PERIODE DU 1.1 AU 30.4.2024</v>
      </c>
      <c r="D3" s="11"/>
    </row>
    <row r="4" spans="1:8" ht="14.25" customHeight="1" x14ac:dyDescent="0.2">
      <c r="B4" s="12" t="s">
        <v>172</v>
      </c>
      <c r="C4" s="13"/>
      <c r="D4" s="13"/>
      <c r="E4" s="13"/>
      <c r="F4" s="13"/>
      <c r="G4" s="351"/>
      <c r="H4" s="15"/>
    </row>
    <row r="5" spans="1:8" ht="12" customHeight="1" x14ac:dyDescent="0.2">
      <c r="B5" s="16" t="s">
        <v>4</v>
      </c>
      <c r="C5" s="17" t="s">
        <v>1</v>
      </c>
      <c r="D5" s="17" t="s">
        <v>2</v>
      </c>
      <c r="E5" s="18" t="s">
        <v>6</v>
      </c>
      <c r="F5" s="219" t="s">
        <v>3</v>
      </c>
      <c r="G5" s="19" t="str">
        <f>CUMUL_Maladie_mnt!$H$5</f>
        <v>PCAP</v>
      </c>
      <c r="H5" s="20"/>
    </row>
    <row r="6" spans="1:8" ht="9.75" customHeight="1" x14ac:dyDescent="0.2">
      <c r="B6" s="21"/>
      <c r="C6" s="45" t="s">
        <v>5</v>
      </c>
      <c r="D6" s="44" t="s">
        <v>5</v>
      </c>
      <c r="E6" s="44"/>
      <c r="F6" s="220" t="s">
        <v>87</v>
      </c>
      <c r="G6" s="22" t="str">
        <f>CUMUL_Maladie_mnt!$H$6</f>
        <v>en %</v>
      </c>
      <c r="H6" s="23"/>
    </row>
    <row r="7" spans="1:8" s="28" customFormat="1" ht="16.5" customHeight="1" x14ac:dyDescent="0.2">
      <c r="A7" s="24"/>
      <c r="B7" s="25" t="s">
        <v>170</v>
      </c>
      <c r="C7" s="192"/>
      <c r="D7" s="192"/>
      <c r="E7" s="192"/>
      <c r="F7" s="228"/>
      <c r="G7" s="193"/>
      <c r="H7" s="27"/>
    </row>
    <row r="8" spans="1:8" ht="6.75" customHeight="1" x14ac:dyDescent="0.2">
      <c r="B8" s="29"/>
      <c r="C8" s="30"/>
      <c r="D8" s="30"/>
      <c r="E8" s="30"/>
      <c r="F8" s="222"/>
      <c r="G8" s="179"/>
      <c r="H8" s="20"/>
    </row>
    <row r="9" spans="1:8" s="28" customFormat="1" ht="12.75" customHeight="1" x14ac:dyDescent="0.2">
      <c r="A9" s="24"/>
      <c r="B9" s="31" t="s">
        <v>88</v>
      </c>
      <c r="C9" s="30"/>
      <c r="D9" s="30"/>
      <c r="E9" s="30"/>
      <c r="F9" s="222"/>
      <c r="G9" s="179"/>
      <c r="H9" s="27"/>
    </row>
    <row r="10" spans="1:8" ht="10.5" customHeight="1" x14ac:dyDescent="0.2">
      <c r="B10" s="16" t="s">
        <v>22</v>
      </c>
      <c r="C10" s="30">
        <v>52824932</v>
      </c>
      <c r="D10" s="30">
        <v>18575257</v>
      </c>
      <c r="E10" s="30">
        <v>71400189</v>
      </c>
      <c r="F10" s="222">
        <v>603152</v>
      </c>
      <c r="G10" s="179">
        <v>1.6715281856652719E-2</v>
      </c>
      <c r="H10" s="20"/>
    </row>
    <row r="11" spans="1:8" ht="10.5" customHeight="1" x14ac:dyDescent="0.2">
      <c r="B11" s="16" t="s">
        <v>23</v>
      </c>
      <c r="C11" s="30">
        <v>1031769</v>
      </c>
      <c r="D11" s="30">
        <v>3149791</v>
      </c>
      <c r="E11" s="30">
        <v>4181560</v>
      </c>
      <c r="F11" s="222">
        <v>1419</v>
      </c>
      <c r="G11" s="179">
        <v>-8.6898740783410644E-2</v>
      </c>
      <c r="H11" s="20"/>
    </row>
    <row r="12" spans="1:8" ht="10.5" customHeight="1" x14ac:dyDescent="0.2">
      <c r="B12" s="33" t="s">
        <v>193</v>
      </c>
      <c r="C12" s="30">
        <v>205744.8699999993</v>
      </c>
      <c r="D12" s="30">
        <v>610070.27</v>
      </c>
      <c r="E12" s="30">
        <v>815815.13999999943</v>
      </c>
      <c r="F12" s="222">
        <v>579002</v>
      </c>
      <c r="G12" s="179">
        <v>-0.22816347243471757</v>
      </c>
      <c r="H12" s="20"/>
    </row>
    <row r="13" spans="1:8" ht="10.5" customHeight="1" x14ac:dyDescent="0.2">
      <c r="B13" s="33" t="s">
        <v>194</v>
      </c>
      <c r="C13" s="30">
        <v>2803467</v>
      </c>
      <c r="D13" s="30">
        <v>1140253</v>
      </c>
      <c r="E13" s="30">
        <v>3943720</v>
      </c>
      <c r="F13" s="222">
        <v>151405</v>
      </c>
      <c r="G13" s="179">
        <v>2.8235596868091184E-2</v>
      </c>
      <c r="H13" s="20"/>
    </row>
    <row r="14" spans="1:8" x14ac:dyDescent="0.2">
      <c r="B14" s="33" t="s">
        <v>322</v>
      </c>
      <c r="C14" s="30">
        <v>122204</v>
      </c>
      <c r="D14" s="30">
        <v>30959</v>
      </c>
      <c r="E14" s="30">
        <v>153163</v>
      </c>
      <c r="F14" s="222">
        <v>6519</v>
      </c>
      <c r="G14" s="179">
        <v>0.10124243252182175</v>
      </c>
      <c r="H14" s="20"/>
    </row>
    <row r="15" spans="1:8" x14ac:dyDescent="0.2">
      <c r="B15" s="33" t="s">
        <v>324</v>
      </c>
      <c r="C15" s="30">
        <v>15</v>
      </c>
      <c r="D15" s="30">
        <v>2</v>
      </c>
      <c r="E15" s="30">
        <v>17</v>
      </c>
      <c r="F15" s="222">
        <v>3</v>
      </c>
      <c r="G15" s="179">
        <v>0.21428571428571419</v>
      </c>
      <c r="H15" s="20"/>
    </row>
    <row r="16" spans="1:8" x14ac:dyDescent="0.2">
      <c r="B16" s="33" t="s">
        <v>325</v>
      </c>
      <c r="C16" s="30">
        <v>68</v>
      </c>
      <c r="D16" s="30">
        <v>857</v>
      </c>
      <c r="E16" s="30">
        <v>925</v>
      </c>
      <c r="F16" s="222">
        <v>816</v>
      </c>
      <c r="G16" s="179">
        <v>-0.18213969938107866</v>
      </c>
      <c r="H16" s="20"/>
    </row>
    <row r="17" spans="1:8" x14ac:dyDescent="0.2">
      <c r="B17" s="33" t="s">
        <v>320</v>
      </c>
      <c r="C17" s="30">
        <v>649328</v>
      </c>
      <c r="D17" s="30">
        <v>298940</v>
      </c>
      <c r="E17" s="30">
        <v>948268</v>
      </c>
      <c r="F17" s="222">
        <v>15920</v>
      </c>
      <c r="G17" s="179">
        <v>-7.3772509367100447E-2</v>
      </c>
      <c r="H17" s="20"/>
    </row>
    <row r="18" spans="1:8" x14ac:dyDescent="0.2">
      <c r="B18" s="33" t="s">
        <v>321</v>
      </c>
      <c r="C18" s="30">
        <v>103638</v>
      </c>
      <c r="D18" s="30">
        <v>4064</v>
      </c>
      <c r="E18" s="30">
        <v>107702</v>
      </c>
      <c r="F18" s="222">
        <v>167</v>
      </c>
      <c r="G18" s="179">
        <v>0.21355733585730552</v>
      </c>
      <c r="H18" s="20"/>
    </row>
    <row r="19" spans="1:8" x14ac:dyDescent="0.2">
      <c r="B19" s="33" t="s">
        <v>323</v>
      </c>
      <c r="C19" s="30">
        <v>1928214</v>
      </c>
      <c r="D19" s="30">
        <v>805431</v>
      </c>
      <c r="E19" s="30">
        <v>2733645</v>
      </c>
      <c r="F19" s="222">
        <v>127980</v>
      </c>
      <c r="G19" s="179">
        <v>5.8464117801368953E-2</v>
      </c>
      <c r="H19" s="20"/>
    </row>
    <row r="20" spans="1:8" x14ac:dyDescent="0.2">
      <c r="B20" s="16" t="s">
        <v>195</v>
      </c>
      <c r="C20" s="30">
        <v>3009211.8699999992</v>
      </c>
      <c r="D20" s="30">
        <v>1750323.27</v>
      </c>
      <c r="E20" s="30">
        <v>4759535.1399999997</v>
      </c>
      <c r="F20" s="222">
        <v>730407</v>
      </c>
      <c r="G20" s="179">
        <v>-2.7158130990531881E-2</v>
      </c>
      <c r="H20" s="20"/>
    </row>
    <row r="21" spans="1:8" x14ac:dyDescent="0.2">
      <c r="B21" s="35"/>
      <c r="C21" s="30"/>
      <c r="D21" s="30"/>
      <c r="E21" s="30"/>
      <c r="F21" s="222"/>
      <c r="G21" s="179"/>
      <c r="H21" s="34"/>
    </row>
    <row r="22" spans="1:8" s="28" customFormat="1" ht="12.75" customHeight="1" x14ac:dyDescent="0.2">
      <c r="A22" s="24"/>
      <c r="B22" s="31" t="s">
        <v>102</v>
      </c>
      <c r="C22" s="30"/>
      <c r="D22" s="30"/>
      <c r="E22" s="30"/>
      <c r="F22" s="222"/>
      <c r="G22" s="179"/>
      <c r="H22" s="36"/>
    </row>
    <row r="23" spans="1:8" ht="10.5" customHeight="1" x14ac:dyDescent="0.2">
      <c r="B23" s="16" t="s">
        <v>22</v>
      </c>
      <c r="C23" s="30">
        <v>19800200</v>
      </c>
      <c r="D23" s="30">
        <v>7004150</v>
      </c>
      <c r="E23" s="30">
        <v>26804350</v>
      </c>
      <c r="F23" s="222">
        <v>1495470</v>
      </c>
      <c r="G23" s="179">
        <v>-1.3028647002133464E-3</v>
      </c>
      <c r="H23" s="20"/>
    </row>
    <row r="24" spans="1:8" ht="10.5" customHeight="1" x14ac:dyDescent="0.2">
      <c r="B24" s="16" t="s">
        <v>23</v>
      </c>
      <c r="C24" s="30">
        <v>7974</v>
      </c>
      <c r="D24" s="30">
        <v>12419</v>
      </c>
      <c r="E24" s="30">
        <v>20393</v>
      </c>
      <c r="F24" s="222">
        <v>45</v>
      </c>
      <c r="G24" s="179">
        <v>-0.14602177554438855</v>
      </c>
      <c r="H24" s="34"/>
    </row>
    <row r="25" spans="1:8" ht="10.5" customHeight="1" x14ac:dyDescent="0.2">
      <c r="B25" s="33" t="s">
        <v>193</v>
      </c>
      <c r="C25" s="30">
        <v>944839.03</v>
      </c>
      <c r="D25" s="30">
        <v>4857600.93</v>
      </c>
      <c r="E25" s="30">
        <v>5802439.959999999</v>
      </c>
      <c r="F25" s="222">
        <v>4582035.3499999996</v>
      </c>
      <c r="G25" s="179">
        <v>-0.23393509796404022</v>
      </c>
      <c r="H25" s="34"/>
    </row>
    <row r="26" spans="1:8" ht="10.5" customHeight="1" x14ac:dyDescent="0.2">
      <c r="B26" s="33" t="s">
        <v>194</v>
      </c>
      <c r="C26" s="30">
        <v>41777855</v>
      </c>
      <c r="D26" s="30">
        <v>18884803</v>
      </c>
      <c r="E26" s="30">
        <v>60662658</v>
      </c>
      <c r="F26" s="222">
        <v>7209727</v>
      </c>
      <c r="G26" s="179">
        <v>1.1819978058846159E-2</v>
      </c>
      <c r="H26" s="34"/>
    </row>
    <row r="27" spans="1:8" ht="10.5" customHeight="1" x14ac:dyDescent="0.2">
      <c r="B27" s="33" t="s">
        <v>322</v>
      </c>
      <c r="C27" s="30">
        <v>726054.5</v>
      </c>
      <c r="D27" s="30">
        <v>1642143</v>
      </c>
      <c r="E27" s="30">
        <v>2368197.5</v>
      </c>
      <c r="F27" s="222">
        <v>1301418</v>
      </c>
      <c r="G27" s="179">
        <v>-0.13378440089708754</v>
      </c>
      <c r="H27" s="34"/>
    </row>
    <row r="28" spans="1:8" ht="10.5" customHeight="1" x14ac:dyDescent="0.2">
      <c r="B28" s="33" t="s">
        <v>324</v>
      </c>
      <c r="C28" s="30">
        <v>1968</v>
      </c>
      <c r="D28" s="30">
        <v>1081</v>
      </c>
      <c r="E28" s="30">
        <v>3049</v>
      </c>
      <c r="F28" s="222">
        <v>2479</v>
      </c>
      <c r="G28" s="179">
        <v>-0.26423745173745172</v>
      </c>
      <c r="H28" s="34"/>
    </row>
    <row r="29" spans="1:8" ht="10.5" customHeight="1" x14ac:dyDescent="0.2">
      <c r="B29" s="33" t="s">
        <v>325</v>
      </c>
      <c r="C29" s="30">
        <v>23104</v>
      </c>
      <c r="D29" s="30">
        <v>1919791</v>
      </c>
      <c r="E29" s="30">
        <v>1942895</v>
      </c>
      <c r="F29" s="222">
        <v>1905084</v>
      </c>
      <c r="G29" s="179">
        <v>-0.23468780822910662</v>
      </c>
      <c r="H29" s="34"/>
    </row>
    <row r="30" spans="1:8" ht="10.5" customHeight="1" x14ac:dyDescent="0.2">
      <c r="B30" s="33" t="s">
        <v>320</v>
      </c>
      <c r="C30" s="30">
        <v>6838514</v>
      </c>
      <c r="D30" s="30">
        <v>2425478</v>
      </c>
      <c r="E30" s="30">
        <v>9263992</v>
      </c>
      <c r="F30" s="222">
        <v>197589</v>
      </c>
      <c r="G30" s="179">
        <v>4.0494289125803107E-2</v>
      </c>
      <c r="H30" s="34"/>
    </row>
    <row r="31" spans="1:8" ht="10.5" customHeight="1" x14ac:dyDescent="0.2">
      <c r="B31" s="33" t="s">
        <v>321</v>
      </c>
      <c r="C31" s="30">
        <v>16713401</v>
      </c>
      <c r="D31" s="30">
        <v>4785871</v>
      </c>
      <c r="E31" s="30">
        <v>21499272</v>
      </c>
      <c r="F31" s="222">
        <v>1101471</v>
      </c>
      <c r="G31" s="179">
        <v>5.6519594077323987E-2</v>
      </c>
      <c r="H31" s="34"/>
    </row>
    <row r="32" spans="1:8" ht="10.5" customHeight="1" x14ac:dyDescent="0.2">
      <c r="B32" s="33" t="s">
        <v>323</v>
      </c>
      <c r="C32" s="30">
        <v>17474813.5</v>
      </c>
      <c r="D32" s="30">
        <v>8110439</v>
      </c>
      <c r="E32" s="30">
        <v>25585252.5</v>
      </c>
      <c r="F32" s="222">
        <v>2701686</v>
      </c>
      <c r="G32" s="179">
        <v>6.3185839072033012E-3</v>
      </c>
      <c r="H32" s="34"/>
    </row>
    <row r="33" spans="1:8" ht="10.5" customHeight="1" x14ac:dyDescent="0.2">
      <c r="B33" s="269" t="s">
        <v>195</v>
      </c>
      <c r="C33" s="30">
        <v>42722694.030000001</v>
      </c>
      <c r="D33" s="30">
        <v>23742403.93</v>
      </c>
      <c r="E33" s="30">
        <v>66465097.960000001</v>
      </c>
      <c r="F33" s="222">
        <v>11791762.35</v>
      </c>
      <c r="G33" s="179">
        <v>-1.5745241805013688E-2</v>
      </c>
      <c r="H33" s="34"/>
    </row>
    <row r="34" spans="1:8" ht="10.5" customHeight="1" x14ac:dyDescent="0.2">
      <c r="B34" s="16" t="s">
        <v>196</v>
      </c>
      <c r="C34" s="30">
        <v>18734</v>
      </c>
      <c r="D34" s="30">
        <v>1349</v>
      </c>
      <c r="E34" s="30">
        <v>20083</v>
      </c>
      <c r="F34" s="222">
        <v>52</v>
      </c>
      <c r="G34" s="179">
        <v>-0.28038555252974062</v>
      </c>
      <c r="H34" s="34"/>
    </row>
    <row r="35" spans="1:8" ht="10.5" customHeight="1" x14ac:dyDescent="0.2">
      <c r="B35" s="16" t="s">
        <v>197</v>
      </c>
      <c r="C35" s="30">
        <v>12931</v>
      </c>
      <c r="D35" s="30">
        <v>977</v>
      </c>
      <c r="E35" s="30">
        <v>13908</v>
      </c>
      <c r="F35" s="222">
        <v>21</v>
      </c>
      <c r="G35" s="179">
        <v>-0.17189639773742182</v>
      </c>
      <c r="H35" s="34"/>
    </row>
    <row r="36" spans="1:8" ht="10.5" customHeight="1" x14ac:dyDescent="0.2">
      <c r="B36" s="16" t="s">
        <v>198</v>
      </c>
      <c r="C36" s="30">
        <v>82498.62</v>
      </c>
      <c r="D36" s="30">
        <v>1143350</v>
      </c>
      <c r="E36" s="30">
        <v>1225848.6200000001</v>
      </c>
      <c r="F36" s="222"/>
      <c r="G36" s="179">
        <v>-5.4910184833902198E-2</v>
      </c>
      <c r="H36" s="34"/>
    </row>
    <row r="37" spans="1:8" ht="9" customHeight="1" x14ac:dyDescent="0.2">
      <c r="B37" s="16" t="s">
        <v>303</v>
      </c>
      <c r="C37" s="30"/>
      <c r="D37" s="30"/>
      <c r="E37" s="30"/>
      <c r="F37" s="222"/>
      <c r="G37" s="179"/>
      <c r="H37" s="34"/>
    </row>
    <row r="38" spans="1:8" s="28" customFormat="1" ht="13.5" customHeight="1" x14ac:dyDescent="0.2">
      <c r="A38" s="24"/>
      <c r="B38" s="31" t="s">
        <v>113</v>
      </c>
      <c r="C38" s="30"/>
      <c r="D38" s="30"/>
      <c r="E38" s="30"/>
      <c r="F38" s="222"/>
      <c r="G38" s="179"/>
      <c r="H38" s="36"/>
    </row>
    <row r="39" spans="1:8" ht="10.5" customHeight="1" x14ac:dyDescent="0.2">
      <c r="B39" s="16" t="s">
        <v>22</v>
      </c>
      <c r="C39" s="30">
        <v>72625132</v>
      </c>
      <c r="D39" s="30">
        <v>25579407</v>
      </c>
      <c r="E39" s="30">
        <v>98204539</v>
      </c>
      <c r="F39" s="222">
        <v>2098622</v>
      </c>
      <c r="G39" s="179">
        <v>1.1733140952205456E-2</v>
      </c>
      <c r="H39" s="34"/>
    </row>
    <row r="40" spans="1:8" ht="10.5" customHeight="1" x14ac:dyDescent="0.2">
      <c r="B40" s="16" t="s">
        <v>23</v>
      </c>
      <c r="C40" s="30">
        <v>1039743</v>
      </c>
      <c r="D40" s="30">
        <v>3162210</v>
      </c>
      <c r="E40" s="30">
        <v>4201953</v>
      </c>
      <c r="F40" s="222">
        <v>1464</v>
      </c>
      <c r="G40" s="179">
        <v>-8.7205440160021075E-2</v>
      </c>
      <c r="H40" s="34"/>
    </row>
    <row r="41" spans="1:8" s="28" customFormat="1" ht="10.5" customHeight="1" x14ac:dyDescent="0.2">
      <c r="A41" s="24"/>
      <c r="B41" s="33" t="s">
        <v>193</v>
      </c>
      <c r="C41" s="30">
        <v>1150583.8999999994</v>
      </c>
      <c r="D41" s="30">
        <v>5467671.1999999993</v>
      </c>
      <c r="E41" s="30">
        <v>6618255.0999999987</v>
      </c>
      <c r="F41" s="222">
        <v>5161037.3499999996</v>
      </c>
      <c r="G41" s="179">
        <v>-0.23322831325752846</v>
      </c>
      <c r="H41" s="27"/>
    </row>
    <row r="42" spans="1:8" ht="10.5" customHeight="1" x14ac:dyDescent="0.2">
      <c r="B42" s="33" t="s">
        <v>194</v>
      </c>
      <c r="C42" s="30">
        <v>44581322</v>
      </c>
      <c r="D42" s="30">
        <v>20025056</v>
      </c>
      <c r="E42" s="30">
        <v>64606378</v>
      </c>
      <c r="F42" s="222">
        <v>7361132</v>
      </c>
      <c r="G42" s="179">
        <v>1.2806989057865481E-2</v>
      </c>
      <c r="H42" s="34"/>
    </row>
    <row r="43" spans="1:8" ht="10.5" customHeight="1" x14ac:dyDescent="0.2">
      <c r="B43" s="33" t="s">
        <v>322</v>
      </c>
      <c r="C43" s="30">
        <v>848258.5</v>
      </c>
      <c r="D43" s="30">
        <v>1673102</v>
      </c>
      <c r="E43" s="30">
        <v>2521360.5</v>
      </c>
      <c r="F43" s="222">
        <v>1307937</v>
      </c>
      <c r="G43" s="179">
        <v>-0.12240690655074304</v>
      </c>
      <c r="H43" s="34"/>
    </row>
    <row r="44" spans="1:8" ht="10.5" customHeight="1" x14ac:dyDescent="0.2">
      <c r="B44" s="33" t="s">
        <v>324</v>
      </c>
      <c r="C44" s="30">
        <v>1983</v>
      </c>
      <c r="D44" s="30">
        <v>1083</v>
      </c>
      <c r="E44" s="343">
        <v>3066</v>
      </c>
      <c r="F44" s="222">
        <v>2482</v>
      </c>
      <c r="G44" s="344">
        <v>-0.26262626262626265</v>
      </c>
      <c r="H44" s="34"/>
    </row>
    <row r="45" spans="1:8" ht="10.5" customHeight="1" x14ac:dyDescent="0.2">
      <c r="B45" s="33" t="s">
        <v>325</v>
      </c>
      <c r="C45" s="30">
        <v>23172</v>
      </c>
      <c r="D45" s="30">
        <v>1920648</v>
      </c>
      <c r="E45" s="343">
        <v>1943820</v>
      </c>
      <c r="F45" s="222">
        <v>1905900</v>
      </c>
      <c r="G45" s="344">
        <v>-0.23466440824512846</v>
      </c>
      <c r="H45" s="34"/>
    </row>
    <row r="46" spans="1:8" ht="10.5" customHeight="1" x14ac:dyDescent="0.2">
      <c r="B46" s="33" t="s">
        <v>320</v>
      </c>
      <c r="C46" s="30">
        <v>7487842</v>
      </c>
      <c r="D46" s="30">
        <v>2724418</v>
      </c>
      <c r="E46" s="343">
        <v>10212260</v>
      </c>
      <c r="F46" s="222">
        <v>213509</v>
      </c>
      <c r="G46" s="344">
        <v>2.8709967887377452E-2</v>
      </c>
      <c r="H46" s="34"/>
    </row>
    <row r="47" spans="1:8" ht="10.5" customHeight="1" x14ac:dyDescent="0.2">
      <c r="B47" s="33" t="s">
        <v>321</v>
      </c>
      <c r="C47" s="30">
        <v>16817039</v>
      </c>
      <c r="D47" s="30">
        <v>4789935</v>
      </c>
      <c r="E47" s="343">
        <v>21606974</v>
      </c>
      <c r="F47" s="222">
        <v>1101638</v>
      </c>
      <c r="G47" s="344">
        <v>5.7201510791558663E-2</v>
      </c>
      <c r="H47" s="34"/>
    </row>
    <row r="48" spans="1:8" ht="10.5" customHeight="1" x14ac:dyDescent="0.2">
      <c r="B48" s="33" t="s">
        <v>323</v>
      </c>
      <c r="C48" s="30">
        <v>19403027.5</v>
      </c>
      <c r="D48" s="30">
        <v>8915870</v>
      </c>
      <c r="E48" s="343">
        <v>28318897.5</v>
      </c>
      <c r="F48" s="222">
        <v>2829666</v>
      </c>
      <c r="G48" s="344">
        <v>1.1127115891300665E-2</v>
      </c>
      <c r="H48" s="34"/>
    </row>
    <row r="49" spans="1:8" ht="10.5" customHeight="1" x14ac:dyDescent="0.2">
      <c r="B49" s="269" t="s">
        <v>195</v>
      </c>
      <c r="C49" s="30">
        <v>45731905.899999999</v>
      </c>
      <c r="D49" s="30">
        <v>25492727.199999999</v>
      </c>
      <c r="E49" s="343">
        <v>71224633.099999994</v>
      </c>
      <c r="F49" s="222">
        <v>12522169.35</v>
      </c>
      <c r="G49" s="344">
        <v>-1.6516242652908519E-2</v>
      </c>
      <c r="H49" s="34"/>
    </row>
    <row r="50" spans="1:8" ht="10.5" customHeight="1" x14ac:dyDescent="0.2">
      <c r="B50" s="16" t="s">
        <v>196</v>
      </c>
      <c r="C50" s="30">
        <v>18734</v>
      </c>
      <c r="D50" s="30">
        <v>1349</v>
      </c>
      <c r="E50" s="343">
        <v>20083</v>
      </c>
      <c r="F50" s="222">
        <v>52</v>
      </c>
      <c r="G50" s="344">
        <v>-0.28038555252974062</v>
      </c>
      <c r="H50" s="34"/>
    </row>
    <row r="51" spans="1:8" s="28" customFormat="1" ht="10.5" customHeight="1" x14ac:dyDescent="0.2">
      <c r="A51" s="24"/>
      <c r="B51" s="16" t="s">
        <v>197</v>
      </c>
      <c r="C51" s="30">
        <v>12931</v>
      </c>
      <c r="D51" s="30">
        <v>977</v>
      </c>
      <c r="E51" s="343">
        <v>13908</v>
      </c>
      <c r="F51" s="222">
        <v>21</v>
      </c>
      <c r="G51" s="344">
        <v>-0.17189639773742182</v>
      </c>
      <c r="H51" s="27"/>
    </row>
    <row r="52" spans="1:8" ht="10.5" customHeight="1" x14ac:dyDescent="0.2">
      <c r="B52" s="16" t="s">
        <v>198</v>
      </c>
      <c r="C52" s="30">
        <v>82498.62</v>
      </c>
      <c r="D52" s="30">
        <v>1143350</v>
      </c>
      <c r="E52" s="343">
        <v>1225848.6200000001</v>
      </c>
      <c r="F52" s="222"/>
      <c r="G52" s="344">
        <v>-5.4910184833902198E-2</v>
      </c>
      <c r="H52" s="34"/>
    </row>
    <row r="53" spans="1:8" ht="10.5" customHeight="1" x14ac:dyDescent="0.2">
      <c r="B53" s="16" t="s">
        <v>303</v>
      </c>
      <c r="C53" s="30"/>
      <c r="D53" s="30"/>
      <c r="E53" s="343"/>
      <c r="F53" s="222"/>
      <c r="G53" s="344"/>
      <c r="H53" s="34"/>
    </row>
    <row r="54" spans="1:8" ht="9.75" customHeight="1" x14ac:dyDescent="0.2">
      <c r="B54" s="31" t="s">
        <v>122</v>
      </c>
      <c r="C54" s="30"/>
      <c r="D54" s="30"/>
      <c r="E54" s="30"/>
      <c r="F54" s="222"/>
      <c r="G54" s="179"/>
      <c r="H54" s="34"/>
    </row>
    <row r="55" spans="1:8" ht="10.5" customHeight="1" x14ac:dyDescent="0.2">
      <c r="B55" s="16" t="s">
        <v>22</v>
      </c>
      <c r="C55" s="30">
        <v>1295036</v>
      </c>
      <c r="D55" s="30">
        <v>139897</v>
      </c>
      <c r="E55" s="30">
        <v>1434933</v>
      </c>
      <c r="F55" s="222">
        <v>43</v>
      </c>
      <c r="G55" s="179">
        <v>0.13962983729932454</v>
      </c>
      <c r="H55" s="34"/>
    </row>
    <row r="56" spans="1:8" ht="10.5" customHeight="1" x14ac:dyDescent="0.2">
      <c r="B56" s="16" t="s">
        <v>23</v>
      </c>
      <c r="C56" s="30">
        <v>11084</v>
      </c>
      <c r="D56" s="30">
        <v>630</v>
      </c>
      <c r="E56" s="30">
        <v>11714</v>
      </c>
      <c r="F56" s="222"/>
      <c r="G56" s="179">
        <v>-1.4553714141499086E-2</v>
      </c>
      <c r="H56" s="34"/>
    </row>
    <row r="57" spans="1:8" s="28" customFormat="1" ht="7.5" customHeight="1" x14ac:dyDescent="0.2">
      <c r="A57" s="24"/>
      <c r="B57" s="35"/>
      <c r="C57" s="30"/>
      <c r="D57" s="30"/>
      <c r="E57" s="30"/>
      <c r="F57" s="222"/>
      <c r="G57" s="179"/>
      <c r="H57" s="36"/>
    </row>
    <row r="58" spans="1:8" s="28" customFormat="1" ht="10.5" customHeight="1" x14ac:dyDescent="0.2">
      <c r="A58" s="24"/>
      <c r="B58" s="31" t="s">
        <v>121</v>
      </c>
      <c r="C58" s="30"/>
      <c r="D58" s="30"/>
      <c r="E58" s="30"/>
      <c r="F58" s="222"/>
      <c r="G58" s="179"/>
      <c r="H58" s="36"/>
    </row>
    <row r="59" spans="1:8" s="28" customFormat="1" ht="10.5" customHeight="1" x14ac:dyDescent="0.2">
      <c r="A59" s="24"/>
      <c r="B59" s="16" t="s">
        <v>22</v>
      </c>
      <c r="C59" s="30">
        <v>3572076</v>
      </c>
      <c r="D59" s="30">
        <v>239945</v>
      </c>
      <c r="E59" s="30">
        <v>3812021</v>
      </c>
      <c r="F59" s="222">
        <v>76</v>
      </c>
      <c r="G59" s="179">
        <v>2.1223216144239165E-2</v>
      </c>
      <c r="H59" s="36"/>
    </row>
    <row r="60" spans="1:8" s="28" customFormat="1" ht="10.5" customHeight="1" x14ac:dyDescent="0.2">
      <c r="A60" s="24"/>
      <c r="B60" s="16" t="s">
        <v>169</v>
      </c>
      <c r="C60" s="30">
        <v>1032</v>
      </c>
      <c r="D60" s="30">
        <v>303</v>
      </c>
      <c r="E60" s="30">
        <v>1335</v>
      </c>
      <c r="F60" s="222"/>
      <c r="G60" s="179">
        <v>0.97193500738552441</v>
      </c>
      <c r="H60" s="36"/>
    </row>
    <row r="61" spans="1:8" s="28" customFormat="1" ht="10.5" customHeight="1" x14ac:dyDescent="0.2">
      <c r="A61" s="24"/>
      <c r="B61" s="16" t="s">
        <v>199</v>
      </c>
      <c r="C61" s="30">
        <v>16416251.560000001</v>
      </c>
      <c r="D61" s="30">
        <v>429475.04000000004</v>
      </c>
      <c r="E61" s="30">
        <v>16845726.600000001</v>
      </c>
      <c r="F61" s="222">
        <v>253</v>
      </c>
      <c r="G61" s="179">
        <v>4.2390045982516833E-2</v>
      </c>
      <c r="H61" s="36"/>
    </row>
    <row r="62" spans="1:8" s="28" customFormat="1" ht="10.5" customHeight="1" x14ac:dyDescent="0.2">
      <c r="A62" s="24"/>
      <c r="B62" s="16" t="s">
        <v>200</v>
      </c>
      <c r="C62" s="30">
        <v>23048</v>
      </c>
      <c r="D62" s="30">
        <v>161347</v>
      </c>
      <c r="E62" s="30">
        <v>184395</v>
      </c>
      <c r="F62" s="222">
        <v>40</v>
      </c>
      <c r="G62" s="179">
        <v>0.10374529369160146</v>
      </c>
      <c r="H62" s="36"/>
    </row>
    <row r="63" spans="1:8" s="28" customFormat="1" ht="10.5" customHeight="1" x14ac:dyDescent="0.2">
      <c r="A63" s="24"/>
      <c r="B63" s="16" t="s">
        <v>201</v>
      </c>
      <c r="C63" s="30">
        <v>1609517</v>
      </c>
      <c r="D63" s="30">
        <v>411066</v>
      </c>
      <c r="E63" s="30">
        <v>2020583</v>
      </c>
      <c r="F63" s="222">
        <v>20251</v>
      </c>
      <c r="G63" s="179">
        <v>3.6894585944279301E-2</v>
      </c>
      <c r="H63" s="36"/>
    </row>
    <row r="64" spans="1:8" s="28" customFormat="1" ht="10.5" customHeight="1" x14ac:dyDescent="0.2">
      <c r="A64" s="24"/>
      <c r="B64" s="16" t="s">
        <v>202</v>
      </c>
      <c r="C64" s="30">
        <v>18098012</v>
      </c>
      <c r="D64" s="30">
        <v>1080431</v>
      </c>
      <c r="E64" s="30">
        <v>19178443</v>
      </c>
      <c r="F64" s="222">
        <v>8908</v>
      </c>
      <c r="G64" s="179">
        <v>4.4707297241013411E-2</v>
      </c>
      <c r="H64" s="36"/>
    </row>
    <row r="65" spans="1:8" s="28" customFormat="1" ht="10.5" customHeight="1" x14ac:dyDescent="0.2">
      <c r="A65" s="24"/>
      <c r="B65" s="16" t="s">
        <v>203</v>
      </c>
      <c r="C65" s="30">
        <v>4754710</v>
      </c>
      <c r="D65" s="30">
        <v>357105</v>
      </c>
      <c r="E65" s="30">
        <v>5111815</v>
      </c>
      <c r="F65" s="222">
        <v>25</v>
      </c>
      <c r="G65" s="179">
        <v>5.0486253122949964E-3</v>
      </c>
      <c r="H65" s="36"/>
    </row>
    <row r="66" spans="1:8" s="28" customFormat="1" ht="10.5" customHeight="1" x14ac:dyDescent="0.2">
      <c r="A66" s="24"/>
      <c r="B66" s="16" t="s">
        <v>204</v>
      </c>
      <c r="C66" s="30">
        <v>5756615.0499999998</v>
      </c>
      <c r="D66" s="30">
        <v>72656572.450000003</v>
      </c>
      <c r="E66" s="30">
        <v>78413187.5</v>
      </c>
      <c r="F66" s="222"/>
      <c r="G66" s="179">
        <v>5.6613671860108461E-2</v>
      </c>
      <c r="H66" s="36"/>
    </row>
    <row r="67" spans="1:8" s="28" customFormat="1" ht="6.75" customHeight="1" x14ac:dyDescent="0.2">
      <c r="A67" s="24"/>
      <c r="B67" s="35"/>
      <c r="C67" s="30"/>
      <c r="D67" s="30"/>
      <c r="E67" s="30"/>
      <c r="F67" s="222"/>
      <c r="G67" s="179"/>
      <c r="H67" s="36"/>
    </row>
    <row r="68" spans="1:8" s="28" customFormat="1" ht="12" customHeight="1" x14ac:dyDescent="0.2">
      <c r="A68" s="24"/>
      <c r="B68" s="31" t="s">
        <v>243</v>
      </c>
      <c r="C68" s="30"/>
      <c r="D68" s="30"/>
      <c r="E68" s="30"/>
      <c r="F68" s="222"/>
      <c r="G68" s="179"/>
      <c r="H68" s="36"/>
    </row>
    <row r="69" spans="1:8" s="28" customFormat="1" ht="10.5" customHeight="1" x14ac:dyDescent="0.2">
      <c r="A69" s="24"/>
      <c r="B69" s="16" t="s">
        <v>22</v>
      </c>
      <c r="C69" s="30">
        <v>4168191</v>
      </c>
      <c r="D69" s="30">
        <v>1542356</v>
      </c>
      <c r="E69" s="30">
        <v>5710547</v>
      </c>
      <c r="F69" s="222"/>
      <c r="G69" s="179">
        <v>0.12630464273133679</v>
      </c>
      <c r="H69" s="36"/>
    </row>
    <row r="70" spans="1:8" s="28" customFormat="1" ht="10.5" customHeight="1" x14ac:dyDescent="0.2">
      <c r="A70" s="24"/>
      <c r="B70" s="16" t="s">
        <v>23</v>
      </c>
      <c r="C70" s="30">
        <v>9576</v>
      </c>
      <c r="D70" s="30">
        <v>36185</v>
      </c>
      <c r="E70" s="30">
        <v>45761</v>
      </c>
      <c r="F70" s="222"/>
      <c r="G70" s="179">
        <v>7.1510525206640585E-2</v>
      </c>
      <c r="H70" s="36"/>
    </row>
    <row r="71" spans="1:8" s="28" customFormat="1" ht="10.5" customHeight="1" x14ac:dyDescent="0.2">
      <c r="A71" s="24"/>
      <c r="B71" s="33" t="s">
        <v>193</v>
      </c>
      <c r="C71" s="30">
        <v>1727598.81</v>
      </c>
      <c r="D71" s="30">
        <v>682392.51</v>
      </c>
      <c r="E71" s="30">
        <v>2409991.3200000003</v>
      </c>
      <c r="F71" s="222"/>
      <c r="G71" s="179">
        <v>2.8039164252717796E-3</v>
      </c>
      <c r="H71" s="36"/>
    </row>
    <row r="72" spans="1:8" ht="10.5" customHeight="1" x14ac:dyDescent="0.2">
      <c r="B72" s="33" t="s">
        <v>194</v>
      </c>
      <c r="C72" s="30">
        <v>3042582.5</v>
      </c>
      <c r="D72" s="30">
        <v>748784.5</v>
      </c>
      <c r="E72" s="30">
        <v>3791367</v>
      </c>
      <c r="F72" s="222"/>
      <c r="G72" s="179">
        <v>7.4769472074502685E-2</v>
      </c>
      <c r="H72" s="34"/>
    </row>
    <row r="73" spans="1:8" ht="10.5" customHeight="1" x14ac:dyDescent="0.2">
      <c r="B73" s="33" t="s">
        <v>322</v>
      </c>
      <c r="C73" s="30">
        <v>42618</v>
      </c>
      <c r="D73" s="30">
        <v>28343.5</v>
      </c>
      <c r="E73" s="30">
        <v>70961.5</v>
      </c>
      <c r="F73" s="222"/>
      <c r="G73" s="179">
        <v>0.32583797316991148</v>
      </c>
      <c r="H73" s="34"/>
    </row>
    <row r="74" spans="1:8" ht="10.5" customHeight="1" x14ac:dyDescent="0.2">
      <c r="B74" s="33" t="s">
        <v>324</v>
      </c>
      <c r="C74" s="30">
        <v>48</v>
      </c>
      <c r="D74" s="30">
        <v>32</v>
      </c>
      <c r="E74" s="30">
        <v>80</v>
      </c>
      <c r="F74" s="222"/>
      <c r="G74" s="179">
        <v>0.23076923076923084</v>
      </c>
      <c r="H74" s="34"/>
    </row>
    <row r="75" spans="1:8" ht="10.5" customHeight="1" x14ac:dyDescent="0.2">
      <c r="B75" s="33" t="s">
        <v>325</v>
      </c>
      <c r="C75" s="30">
        <v>251</v>
      </c>
      <c r="D75" s="30">
        <v>9383</v>
      </c>
      <c r="E75" s="30">
        <v>9634</v>
      </c>
      <c r="F75" s="222"/>
      <c r="G75" s="179">
        <v>-0.46295780143820731</v>
      </c>
      <c r="H75" s="34"/>
    </row>
    <row r="76" spans="1:8" ht="10.5" customHeight="1" x14ac:dyDescent="0.2">
      <c r="B76" s="33" t="s">
        <v>320</v>
      </c>
      <c r="C76" s="30">
        <v>200032</v>
      </c>
      <c r="D76" s="30">
        <v>52432</v>
      </c>
      <c r="E76" s="30">
        <v>252464</v>
      </c>
      <c r="F76" s="222"/>
      <c r="G76" s="179">
        <v>7.8675496688741742E-2</v>
      </c>
      <c r="H76" s="34"/>
    </row>
    <row r="77" spans="1:8" ht="10.5" customHeight="1" x14ac:dyDescent="0.2">
      <c r="B77" s="33" t="s">
        <v>321</v>
      </c>
      <c r="C77" s="30">
        <v>821278</v>
      </c>
      <c r="D77" s="30">
        <v>91002</v>
      </c>
      <c r="E77" s="30">
        <v>912280</v>
      </c>
      <c r="F77" s="222"/>
      <c r="G77" s="179">
        <v>0.15564203320437686</v>
      </c>
      <c r="H77" s="34"/>
    </row>
    <row r="78" spans="1:8" ht="10.5" customHeight="1" x14ac:dyDescent="0.2">
      <c r="B78" s="33" t="s">
        <v>323</v>
      </c>
      <c r="C78" s="30">
        <v>1978355.5</v>
      </c>
      <c r="D78" s="30">
        <v>567592</v>
      </c>
      <c r="E78" s="30">
        <v>2545947.5</v>
      </c>
      <c r="F78" s="222"/>
      <c r="G78" s="179">
        <v>4.6586817214940623E-2</v>
      </c>
      <c r="H78" s="34"/>
    </row>
    <row r="79" spans="1:8" ht="10.5" customHeight="1" x14ac:dyDescent="0.2">
      <c r="B79" s="16" t="s">
        <v>195</v>
      </c>
      <c r="C79" s="30">
        <v>4770181.3100000005</v>
      </c>
      <c r="D79" s="30">
        <v>1431177.01</v>
      </c>
      <c r="E79" s="30">
        <v>6201358.3200000003</v>
      </c>
      <c r="F79" s="222"/>
      <c r="G79" s="179">
        <v>4.5608211136515697E-2</v>
      </c>
      <c r="H79" s="34"/>
    </row>
    <row r="80" spans="1:8" ht="10.5" customHeight="1" x14ac:dyDescent="0.2">
      <c r="B80" s="16" t="s">
        <v>196</v>
      </c>
      <c r="C80" s="30">
        <v>4796</v>
      </c>
      <c r="D80" s="30">
        <v>432</v>
      </c>
      <c r="E80" s="30">
        <v>5228</v>
      </c>
      <c r="F80" s="222"/>
      <c r="G80" s="179">
        <v>0.16905187835420388</v>
      </c>
      <c r="H80" s="34"/>
    </row>
    <row r="81" spans="1:8" ht="10.5" customHeight="1" x14ac:dyDescent="0.2">
      <c r="B81" s="16" t="s">
        <v>197</v>
      </c>
      <c r="C81" s="30">
        <v>1872</v>
      </c>
      <c r="D81" s="30">
        <v>127</v>
      </c>
      <c r="E81" s="30">
        <v>1999</v>
      </c>
      <c r="F81" s="222"/>
      <c r="G81" s="179">
        <v>0.19272076372315028</v>
      </c>
      <c r="H81" s="34"/>
    </row>
    <row r="82" spans="1:8" s="28" customFormat="1" ht="10.5" customHeight="1" x14ac:dyDescent="0.2">
      <c r="A82" s="24"/>
      <c r="B82" s="16" t="s">
        <v>198</v>
      </c>
      <c r="C82" s="30">
        <v>2640</v>
      </c>
      <c r="D82" s="30">
        <v>36035</v>
      </c>
      <c r="E82" s="30">
        <v>38675</v>
      </c>
      <c r="F82" s="222"/>
      <c r="G82" s="179">
        <v>-0.36041608096710709</v>
      </c>
      <c r="H82" s="36"/>
    </row>
    <row r="83" spans="1:8" s="28" customFormat="1" ht="10.5" customHeight="1" x14ac:dyDescent="0.2">
      <c r="A83" s="24"/>
      <c r="B83" s="16" t="s">
        <v>200</v>
      </c>
      <c r="C83" s="46">
        <v>4178</v>
      </c>
      <c r="D83" s="46">
        <v>50927</v>
      </c>
      <c r="E83" s="46">
        <v>55105</v>
      </c>
      <c r="F83" s="222"/>
      <c r="G83" s="190">
        <v>-3.0302497052457467E-2</v>
      </c>
      <c r="H83" s="47"/>
    </row>
    <row r="84" spans="1:8" s="28" customFormat="1" ht="10.5" customHeight="1" x14ac:dyDescent="0.2">
      <c r="A84" s="24"/>
      <c r="B84" s="16" t="s">
        <v>201</v>
      </c>
      <c r="C84" s="46">
        <v>287985</v>
      </c>
      <c r="D84" s="46">
        <v>125799</v>
      </c>
      <c r="E84" s="345">
        <v>413784</v>
      </c>
      <c r="F84" s="222"/>
      <c r="G84" s="346">
        <v>2.633400055064028E-2</v>
      </c>
      <c r="H84" s="47"/>
    </row>
    <row r="85" spans="1:8" s="28" customFormat="1" ht="10.5" customHeight="1" x14ac:dyDescent="0.2">
      <c r="A85" s="24"/>
      <c r="B85" s="16" t="s">
        <v>202</v>
      </c>
      <c r="C85" s="46">
        <v>3264713</v>
      </c>
      <c r="D85" s="46">
        <v>242942</v>
      </c>
      <c r="E85" s="345">
        <v>3507655</v>
      </c>
      <c r="F85" s="222"/>
      <c r="G85" s="346">
        <v>7.3087571701720755E-2</v>
      </c>
      <c r="H85" s="47"/>
    </row>
    <row r="86" spans="1:8" s="28" customFormat="1" ht="10.5" customHeight="1" x14ac:dyDescent="0.2">
      <c r="A86" s="24"/>
      <c r="B86" s="16" t="s">
        <v>203</v>
      </c>
      <c r="C86" s="46">
        <v>982237</v>
      </c>
      <c r="D86" s="46">
        <v>97443</v>
      </c>
      <c r="E86" s="345">
        <v>1079680</v>
      </c>
      <c r="F86" s="222"/>
      <c r="G86" s="346">
        <v>4.9816908228531132E-2</v>
      </c>
      <c r="H86" s="47"/>
    </row>
    <row r="87" spans="1:8" s="28" customFormat="1" ht="10.5" customHeight="1" x14ac:dyDescent="0.2">
      <c r="A87" s="24"/>
      <c r="B87" s="16" t="s">
        <v>204</v>
      </c>
      <c r="C87" s="46">
        <v>671180.42</v>
      </c>
      <c r="D87" s="46">
        <v>7995460.75</v>
      </c>
      <c r="E87" s="345">
        <v>8666641.1699999999</v>
      </c>
      <c r="F87" s="222"/>
      <c r="G87" s="346">
        <v>0.11164694689609678</v>
      </c>
      <c r="H87" s="47"/>
    </row>
    <row r="88" spans="1:8" ht="10.5" customHeight="1" x14ac:dyDescent="0.2">
      <c r="B88" s="16" t="s">
        <v>303</v>
      </c>
      <c r="C88" s="348"/>
      <c r="D88" s="46"/>
      <c r="E88" s="345"/>
      <c r="F88" s="222"/>
      <c r="G88" s="346"/>
      <c r="H88" s="47"/>
    </row>
    <row r="89" spans="1:8" s="28" customFormat="1" ht="11.25" customHeight="1" x14ac:dyDescent="0.2">
      <c r="A89" s="24"/>
      <c r="B89" s="31" t="s">
        <v>278</v>
      </c>
      <c r="C89" s="348"/>
      <c r="D89" s="46"/>
      <c r="E89" s="345"/>
      <c r="F89" s="222"/>
      <c r="G89" s="346"/>
      <c r="H89" s="47"/>
    </row>
    <row r="90" spans="1:8" ht="10.5" customHeight="1" x14ac:dyDescent="0.2">
      <c r="B90" s="16" t="s">
        <v>22</v>
      </c>
      <c r="C90" s="348">
        <v>81660435</v>
      </c>
      <c r="D90" s="46">
        <v>27501605</v>
      </c>
      <c r="E90" s="345">
        <v>109162040</v>
      </c>
      <c r="F90" s="222">
        <v>2098741</v>
      </c>
      <c r="G90" s="346">
        <v>1.8989507824663576E-2</v>
      </c>
      <c r="H90" s="47"/>
    </row>
    <row r="91" spans="1:8" ht="10.5" customHeight="1" x14ac:dyDescent="0.2">
      <c r="B91" s="16" t="s">
        <v>23</v>
      </c>
      <c r="C91" s="348">
        <v>1061435</v>
      </c>
      <c r="D91" s="46">
        <v>3199328</v>
      </c>
      <c r="E91" s="345">
        <v>4260763</v>
      </c>
      <c r="F91" s="222">
        <v>1464</v>
      </c>
      <c r="G91" s="346">
        <v>-8.5411163927863409E-2</v>
      </c>
      <c r="H91" s="47"/>
    </row>
    <row r="92" spans="1:8" ht="10.5" customHeight="1" x14ac:dyDescent="0.2">
      <c r="B92" s="33" t="s">
        <v>193</v>
      </c>
      <c r="C92" s="348">
        <v>19623909.27</v>
      </c>
      <c r="D92" s="46">
        <v>6588453.75</v>
      </c>
      <c r="E92" s="46">
        <v>26212363.02</v>
      </c>
      <c r="F92" s="222">
        <v>5161358.3499999996</v>
      </c>
      <c r="G92" s="190">
        <v>-4.5985432656989622E-2</v>
      </c>
      <c r="H92" s="47"/>
    </row>
    <row r="93" spans="1:8" ht="10.5" customHeight="1" x14ac:dyDescent="0.2">
      <c r="B93" s="33" t="s">
        <v>194</v>
      </c>
      <c r="C93" s="348">
        <v>47623904.5</v>
      </c>
      <c r="D93" s="46">
        <v>20773840.5</v>
      </c>
      <c r="E93" s="46">
        <v>68397745</v>
      </c>
      <c r="F93" s="222">
        <v>7361132</v>
      </c>
      <c r="G93" s="190">
        <v>1.6054004278292844E-2</v>
      </c>
      <c r="H93" s="47"/>
    </row>
    <row r="94" spans="1:8" ht="10.5" customHeight="1" x14ac:dyDescent="0.2">
      <c r="B94" s="33" t="s">
        <v>322</v>
      </c>
      <c r="C94" s="348">
        <v>890876.5</v>
      </c>
      <c r="D94" s="46">
        <v>1701445.5</v>
      </c>
      <c r="E94" s="46">
        <v>2592322</v>
      </c>
      <c r="F94" s="222">
        <v>1307937</v>
      </c>
      <c r="G94" s="190">
        <v>-0.11420924719701009</v>
      </c>
      <c r="H94" s="47"/>
    </row>
    <row r="95" spans="1:8" ht="10.5" customHeight="1" x14ac:dyDescent="0.2">
      <c r="B95" s="33" t="s">
        <v>324</v>
      </c>
      <c r="C95" s="348">
        <v>2031</v>
      </c>
      <c r="D95" s="46">
        <v>1115</v>
      </c>
      <c r="E95" s="46">
        <v>3146</v>
      </c>
      <c r="F95" s="222">
        <v>2482</v>
      </c>
      <c r="G95" s="190">
        <v>-0.25503196779540616</v>
      </c>
      <c r="H95" s="47"/>
    </row>
    <row r="96" spans="1:8" ht="10.5" customHeight="1" x14ac:dyDescent="0.2">
      <c r="B96" s="33" t="s">
        <v>325</v>
      </c>
      <c r="C96" s="348">
        <v>23423</v>
      </c>
      <c r="D96" s="46">
        <v>1930031</v>
      </c>
      <c r="E96" s="46">
        <v>1953454</v>
      </c>
      <c r="F96" s="222">
        <v>1905900</v>
      </c>
      <c r="G96" s="190">
        <v>-0.23626555361201929</v>
      </c>
      <c r="H96" s="47"/>
    </row>
    <row r="97" spans="2:8" ht="10.5" customHeight="1" x14ac:dyDescent="0.2">
      <c r="B97" s="33" t="s">
        <v>320</v>
      </c>
      <c r="C97" s="348">
        <v>7687874</v>
      </c>
      <c r="D97" s="46">
        <v>2776850</v>
      </c>
      <c r="E97" s="46">
        <v>10464724</v>
      </c>
      <c r="F97" s="222">
        <v>213509</v>
      </c>
      <c r="G97" s="190">
        <v>2.9860847515657207E-2</v>
      </c>
      <c r="H97" s="47"/>
    </row>
    <row r="98" spans="2:8" ht="10.5" customHeight="1" x14ac:dyDescent="0.2">
      <c r="B98" s="33" t="s">
        <v>321</v>
      </c>
      <c r="C98" s="348">
        <v>17638317</v>
      </c>
      <c r="D98" s="46">
        <v>4880937</v>
      </c>
      <c r="E98" s="46">
        <v>22519254</v>
      </c>
      <c r="F98" s="222">
        <v>1101638</v>
      </c>
      <c r="G98" s="190">
        <v>6.0862376364748449E-2</v>
      </c>
      <c r="H98" s="47"/>
    </row>
    <row r="99" spans="2:8" ht="10.5" customHeight="1" x14ac:dyDescent="0.2">
      <c r="B99" s="33" t="s">
        <v>323</v>
      </c>
      <c r="C99" s="348">
        <v>21381383</v>
      </c>
      <c r="D99" s="46">
        <v>9483462</v>
      </c>
      <c r="E99" s="46">
        <v>30864845</v>
      </c>
      <c r="F99" s="222">
        <v>2829666</v>
      </c>
      <c r="G99" s="190">
        <v>1.3960897410984829E-2</v>
      </c>
      <c r="H99" s="47"/>
    </row>
    <row r="100" spans="2:8" ht="10.5" customHeight="1" x14ac:dyDescent="0.2">
      <c r="B100" s="16" t="s">
        <v>195</v>
      </c>
      <c r="C100" s="348">
        <v>67247813.770000011</v>
      </c>
      <c r="D100" s="46">
        <v>27362294.25</v>
      </c>
      <c r="E100" s="46">
        <v>94610108.019999996</v>
      </c>
      <c r="F100" s="222">
        <v>12522490.35</v>
      </c>
      <c r="G100" s="190">
        <v>-1.9282136245171166E-3</v>
      </c>
      <c r="H100" s="47"/>
    </row>
    <row r="101" spans="2:8" ht="10.5" customHeight="1" x14ac:dyDescent="0.2">
      <c r="B101" s="16" t="s">
        <v>196</v>
      </c>
      <c r="C101" s="348">
        <v>23530</v>
      </c>
      <c r="D101" s="46">
        <v>1781</v>
      </c>
      <c r="E101" s="46">
        <v>25311</v>
      </c>
      <c r="F101" s="222">
        <v>52</v>
      </c>
      <c r="G101" s="190">
        <v>-0.21831377393452744</v>
      </c>
      <c r="H101" s="47"/>
    </row>
    <row r="102" spans="2:8" ht="10.5" customHeight="1" x14ac:dyDescent="0.2">
      <c r="B102" s="16" t="s">
        <v>197</v>
      </c>
      <c r="C102" s="348">
        <v>14803</v>
      </c>
      <c r="D102" s="46">
        <v>1104</v>
      </c>
      <c r="E102" s="46">
        <v>15907</v>
      </c>
      <c r="F102" s="222">
        <v>21</v>
      </c>
      <c r="G102" s="190">
        <v>-0.13881219208488982</v>
      </c>
      <c r="H102" s="47"/>
    </row>
    <row r="103" spans="2:8" ht="10.5" customHeight="1" x14ac:dyDescent="0.2">
      <c r="B103" s="16" t="s">
        <v>198</v>
      </c>
      <c r="C103" s="348">
        <v>85138.62</v>
      </c>
      <c r="D103" s="46">
        <v>1179385</v>
      </c>
      <c r="E103" s="46">
        <v>1264523.6200000001</v>
      </c>
      <c r="F103" s="222"/>
      <c r="G103" s="190">
        <v>-6.8518355219330029E-2</v>
      </c>
      <c r="H103" s="47"/>
    </row>
    <row r="104" spans="2:8" ht="10.5" customHeight="1" x14ac:dyDescent="0.2">
      <c r="B104" s="16" t="s">
        <v>200</v>
      </c>
      <c r="C104" s="348">
        <v>27226</v>
      </c>
      <c r="D104" s="46">
        <v>212274</v>
      </c>
      <c r="E104" s="46">
        <v>239500</v>
      </c>
      <c r="F104" s="222">
        <v>40</v>
      </c>
      <c r="G104" s="190">
        <v>6.9721738353655915E-2</v>
      </c>
      <c r="H104" s="47"/>
    </row>
    <row r="105" spans="2:8" ht="10.5" customHeight="1" x14ac:dyDescent="0.2">
      <c r="B105" s="16" t="s">
        <v>201</v>
      </c>
      <c r="C105" s="348">
        <v>1897502</v>
      </c>
      <c r="D105" s="46">
        <v>536865</v>
      </c>
      <c r="E105" s="46">
        <v>2434367</v>
      </c>
      <c r="F105" s="222">
        <v>20251</v>
      </c>
      <c r="G105" s="190">
        <v>3.5084235671091868E-2</v>
      </c>
      <c r="H105" s="47"/>
    </row>
    <row r="106" spans="2:8" ht="10.5" customHeight="1" x14ac:dyDescent="0.2">
      <c r="B106" s="16" t="s">
        <v>202</v>
      </c>
      <c r="C106" s="348">
        <v>21362725</v>
      </c>
      <c r="D106" s="46">
        <v>1323373</v>
      </c>
      <c r="E106" s="46">
        <v>22686098</v>
      </c>
      <c r="F106" s="222">
        <v>8908</v>
      </c>
      <c r="G106" s="190">
        <v>4.8996856583476411E-2</v>
      </c>
      <c r="H106" s="47"/>
    </row>
    <row r="107" spans="2:8" ht="10.5" customHeight="1" x14ac:dyDescent="0.2">
      <c r="B107" s="16" t="s">
        <v>203</v>
      </c>
      <c r="C107" s="348">
        <v>5736947</v>
      </c>
      <c r="D107" s="46">
        <v>454548</v>
      </c>
      <c r="E107" s="46">
        <v>6191495</v>
      </c>
      <c r="F107" s="222">
        <v>25</v>
      </c>
      <c r="G107" s="190">
        <v>1.2578453837326364E-2</v>
      </c>
      <c r="H107" s="47"/>
    </row>
    <row r="108" spans="2:8" ht="10.5" customHeight="1" x14ac:dyDescent="0.2">
      <c r="B108" s="16" t="s">
        <v>204</v>
      </c>
      <c r="C108" s="348">
        <v>6427795.4699999997</v>
      </c>
      <c r="D108" s="46">
        <v>80652033.200000003</v>
      </c>
      <c r="E108" s="46">
        <v>87079828.670000002</v>
      </c>
      <c r="F108" s="222"/>
      <c r="G108" s="190">
        <v>6.184549503758241E-2</v>
      </c>
      <c r="H108" s="47"/>
    </row>
    <row r="109" spans="2:8" ht="10.5" customHeight="1" x14ac:dyDescent="0.2">
      <c r="B109" s="21" t="s">
        <v>303</v>
      </c>
      <c r="C109" s="398"/>
      <c r="D109" s="399"/>
      <c r="E109" s="399"/>
      <c r="F109" s="342"/>
      <c r="G109" s="347"/>
      <c r="H109" s="47"/>
    </row>
    <row r="110" spans="2:8" ht="9.75" customHeight="1" x14ac:dyDescent="0.2">
      <c r="B110" s="43"/>
      <c r="C110" s="49"/>
      <c r="D110" s="49"/>
      <c r="E110" s="49"/>
      <c r="F110" s="348"/>
      <c r="G110" s="348"/>
      <c r="H110" s="47"/>
    </row>
    <row r="111" spans="2:8" ht="15" customHeight="1" x14ac:dyDescent="0.25">
      <c r="B111" s="7" t="s">
        <v>288</v>
      </c>
      <c r="C111" s="8"/>
      <c r="D111" s="8"/>
      <c r="E111" s="8"/>
      <c r="F111" s="349"/>
      <c r="G111" s="349"/>
      <c r="H111" s="8"/>
    </row>
    <row r="112" spans="2:8" ht="9.75" customHeight="1" x14ac:dyDescent="0.2">
      <c r="B112" s="9"/>
      <c r="C112" s="261" t="str">
        <f>$C$3</f>
        <v>PERIODE DU 1.1 AU 30.4.2024</v>
      </c>
      <c r="D112" s="262"/>
      <c r="F112" s="350"/>
      <c r="G112" s="350"/>
    </row>
    <row r="113" spans="1:8" ht="14.25" customHeight="1" x14ac:dyDescent="0.2">
      <c r="B113" s="12" t="s">
        <v>172</v>
      </c>
      <c r="C113" s="13"/>
      <c r="D113" s="13"/>
      <c r="E113" s="13"/>
      <c r="F113" s="353"/>
      <c r="G113" s="351"/>
      <c r="H113" s="15"/>
    </row>
    <row r="114" spans="1:8" ht="12" customHeight="1" x14ac:dyDescent="0.2">
      <c r="B114" s="16" t="s">
        <v>4</v>
      </c>
      <c r="C114" s="17" t="s">
        <v>1</v>
      </c>
      <c r="D114" s="17" t="s">
        <v>2</v>
      </c>
      <c r="E114" s="18" t="s">
        <v>6</v>
      </c>
      <c r="F114" s="219" t="s">
        <v>3</v>
      </c>
      <c r="G114" s="19" t="str">
        <f>CUMUL_Maladie_mnt!$H$5</f>
        <v>PCAP</v>
      </c>
      <c r="H114" s="20"/>
    </row>
    <row r="115" spans="1:8" ht="9.75" customHeight="1" x14ac:dyDescent="0.2">
      <c r="B115" s="21"/>
      <c r="C115" s="45" t="s">
        <v>5</v>
      </c>
      <c r="D115" s="44" t="s">
        <v>5</v>
      </c>
      <c r="E115" s="44"/>
      <c r="F115" s="220" t="s">
        <v>87</v>
      </c>
      <c r="G115" s="22" t="str">
        <f>CUMUL_Maladie_mnt!$H$6</f>
        <v>en %</v>
      </c>
      <c r="H115" s="23"/>
    </row>
    <row r="116" spans="1:8" s="28" customFormat="1" ht="18" customHeight="1" x14ac:dyDescent="0.2">
      <c r="A116" s="24"/>
      <c r="B116" s="52" t="s">
        <v>163</v>
      </c>
      <c r="C116" s="238"/>
      <c r="D116" s="238"/>
      <c r="E116" s="238"/>
      <c r="F116" s="222"/>
      <c r="G116" s="239"/>
      <c r="H116" s="27"/>
    </row>
    <row r="117" spans="1:8" ht="6.75" customHeight="1" x14ac:dyDescent="0.2">
      <c r="B117" s="16"/>
      <c r="C117" s="238"/>
      <c r="D117" s="238"/>
      <c r="E117" s="238"/>
      <c r="F117" s="222"/>
      <c r="G117" s="239"/>
      <c r="H117" s="20"/>
    </row>
    <row r="118" spans="1:8" s="28" customFormat="1" ht="15" customHeight="1" x14ac:dyDescent="0.2">
      <c r="A118" s="54"/>
      <c r="B118" s="31" t="s">
        <v>124</v>
      </c>
      <c r="C118" s="238"/>
      <c r="D118" s="238"/>
      <c r="E118" s="238"/>
      <c r="F118" s="222"/>
      <c r="G118" s="239"/>
      <c r="H118" s="27"/>
    </row>
    <row r="119" spans="1:8" ht="10.5" customHeight="1" x14ac:dyDescent="0.2">
      <c r="A119" s="2"/>
      <c r="B119" s="37" t="s">
        <v>205</v>
      </c>
      <c r="C119" s="238">
        <v>77038123.409996927</v>
      </c>
      <c r="D119" s="238">
        <v>262521508.83999947</v>
      </c>
      <c r="E119" s="238">
        <v>339559632.24999636</v>
      </c>
      <c r="F119" s="222">
        <v>665030.52000001131</v>
      </c>
      <c r="G119" s="239">
        <v>1.6409964856602066E-2</v>
      </c>
      <c r="H119" s="20"/>
    </row>
    <row r="120" spans="1:8" ht="10.5" customHeight="1" x14ac:dyDescent="0.2">
      <c r="A120" s="2"/>
      <c r="B120" s="37" t="s">
        <v>206</v>
      </c>
      <c r="C120" s="238">
        <v>1659860.4200000004</v>
      </c>
      <c r="D120" s="238">
        <v>17455288.210000001</v>
      </c>
      <c r="E120" s="238">
        <v>19115148.630000003</v>
      </c>
      <c r="F120" s="222"/>
      <c r="G120" s="239"/>
      <c r="H120" s="20"/>
    </row>
    <row r="121" spans="1:8" ht="10.5" customHeight="1" x14ac:dyDescent="0.2">
      <c r="A121" s="2"/>
      <c r="B121" s="37" t="s">
        <v>226</v>
      </c>
      <c r="C121" s="238">
        <v>5506570.4699999988</v>
      </c>
      <c r="D121" s="238">
        <v>39855557.830000035</v>
      </c>
      <c r="E121" s="238">
        <v>45362128.300000034</v>
      </c>
      <c r="F121" s="222"/>
      <c r="G121" s="239"/>
      <c r="H121" s="20"/>
    </row>
    <row r="122" spans="1:8" ht="10.5" hidden="1" customHeight="1" x14ac:dyDescent="0.2">
      <c r="A122" s="2"/>
      <c r="B122" s="37"/>
      <c r="C122" s="238"/>
      <c r="D122" s="238"/>
      <c r="E122" s="238"/>
      <c r="F122" s="222"/>
      <c r="G122" s="239"/>
      <c r="H122" s="20"/>
    </row>
    <row r="123" spans="1:8" ht="10.5" hidden="1" customHeight="1" x14ac:dyDescent="0.2">
      <c r="A123" s="2"/>
      <c r="B123" s="37"/>
      <c r="C123" s="238"/>
      <c r="D123" s="238"/>
      <c r="E123" s="238"/>
      <c r="F123" s="222"/>
      <c r="G123" s="239"/>
      <c r="H123" s="20"/>
    </row>
    <row r="124" spans="1:8" ht="10.5" hidden="1" customHeight="1" x14ac:dyDescent="0.2">
      <c r="A124" s="2"/>
      <c r="B124" s="37"/>
      <c r="C124" s="238"/>
      <c r="D124" s="238"/>
      <c r="E124" s="238"/>
      <c r="F124" s="222"/>
      <c r="G124" s="239"/>
      <c r="H124" s="20"/>
    </row>
    <row r="125" spans="1:8" ht="10.5" hidden="1" customHeight="1" x14ac:dyDescent="0.2">
      <c r="A125" s="2"/>
      <c r="B125" s="16"/>
      <c r="C125" s="238"/>
      <c r="D125" s="238"/>
      <c r="E125" s="238"/>
      <c r="F125" s="222"/>
      <c r="G125" s="239"/>
      <c r="H125" s="20"/>
    </row>
    <row r="126" spans="1:8" s="28" customFormat="1" ht="10.5" customHeight="1" x14ac:dyDescent="0.2">
      <c r="A126" s="54"/>
      <c r="B126" s="35" t="s">
        <v>227</v>
      </c>
      <c r="C126" s="238">
        <v>84211690.299996927</v>
      </c>
      <c r="D126" s="238">
        <v>319842714.87999946</v>
      </c>
      <c r="E126" s="238">
        <v>404054405.17999637</v>
      </c>
      <c r="F126" s="222">
        <v>665030.52000001131</v>
      </c>
      <c r="G126" s="239">
        <v>-0.18479384114390485</v>
      </c>
      <c r="H126" s="27"/>
    </row>
    <row r="127" spans="1:8" ht="7.5" customHeight="1" x14ac:dyDescent="0.2">
      <c r="A127" s="2"/>
      <c r="B127" s="35"/>
      <c r="C127" s="238"/>
      <c r="D127" s="238"/>
      <c r="E127" s="238"/>
      <c r="F127" s="222"/>
      <c r="G127" s="239"/>
      <c r="H127" s="20"/>
    </row>
    <row r="128" spans="1:8" s="28" customFormat="1" ht="15.75" customHeight="1" x14ac:dyDescent="0.2">
      <c r="A128" s="54"/>
      <c r="B128" s="31"/>
      <c r="C128" s="238"/>
      <c r="D128" s="238"/>
      <c r="E128" s="238"/>
      <c r="F128" s="222"/>
      <c r="G128" s="239"/>
      <c r="H128" s="27"/>
    </row>
    <row r="129" spans="1:8" ht="10.5" customHeight="1" x14ac:dyDescent="0.2">
      <c r="A129" s="2"/>
      <c r="B129" s="37" t="s">
        <v>132</v>
      </c>
      <c r="C129" s="238">
        <v>70166467.500019372</v>
      </c>
      <c r="D129" s="238">
        <v>159906187.65001488</v>
      </c>
      <c r="E129" s="238">
        <v>230072655.15003428</v>
      </c>
      <c r="F129" s="222">
        <v>306318.13999999879</v>
      </c>
      <c r="G129" s="239">
        <v>7.248676670374854E-2</v>
      </c>
      <c r="H129" s="20"/>
    </row>
    <row r="130" spans="1:8" ht="10.5" customHeight="1" x14ac:dyDescent="0.2">
      <c r="A130" s="2"/>
      <c r="B130" s="37" t="s">
        <v>207</v>
      </c>
      <c r="C130" s="238">
        <v>2690933.7299998193</v>
      </c>
      <c r="D130" s="238">
        <v>16911615.550000701</v>
      </c>
      <c r="E130" s="238">
        <v>19602549.280000523</v>
      </c>
      <c r="F130" s="222">
        <v>9652753.7800004128</v>
      </c>
      <c r="G130" s="239">
        <v>-0.18935260319125413</v>
      </c>
      <c r="H130" s="20"/>
    </row>
    <row r="131" spans="1:8" ht="10.5" customHeight="1" x14ac:dyDescent="0.2">
      <c r="A131" s="2"/>
      <c r="B131" s="37" t="s">
        <v>208</v>
      </c>
      <c r="C131" s="238">
        <v>427152269.50987566</v>
      </c>
      <c r="D131" s="238">
        <v>153432323.16001701</v>
      </c>
      <c r="E131" s="238">
        <v>580584592.66989267</v>
      </c>
      <c r="F131" s="222">
        <v>2954187.5600000033</v>
      </c>
      <c r="G131" s="239">
        <v>5.7123914730181635E-2</v>
      </c>
      <c r="H131" s="20"/>
    </row>
    <row r="132" spans="1:8" ht="10.5" hidden="1" customHeight="1" x14ac:dyDescent="0.2">
      <c r="A132" s="2"/>
      <c r="B132" s="37" t="s">
        <v>209</v>
      </c>
      <c r="C132" s="238"/>
      <c r="D132" s="238"/>
      <c r="E132" s="238"/>
      <c r="F132" s="222"/>
      <c r="G132" s="239"/>
      <c r="H132" s="20"/>
    </row>
    <row r="133" spans="1:8" ht="10.5" hidden="1" customHeight="1" x14ac:dyDescent="0.2">
      <c r="A133" s="2"/>
      <c r="B133" s="37"/>
      <c r="C133" s="238"/>
      <c r="D133" s="238"/>
      <c r="E133" s="238"/>
      <c r="F133" s="222"/>
      <c r="G133" s="239"/>
      <c r="H133" s="20"/>
    </row>
    <row r="134" spans="1:8" ht="10.5" hidden="1" customHeight="1" x14ac:dyDescent="0.2">
      <c r="A134" s="2"/>
      <c r="B134" s="16"/>
      <c r="C134" s="238"/>
      <c r="D134" s="238"/>
      <c r="E134" s="238"/>
      <c r="F134" s="222"/>
      <c r="G134" s="239"/>
      <c r="H134" s="20"/>
    </row>
    <row r="135" spans="1:8" ht="10.5" customHeight="1" x14ac:dyDescent="0.2">
      <c r="A135" s="2"/>
      <c r="B135" s="35" t="s">
        <v>228</v>
      </c>
      <c r="C135" s="238">
        <v>500009679.73989481</v>
      </c>
      <c r="D135" s="238">
        <v>330251876.36003268</v>
      </c>
      <c r="E135" s="238">
        <v>830261556.09992754</v>
      </c>
      <c r="F135" s="222">
        <v>12913259.480000414</v>
      </c>
      <c r="G135" s="239">
        <v>5.3741630082748237E-2</v>
      </c>
      <c r="H135" s="20"/>
    </row>
    <row r="136" spans="1:8" ht="6.75" customHeight="1" x14ac:dyDescent="0.2">
      <c r="A136" s="2"/>
      <c r="B136" s="35"/>
      <c r="C136" s="238"/>
      <c r="D136" s="238"/>
      <c r="E136" s="238"/>
      <c r="F136" s="222"/>
      <c r="G136" s="239"/>
      <c r="H136" s="20"/>
    </row>
    <row r="137" spans="1:8" s="28" customFormat="1" ht="16.5" customHeight="1" x14ac:dyDescent="0.2">
      <c r="A137" s="54"/>
      <c r="B137" s="31" t="s">
        <v>136</v>
      </c>
      <c r="C137" s="238"/>
      <c r="D137" s="238"/>
      <c r="E137" s="238"/>
      <c r="F137" s="222"/>
      <c r="G137" s="239"/>
      <c r="H137" s="27"/>
    </row>
    <row r="138" spans="1:8" ht="10.5" customHeight="1" x14ac:dyDescent="0.2">
      <c r="A138" s="2"/>
      <c r="B138" s="37" t="s">
        <v>210</v>
      </c>
      <c r="C138" s="238">
        <v>100163795.38999945</v>
      </c>
      <c r="D138" s="238">
        <v>46032256.709999911</v>
      </c>
      <c r="E138" s="238">
        <v>146196052.09999937</v>
      </c>
      <c r="F138" s="222">
        <v>198036</v>
      </c>
      <c r="G138" s="239">
        <v>3.4196813238123625E-2</v>
      </c>
      <c r="H138" s="20"/>
    </row>
    <row r="139" spans="1:8" ht="10.5" hidden="1" customHeight="1" x14ac:dyDescent="0.2">
      <c r="A139" s="2"/>
      <c r="B139" s="37"/>
      <c r="C139" s="238"/>
      <c r="D139" s="238"/>
      <c r="E139" s="238"/>
      <c r="F139" s="222"/>
      <c r="G139" s="239"/>
      <c r="H139" s="20"/>
    </row>
    <row r="140" spans="1:8" ht="10.5" hidden="1" customHeight="1" x14ac:dyDescent="0.2">
      <c r="A140" s="2"/>
      <c r="B140" s="16"/>
      <c r="C140" s="238"/>
      <c r="D140" s="238"/>
      <c r="E140" s="238"/>
      <c r="F140" s="222"/>
      <c r="G140" s="239"/>
      <c r="H140" s="20"/>
    </row>
    <row r="141" spans="1:8" s="28" customFormat="1" ht="10.5" customHeight="1" x14ac:dyDescent="0.2">
      <c r="A141" s="54"/>
      <c r="B141" s="35" t="s">
        <v>229</v>
      </c>
      <c r="C141" s="238">
        <v>100163795.38999945</v>
      </c>
      <c r="D141" s="238">
        <v>46032776.709999911</v>
      </c>
      <c r="E141" s="238">
        <v>146196572.09999937</v>
      </c>
      <c r="F141" s="222">
        <v>198036</v>
      </c>
      <c r="G141" s="239">
        <v>3.4196270438157095E-2</v>
      </c>
      <c r="H141" s="27"/>
    </row>
    <row r="142" spans="1:8" ht="7.5" customHeight="1" x14ac:dyDescent="0.2">
      <c r="A142" s="2"/>
      <c r="B142" s="35"/>
      <c r="C142" s="238"/>
      <c r="D142" s="238"/>
      <c r="E142" s="238"/>
      <c r="F142" s="222"/>
      <c r="G142" s="239"/>
      <c r="H142" s="20"/>
    </row>
    <row r="143" spans="1:8" s="28" customFormat="1" ht="16.5" customHeight="1" x14ac:dyDescent="0.2">
      <c r="A143" s="54"/>
      <c r="B143" s="31" t="s">
        <v>141</v>
      </c>
      <c r="C143" s="238"/>
      <c r="D143" s="238"/>
      <c r="E143" s="238"/>
      <c r="F143" s="222"/>
      <c r="G143" s="239"/>
      <c r="H143" s="27"/>
    </row>
    <row r="144" spans="1:8" ht="10.5" customHeight="1" x14ac:dyDescent="0.2">
      <c r="A144" s="2"/>
      <c r="B144" s="37" t="s">
        <v>211</v>
      </c>
      <c r="C144" s="238">
        <v>31214979.489999529</v>
      </c>
      <c r="D144" s="238">
        <v>5155966.7000000197</v>
      </c>
      <c r="E144" s="238">
        <v>36370946.189999543</v>
      </c>
      <c r="F144" s="222">
        <v>6261.05</v>
      </c>
      <c r="G144" s="239">
        <v>0.13457617759486351</v>
      </c>
      <c r="H144" s="20"/>
    </row>
    <row r="145" spans="1:8" ht="10.5" hidden="1" customHeight="1" x14ac:dyDescent="0.2">
      <c r="A145" s="2"/>
      <c r="B145" s="37"/>
      <c r="C145" s="53"/>
      <c r="D145" s="53"/>
      <c r="E145" s="53"/>
      <c r="F145" s="222"/>
      <c r="G145" s="239"/>
      <c r="H145" s="20"/>
    </row>
    <row r="146" spans="1:8" s="57" customFormat="1" ht="10.5" hidden="1" customHeight="1" x14ac:dyDescent="0.2">
      <c r="A146" s="6"/>
      <c r="B146" s="16"/>
      <c r="C146" s="55"/>
      <c r="D146" s="55"/>
      <c r="E146" s="55"/>
      <c r="F146" s="222"/>
      <c r="G146" s="182"/>
      <c r="H146" s="56"/>
    </row>
    <row r="147" spans="1:8" s="57" customFormat="1" ht="10.5" customHeight="1" x14ac:dyDescent="0.2">
      <c r="A147" s="6"/>
      <c r="B147" s="35" t="s">
        <v>230</v>
      </c>
      <c r="C147" s="55">
        <v>31214979.489999529</v>
      </c>
      <c r="D147" s="55">
        <v>5155966.7000000197</v>
      </c>
      <c r="E147" s="55">
        <v>36370946.189999543</v>
      </c>
      <c r="F147" s="222">
        <v>6261.05</v>
      </c>
      <c r="G147" s="182">
        <v>0.13457617759486351</v>
      </c>
      <c r="H147" s="56"/>
    </row>
    <row r="148" spans="1:8" s="57" customFormat="1" ht="6.75" customHeight="1" x14ac:dyDescent="0.2">
      <c r="A148" s="6"/>
      <c r="B148" s="35"/>
      <c r="C148" s="55"/>
      <c r="D148" s="55"/>
      <c r="E148" s="55"/>
      <c r="F148" s="222"/>
      <c r="G148" s="182"/>
      <c r="H148" s="56"/>
    </row>
    <row r="149" spans="1:8" s="60" customFormat="1" ht="14.25" customHeight="1" x14ac:dyDescent="0.2">
      <c r="A149" s="24"/>
      <c r="B149" s="31" t="s">
        <v>139</v>
      </c>
      <c r="C149" s="55"/>
      <c r="D149" s="55"/>
      <c r="E149" s="55"/>
      <c r="F149" s="222"/>
      <c r="G149" s="182"/>
      <c r="H149" s="59"/>
    </row>
    <row r="150" spans="1:8" s="57" customFormat="1" ht="10.5" customHeight="1" x14ac:dyDescent="0.2">
      <c r="A150" s="6"/>
      <c r="B150" s="37" t="s">
        <v>212</v>
      </c>
      <c r="C150" s="55">
        <v>1160179.8899999966</v>
      </c>
      <c r="D150" s="55">
        <v>111568.34999999973</v>
      </c>
      <c r="E150" s="55">
        <v>1271748.2399999965</v>
      </c>
      <c r="F150" s="222"/>
      <c r="G150" s="182"/>
      <c r="H150" s="56"/>
    </row>
    <row r="151" spans="1:8" s="57" customFormat="1" ht="10.5" hidden="1" customHeight="1" x14ac:dyDescent="0.2">
      <c r="A151" s="6"/>
      <c r="B151" s="37"/>
      <c r="C151" s="55"/>
      <c r="D151" s="55"/>
      <c r="E151" s="55"/>
      <c r="F151" s="222"/>
      <c r="G151" s="182"/>
      <c r="H151" s="56"/>
    </row>
    <row r="152" spans="1:8" s="60" customFormat="1" ht="10.5" hidden="1" customHeight="1" x14ac:dyDescent="0.2">
      <c r="A152" s="24"/>
      <c r="B152" s="35" t="s">
        <v>231</v>
      </c>
      <c r="C152" s="55">
        <v>1160179.8899999966</v>
      </c>
      <c r="D152" s="55">
        <v>111697.34999999973</v>
      </c>
      <c r="E152" s="55">
        <v>1271877.2399999965</v>
      </c>
      <c r="F152" s="222">
        <v>0</v>
      </c>
      <c r="G152" s="182"/>
      <c r="H152" s="59"/>
    </row>
    <row r="153" spans="1:8" s="57" customFormat="1" ht="8.25" customHeight="1" x14ac:dyDescent="0.2">
      <c r="A153" s="6"/>
      <c r="B153" s="35"/>
      <c r="C153" s="55"/>
      <c r="D153" s="55"/>
      <c r="E153" s="55"/>
      <c r="F153" s="222"/>
      <c r="G153" s="182"/>
      <c r="H153" s="56"/>
    </row>
    <row r="154" spans="1:8" s="60" customFormat="1" ht="17.25" customHeight="1" x14ac:dyDescent="0.2">
      <c r="A154" s="24"/>
      <c r="B154" s="31" t="s">
        <v>122</v>
      </c>
      <c r="C154" s="55"/>
      <c r="D154" s="55"/>
      <c r="E154" s="55"/>
      <c r="F154" s="222"/>
      <c r="G154" s="182"/>
      <c r="H154" s="59"/>
    </row>
    <row r="155" spans="1:8" s="57" customFormat="1" ht="10.5" customHeight="1" x14ac:dyDescent="0.2">
      <c r="A155" s="6"/>
      <c r="B155" s="37" t="s">
        <v>213</v>
      </c>
      <c r="C155" s="55">
        <v>5220</v>
      </c>
      <c r="D155" s="55">
        <v>32983</v>
      </c>
      <c r="E155" s="55">
        <v>38203</v>
      </c>
      <c r="F155" s="222"/>
      <c r="G155" s="182">
        <v>-0.1404258383002468</v>
      </c>
      <c r="H155" s="56"/>
    </row>
    <row r="156" spans="1:8" s="57" customFormat="1" ht="10.5" hidden="1" customHeight="1" x14ac:dyDescent="0.2">
      <c r="A156" s="6"/>
      <c r="B156" s="37"/>
      <c r="C156" s="55"/>
      <c r="D156" s="55"/>
      <c r="E156" s="55"/>
      <c r="F156" s="222"/>
      <c r="G156" s="182"/>
      <c r="H156" s="56"/>
    </row>
    <row r="157" spans="1:8" s="57" customFormat="1" ht="12" customHeight="1" x14ac:dyDescent="0.2">
      <c r="A157" s="6"/>
      <c r="B157" s="35" t="s">
        <v>232</v>
      </c>
      <c r="C157" s="55">
        <v>5220</v>
      </c>
      <c r="D157" s="55">
        <v>32983</v>
      </c>
      <c r="E157" s="55">
        <v>38203</v>
      </c>
      <c r="F157" s="222"/>
      <c r="G157" s="182">
        <v>-0.1404258383002468</v>
      </c>
      <c r="H157" s="56"/>
    </row>
    <row r="158" spans="1:8" s="57" customFormat="1" x14ac:dyDescent="0.2">
      <c r="A158" s="6"/>
      <c r="B158" s="35"/>
      <c r="C158" s="55"/>
      <c r="D158" s="55"/>
      <c r="E158" s="55"/>
      <c r="F158" s="222"/>
      <c r="G158" s="182"/>
      <c r="H158" s="56"/>
    </row>
    <row r="159" spans="1:8" s="63" customFormat="1" ht="12" x14ac:dyDescent="0.2">
      <c r="A159" s="61"/>
      <c r="B159" s="31" t="s">
        <v>244</v>
      </c>
      <c r="C159" s="191"/>
      <c r="D159" s="191"/>
      <c r="E159" s="191"/>
      <c r="F159" s="222"/>
      <c r="G159" s="182"/>
      <c r="H159" s="62"/>
    </row>
    <row r="160" spans="1:8" s="60" customFormat="1" ht="13.5" customHeight="1" x14ac:dyDescent="0.2">
      <c r="A160" s="24"/>
      <c r="B160" s="37" t="s">
        <v>213</v>
      </c>
      <c r="C160" s="55">
        <v>58.6</v>
      </c>
      <c r="D160" s="55"/>
      <c r="E160" s="55">
        <v>58.6</v>
      </c>
      <c r="F160" s="222"/>
      <c r="G160" s="182">
        <v>0.12692307692307692</v>
      </c>
      <c r="H160" s="59"/>
    </row>
    <row r="161" spans="1:8" s="60" customFormat="1" ht="15" customHeight="1" x14ac:dyDescent="0.2">
      <c r="A161" s="24"/>
      <c r="B161" s="37" t="s">
        <v>205</v>
      </c>
      <c r="C161" s="55">
        <v>1489693.8700000048</v>
      </c>
      <c r="D161" s="55">
        <v>4282781.8799999906</v>
      </c>
      <c r="E161" s="55">
        <v>5772475.7499999953</v>
      </c>
      <c r="F161" s="222"/>
      <c r="G161" s="182">
        <v>-1.6987558327514196E-2</v>
      </c>
      <c r="H161" s="59"/>
    </row>
    <row r="162" spans="1:8" s="57" customFormat="1" ht="10.5" customHeight="1" x14ac:dyDescent="0.2">
      <c r="A162" s="6"/>
      <c r="B162" s="37" t="s">
        <v>206</v>
      </c>
      <c r="C162" s="55">
        <v>16668.64</v>
      </c>
      <c r="D162" s="55">
        <v>123737.19</v>
      </c>
      <c r="E162" s="55">
        <v>140405.83000000002</v>
      </c>
      <c r="F162" s="222"/>
      <c r="G162" s="182"/>
      <c r="H162" s="56"/>
    </row>
    <row r="163" spans="1:8" s="57" customFormat="1" ht="10.5" customHeight="1" x14ac:dyDescent="0.2">
      <c r="A163" s="6"/>
      <c r="B163" s="37" t="s">
        <v>127</v>
      </c>
      <c r="C163" s="55">
        <v>117173.49999999997</v>
      </c>
      <c r="D163" s="55">
        <v>705348.3</v>
      </c>
      <c r="E163" s="55">
        <v>822521.79999999993</v>
      </c>
      <c r="F163" s="222"/>
      <c r="G163" s="182"/>
      <c r="H163" s="56"/>
    </row>
    <row r="164" spans="1:8" s="57" customFormat="1" ht="10.5" customHeight="1" x14ac:dyDescent="0.2">
      <c r="A164" s="6"/>
      <c r="B164" s="37" t="s">
        <v>207</v>
      </c>
      <c r="C164" s="55">
        <v>180121.33999999959</v>
      </c>
      <c r="D164" s="55">
        <v>272018.68999999977</v>
      </c>
      <c r="E164" s="55">
        <v>452140.02999999945</v>
      </c>
      <c r="F164" s="222"/>
      <c r="G164" s="182">
        <v>0.11864598963806317</v>
      </c>
      <c r="H164" s="56"/>
    </row>
    <row r="165" spans="1:8" s="57" customFormat="1" ht="10.5" customHeight="1" x14ac:dyDescent="0.2">
      <c r="A165" s="6"/>
      <c r="B165" s="37" t="s">
        <v>208</v>
      </c>
      <c r="C165" s="55">
        <v>17645.099999999991</v>
      </c>
      <c r="D165" s="55">
        <v>88903.510000000024</v>
      </c>
      <c r="E165" s="55">
        <v>106548.61000000002</v>
      </c>
      <c r="F165" s="222"/>
      <c r="G165" s="182">
        <v>-0.31989047891696798</v>
      </c>
      <c r="H165" s="56"/>
    </row>
    <row r="166" spans="1:8" s="57" customFormat="1" ht="10.5" customHeight="1" x14ac:dyDescent="0.2">
      <c r="A166" s="6"/>
      <c r="B166" s="37" t="s">
        <v>209</v>
      </c>
      <c r="C166" s="55">
        <v>883983.73000000115</v>
      </c>
      <c r="D166" s="55">
        <v>400617.07999999996</v>
      </c>
      <c r="E166" s="55">
        <v>1284600.810000001</v>
      </c>
      <c r="F166" s="222"/>
      <c r="G166" s="182">
        <v>0.15820784624462414</v>
      </c>
      <c r="H166" s="56"/>
    </row>
    <row r="167" spans="1:8" s="57" customFormat="1" ht="10.5" customHeight="1" x14ac:dyDescent="0.2">
      <c r="A167" s="6"/>
      <c r="B167" s="37" t="s">
        <v>210</v>
      </c>
      <c r="C167" s="55">
        <v>171636.19999999998</v>
      </c>
      <c r="D167" s="55">
        <v>54764.900000000016</v>
      </c>
      <c r="E167" s="55">
        <v>226401.1</v>
      </c>
      <c r="F167" s="222"/>
      <c r="G167" s="182">
        <v>-4.5539235039670278E-2</v>
      </c>
      <c r="H167" s="56"/>
    </row>
    <row r="168" spans="1:8" s="57" customFormat="1" ht="10.5" customHeight="1" x14ac:dyDescent="0.2">
      <c r="A168" s="6"/>
      <c r="B168" s="37" t="s">
        <v>211</v>
      </c>
      <c r="C168" s="55">
        <v>9177885.759999983</v>
      </c>
      <c r="D168" s="55">
        <v>1093281.220000003</v>
      </c>
      <c r="E168" s="55">
        <v>10271166.979999986</v>
      </c>
      <c r="F168" s="222"/>
      <c r="G168" s="182">
        <v>-4.0640071325371729E-2</v>
      </c>
      <c r="H168" s="56"/>
    </row>
    <row r="169" spans="1:8" s="57" customFormat="1" ht="10.5" customHeight="1" x14ac:dyDescent="0.2">
      <c r="A169" s="6"/>
      <c r="B169" s="37" t="s">
        <v>212</v>
      </c>
      <c r="C169" s="55">
        <v>2813.6000000000004</v>
      </c>
      <c r="D169" s="55">
        <v>192.00000000000003</v>
      </c>
      <c r="E169" s="55">
        <v>3005.6000000000004</v>
      </c>
      <c r="F169" s="222"/>
      <c r="G169" s="182"/>
      <c r="H169" s="56"/>
    </row>
    <row r="170" spans="1:8" s="57" customFormat="1" ht="10.5" customHeight="1" x14ac:dyDescent="0.2">
      <c r="A170" s="6"/>
      <c r="B170" s="35" t="s">
        <v>234</v>
      </c>
      <c r="C170" s="55">
        <v>12060352.339999989</v>
      </c>
      <c r="D170" s="55">
        <v>7022964.769999994</v>
      </c>
      <c r="E170" s="55">
        <v>19083317.109999981</v>
      </c>
      <c r="F170" s="222"/>
      <c r="G170" s="182">
        <v>-8.4836651144897579E-2</v>
      </c>
      <c r="H170" s="56"/>
    </row>
    <row r="171" spans="1:8" s="57" customFormat="1" ht="9" x14ac:dyDescent="0.15">
      <c r="A171" s="6"/>
      <c r="B171" s="264"/>
      <c r="C171" s="55"/>
      <c r="D171" s="55"/>
      <c r="E171" s="55"/>
      <c r="F171" s="222"/>
      <c r="G171" s="182"/>
      <c r="H171" s="56"/>
    </row>
    <row r="172" spans="1:8" s="57" customFormat="1" x14ac:dyDescent="0.2">
      <c r="A172" s="6"/>
      <c r="B172" s="35" t="s">
        <v>233</v>
      </c>
      <c r="C172" s="55">
        <v>729156381.14989042</v>
      </c>
      <c r="D172" s="55">
        <v>708477261.77003205</v>
      </c>
      <c r="E172" s="55">
        <v>1437633642.9199224</v>
      </c>
      <c r="F172" s="222">
        <v>13782587.050000427</v>
      </c>
      <c r="G172" s="182">
        <v>-2.7468973686157194E-2</v>
      </c>
      <c r="H172" s="56"/>
    </row>
    <row r="173" spans="1:8" s="60" customFormat="1" x14ac:dyDescent="0.2">
      <c r="A173" s="24"/>
      <c r="B173" s="35"/>
      <c r="C173" s="55"/>
      <c r="D173" s="55"/>
      <c r="E173" s="55"/>
      <c r="F173" s="222"/>
      <c r="G173" s="182"/>
      <c r="H173" s="59"/>
    </row>
    <row r="174" spans="1:8" s="57" customFormat="1" ht="8.25" customHeight="1" x14ac:dyDescent="0.15">
      <c r="A174" s="6"/>
      <c r="B174" s="64"/>
      <c r="C174" s="55"/>
      <c r="D174" s="55"/>
      <c r="E174" s="55"/>
      <c r="F174" s="222"/>
      <c r="G174" s="182"/>
      <c r="H174" s="56"/>
    </row>
    <row r="175" spans="1:8" s="60" customFormat="1" ht="13.5" customHeight="1" x14ac:dyDescent="0.2">
      <c r="A175" s="24"/>
      <c r="B175" s="31" t="s">
        <v>145</v>
      </c>
      <c r="C175" s="55"/>
      <c r="D175" s="55"/>
      <c r="E175" s="55"/>
      <c r="F175" s="222"/>
      <c r="G175" s="182"/>
      <c r="H175" s="59"/>
    </row>
    <row r="176" spans="1:8" s="60" customFormat="1" ht="10.5" customHeight="1" x14ac:dyDescent="0.2">
      <c r="A176" s="24"/>
      <c r="B176" s="37" t="s">
        <v>205</v>
      </c>
      <c r="C176" s="55">
        <v>1412694.2000000034</v>
      </c>
      <c r="D176" s="55">
        <v>923455.39000000828</v>
      </c>
      <c r="E176" s="55">
        <v>2336149.5900000115</v>
      </c>
      <c r="F176" s="222">
        <v>159627.50999999978</v>
      </c>
      <c r="G176" s="182">
        <v>-1.2628392724574278E-2</v>
      </c>
      <c r="H176" s="59"/>
    </row>
    <row r="177" spans="1:8" s="60" customFormat="1" ht="10.5" customHeight="1" x14ac:dyDescent="0.2">
      <c r="A177" s="24"/>
      <c r="B177" s="37" t="s">
        <v>214</v>
      </c>
      <c r="C177" s="55">
        <v>3600575777.4699998</v>
      </c>
      <c r="D177" s="55">
        <v>2287037229.6599998</v>
      </c>
      <c r="E177" s="55">
        <v>5887613007.1300001</v>
      </c>
      <c r="F177" s="222">
        <v>268332244.18000001</v>
      </c>
      <c r="G177" s="182">
        <v>-1.0462750187811065E-2</v>
      </c>
      <c r="H177" s="59"/>
    </row>
    <row r="178" spans="1:8" s="60" customFormat="1" ht="10.5" customHeight="1" x14ac:dyDescent="0.2">
      <c r="A178" s="24"/>
      <c r="B178" s="37" t="s">
        <v>215</v>
      </c>
      <c r="C178" s="55">
        <v>709047.60000000009</v>
      </c>
      <c r="D178" s="55">
        <v>209420.25</v>
      </c>
      <c r="E178" s="55">
        <v>918467.85000000009</v>
      </c>
      <c r="F178" s="222">
        <v>24782</v>
      </c>
      <c r="G178" s="182">
        <v>-0.69086724063707683</v>
      </c>
      <c r="H178" s="59"/>
    </row>
    <row r="179" spans="1:8" s="60" customFormat="1" ht="10.5" customHeight="1" x14ac:dyDescent="0.2">
      <c r="A179" s="24"/>
      <c r="B179" s="37" t="s">
        <v>216</v>
      </c>
      <c r="C179" s="55">
        <v>1116262.3600000001</v>
      </c>
      <c r="D179" s="55">
        <v>665318.42000000004</v>
      </c>
      <c r="E179" s="55">
        <v>1781580.78</v>
      </c>
      <c r="F179" s="222">
        <v>53867.659999999996</v>
      </c>
      <c r="G179" s="182">
        <v>-6.6881644454690581E-2</v>
      </c>
      <c r="H179" s="59"/>
    </row>
    <row r="180" spans="1:8" s="60" customFormat="1" ht="10.5" customHeight="1" x14ac:dyDescent="0.2">
      <c r="A180" s="24"/>
      <c r="B180" s="37" t="s">
        <v>217</v>
      </c>
      <c r="C180" s="55">
        <v>6538546.0199996894</v>
      </c>
      <c r="D180" s="55">
        <v>4244058.6399999028</v>
      </c>
      <c r="E180" s="55">
        <v>10782604.659999592</v>
      </c>
      <c r="F180" s="222">
        <v>397486.24999999686</v>
      </c>
      <c r="G180" s="182">
        <v>-7.0272237882440081E-2</v>
      </c>
      <c r="H180" s="59"/>
    </row>
    <row r="181" spans="1:8" s="60" customFormat="1" ht="10.5" hidden="1" customHeight="1" x14ac:dyDescent="0.2">
      <c r="A181" s="24"/>
      <c r="B181" s="37"/>
      <c r="C181" s="55"/>
      <c r="D181" s="55"/>
      <c r="E181" s="55"/>
      <c r="F181" s="222"/>
      <c r="G181" s="182"/>
      <c r="H181" s="59"/>
    </row>
    <row r="182" spans="1:8" s="57" customFormat="1" ht="10.5" hidden="1" customHeight="1" x14ac:dyDescent="0.2">
      <c r="A182" s="6"/>
      <c r="B182" s="37"/>
      <c r="C182" s="55"/>
      <c r="D182" s="55"/>
      <c r="E182" s="55"/>
      <c r="F182" s="222"/>
      <c r="G182" s="182"/>
      <c r="H182" s="56"/>
    </row>
    <row r="183" spans="1:8" s="57" customFormat="1" ht="10.5" hidden="1" customHeight="1" x14ac:dyDescent="0.2">
      <c r="A183" s="6"/>
      <c r="B183" s="16"/>
      <c r="C183" s="55"/>
      <c r="D183" s="55"/>
      <c r="E183" s="55"/>
      <c r="F183" s="222"/>
      <c r="G183" s="182"/>
      <c r="H183" s="56"/>
    </row>
    <row r="184" spans="1:8" s="57" customFormat="1" ht="10.5" hidden="1" customHeight="1" x14ac:dyDescent="0.2">
      <c r="A184" s="6"/>
      <c r="B184" s="37"/>
      <c r="C184" s="55"/>
      <c r="D184" s="55"/>
      <c r="E184" s="55"/>
      <c r="F184" s="222"/>
      <c r="G184" s="182"/>
      <c r="H184" s="56"/>
    </row>
    <row r="185" spans="1:8" s="60" customFormat="1" ht="10.5" hidden="1" customHeight="1" x14ac:dyDescent="0.2">
      <c r="A185" s="24"/>
      <c r="B185" s="16"/>
      <c r="C185" s="55"/>
      <c r="D185" s="55"/>
      <c r="E185" s="55"/>
      <c r="F185" s="222"/>
      <c r="G185" s="182"/>
      <c r="H185" s="59"/>
    </row>
    <row r="186" spans="1:8" ht="10.5" customHeight="1" x14ac:dyDescent="0.2">
      <c r="A186" s="2"/>
      <c r="B186" s="41" t="s">
        <v>235</v>
      </c>
      <c r="C186" s="166">
        <v>3610352327.6499996</v>
      </c>
      <c r="D186" s="166">
        <v>2293079482.3599997</v>
      </c>
      <c r="E186" s="166">
        <v>5903431810.0099993</v>
      </c>
      <c r="F186" s="342">
        <v>268968007.60000002</v>
      </c>
      <c r="G186" s="194">
        <v>-1.0936562343347167E-2</v>
      </c>
      <c r="H186" s="69"/>
    </row>
    <row r="187" spans="1:8" ht="13.5" hidden="1" customHeight="1" x14ac:dyDescent="0.2">
      <c r="A187" s="2"/>
      <c r="B187" s="195" t="s">
        <v>164</v>
      </c>
      <c r="C187" s="55"/>
      <c r="D187" s="55"/>
      <c r="E187" s="55"/>
      <c r="F187" s="222"/>
      <c r="G187" s="185"/>
      <c r="H187" s="69"/>
    </row>
    <row r="188" spans="1:8" ht="10.5" hidden="1" customHeight="1" x14ac:dyDescent="0.2">
      <c r="A188" s="2"/>
      <c r="B188" s="81"/>
      <c r="C188" s="55"/>
      <c r="D188" s="55"/>
      <c r="E188" s="55"/>
      <c r="F188" s="222"/>
      <c r="G188" s="185"/>
      <c r="H188" s="69"/>
    </row>
    <row r="189" spans="1:8" ht="10.5" hidden="1" customHeight="1" x14ac:dyDescent="0.2">
      <c r="A189" s="2"/>
      <c r="B189" s="82" t="s">
        <v>80</v>
      </c>
      <c r="C189" s="55"/>
      <c r="D189" s="55">
        <v>58172553.112893239</v>
      </c>
      <c r="E189" s="55">
        <v>58172553.112893239</v>
      </c>
      <c r="F189" s="222"/>
      <c r="G189" s="185">
        <v>-3.1624749724260548E-3</v>
      </c>
      <c r="H189" s="69"/>
    </row>
    <row r="190" spans="1:8" ht="10.5" hidden="1" customHeight="1" x14ac:dyDescent="0.2">
      <c r="A190" s="2"/>
      <c r="B190" s="82" t="s">
        <v>81</v>
      </c>
      <c r="C190" s="55"/>
      <c r="D190" s="55">
        <v>39982764.327034339</v>
      </c>
      <c r="E190" s="55">
        <v>39982764.327034339</v>
      </c>
      <c r="F190" s="222"/>
      <c r="G190" s="185">
        <v>6.8907735277410787E-2</v>
      </c>
      <c r="H190" s="69"/>
    </row>
    <row r="191" spans="1:8" ht="10.5" hidden="1" customHeight="1" x14ac:dyDescent="0.2">
      <c r="A191" s="2"/>
      <c r="B191" s="82"/>
      <c r="C191" s="55"/>
      <c r="D191" s="55"/>
      <c r="E191" s="55"/>
      <c r="F191" s="222"/>
      <c r="G191" s="185"/>
      <c r="H191" s="69"/>
    </row>
    <row r="192" spans="1:8" s="28" customFormat="1" ht="27.75" customHeight="1" x14ac:dyDescent="0.2">
      <c r="A192" s="54"/>
      <c r="B192" s="391" t="s">
        <v>165</v>
      </c>
      <c r="C192" s="392"/>
      <c r="D192" s="377">
        <v>106929162.43992758</v>
      </c>
      <c r="E192" s="377">
        <v>106929162.43992758</v>
      </c>
      <c r="F192" s="393"/>
      <c r="G192" s="394">
        <v>4.1107124736182499E-2</v>
      </c>
      <c r="H192" s="70"/>
    </row>
    <row r="193" spans="1:8" ht="10.5" customHeight="1" x14ac:dyDescent="0.2">
      <c r="A193" s="2"/>
      <c r="B193" s="84"/>
      <c r="C193" s="72"/>
      <c r="D193" s="72"/>
      <c r="E193" s="72"/>
      <c r="F193" s="342"/>
      <c r="G193" s="352"/>
      <c r="H193" s="69"/>
    </row>
    <row r="194" spans="1:8" x14ac:dyDescent="0.2">
      <c r="F194" s="350"/>
      <c r="G194" s="350"/>
    </row>
    <row r="195" spans="1:8" x14ac:dyDescent="0.2">
      <c r="F195" s="350"/>
      <c r="G195" s="350"/>
    </row>
    <row r="196" spans="1:8" x14ac:dyDescent="0.2">
      <c r="F196" s="350"/>
      <c r="G196" s="350"/>
    </row>
    <row r="197" spans="1:8" x14ac:dyDescent="0.2">
      <c r="F197" s="350"/>
      <c r="G197" s="350"/>
    </row>
    <row r="198" spans="1:8" x14ac:dyDescent="0.2">
      <c r="F198" s="350"/>
      <c r="G198" s="350"/>
    </row>
    <row r="199" spans="1:8" x14ac:dyDescent="0.2">
      <c r="F199" s="350"/>
      <c r="G199" s="350"/>
    </row>
    <row r="200" spans="1:8" x14ac:dyDescent="0.2">
      <c r="F200" s="350"/>
      <c r="G200" s="350"/>
    </row>
    <row r="201" spans="1:8" x14ac:dyDescent="0.2">
      <c r="F201" s="350"/>
      <c r="G201" s="350"/>
    </row>
    <row r="202" spans="1:8" x14ac:dyDescent="0.2">
      <c r="F202" s="350"/>
      <c r="G202" s="350"/>
    </row>
    <row r="203" spans="1:8" x14ac:dyDescent="0.2">
      <c r="F203" s="350"/>
      <c r="G203" s="350"/>
    </row>
    <row r="204" spans="1:8" x14ac:dyDescent="0.2">
      <c r="F204" s="350"/>
      <c r="G204" s="350"/>
    </row>
    <row r="205" spans="1:8" x14ac:dyDescent="0.2">
      <c r="F205" s="350"/>
      <c r="G205" s="350"/>
    </row>
    <row r="206" spans="1:8" x14ac:dyDescent="0.2">
      <c r="F206" s="350"/>
      <c r="G206" s="350"/>
    </row>
    <row r="207" spans="1:8" x14ac:dyDescent="0.2">
      <c r="F207" s="350"/>
      <c r="G207" s="350"/>
    </row>
    <row r="208" spans="1:8" x14ac:dyDescent="0.2">
      <c r="F208" s="350"/>
      <c r="G208" s="350"/>
    </row>
    <row r="209" spans="6:7" x14ac:dyDescent="0.2">
      <c r="F209" s="350"/>
      <c r="G209" s="350"/>
    </row>
    <row r="210" spans="6:7" x14ac:dyDescent="0.2">
      <c r="F210" s="350"/>
      <c r="G210" s="350"/>
    </row>
    <row r="211" spans="6:7" x14ac:dyDescent="0.2">
      <c r="F211" s="350"/>
      <c r="G211" s="350"/>
    </row>
    <row r="212" spans="6:7" x14ac:dyDescent="0.2">
      <c r="F212" s="350"/>
      <c r="G212" s="350"/>
    </row>
    <row r="213" spans="6:7" x14ac:dyDescent="0.2">
      <c r="F213" s="350"/>
      <c r="G213" s="350"/>
    </row>
    <row r="214" spans="6:7" x14ac:dyDescent="0.2">
      <c r="F214" s="350"/>
      <c r="G214" s="350"/>
    </row>
    <row r="215" spans="6:7" x14ac:dyDescent="0.2">
      <c r="F215" s="350"/>
      <c r="G215" s="350"/>
    </row>
    <row r="216" spans="6:7" x14ac:dyDescent="0.2">
      <c r="F216" s="350"/>
      <c r="G216" s="350"/>
    </row>
    <row r="217" spans="6:7" x14ac:dyDescent="0.2">
      <c r="F217" s="350"/>
      <c r="G217" s="350"/>
    </row>
    <row r="218" spans="6:7" x14ac:dyDescent="0.2">
      <c r="F218" s="350"/>
      <c r="G218" s="350"/>
    </row>
    <row r="219" spans="6:7" x14ac:dyDescent="0.2">
      <c r="F219" s="350"/>
      <c r="G219" s="350"/>
    </row>
    <row r="220" spans="6:7" x14ac:dyDescent="0.2">
      <c r="F220" s="350"/>
      <c r="G220" s="350"/>
    </row>
    <row r="221" spans="6:7" x14ac:dyDescent="0.2">
      <c r="F221" s="350"/>
      <c r="G221" s="350"/>
    </row>
    <row r="222" spans="6:7" x14ac:dyDescent="0.2">
      <c r="F222" s="350"/>
      <c r="G222" s="350"/>
    </row>
    <row r="223" spans="6:7" x14ac:dyDescent="0.2">
      <c r="F223" s="350"/>
      <c r="G223" s="350"/>
    </row>
    <row r="224" spans="6:7" x14ac:dyDescent="0.2">
      <c r="F224" s="350"/>
      <c r="G224" s="350"/>
    </row>
    <row r="225" spans="6:7" x14ac:dyDescent="0.2">
      <c r="F225" s="350"/>
      <c r="G225" s="350"/>
    </row>
    <row r="226" spans="6:7" x14ac:dyDescent="0.2">
      <c r="F226" s="350"/>
      <c r="G226" s="350"/>
    </row>
    <row r="227" spans="6:7" x14ac:dyDescent="0.2">
      <c r="F227" s="350"/>
      <c r="G227" s="350"/>
    </row>
    <row r="228" spans="6:7" x14ac:dyDescent="0.2">
      <c r="F228" s="350"/>
      <c r="G228" s="350"/>
    </row>
    <row r="229" spans="6:7" x14ac:dyDescent="0.2">
      <c r="F229" s="350"/>
      <c r="G229" s="350"/>
    </row>
    <row r="230" spans="6:7" x14ac:dyDescent="0.2">
      <c r="F230" s="350"/>
      <c r="G230" s="350"/>
    </row>
    <row r="231" spans="6:7" x14ac:dyDescent="0.2">
      <c r="F231" s="350"/>
      <c r="G231" s="350"/>
    </row>
    <row r="232" spans="6:7" x14ac:dyDescent="0.2">
      <c r="F232" s="350"/>
      <c r="G232" s="350"/>
    </row>
    <row r="233" spans="6:7" x14ac:dyDescent="0.2">
      <c r="F233" s="350"/>
      <c r="G233" s="350"/>
    </row>
    <row r="234" spans="6:7" x14ac:dyDescent="0.2">
      <c r="F234" s="350"/>
      <c r="G234" s="350"/>
    </row>
    <row r="235" spans="6:7" x14ac:dyDescent="0.2">
      <c r="F235" s="350"/>
      <c r="G235" s="350"/>
    </row>
    <row r="236" spans="6:7" x14ac:dyDescent="0.2">
      <c r="F236" s="350"/>
      <c r="G236" s="350"/>
    </row>
    <row r="237" spans="6:7" x14ac:dyDescent="0.2">
      <c r="F237" s="350"/>
      <c r="G237" s="350"/>
    </row>
    <row r="238" spans="6:7" x14ac:dyDescent="0.2">
      <c r="F238" s="350"/>
      <c r="G238" s="350"/>
    </row>
    <row r="239" spans="6:7" x14ac:dyDescent="0.2">
      <c r="F239" s="350"/>
      <c r="G239" s="350"/>
    </row>
    <row r="240" spans="6:7" x14ac:dyDescent="0.2">
      <c r="F240" s="350"/>
      <c r="G240" s="350"/>
    </row>
    <row r="241" spans="6:7" x14ac:dyDescent="0.2">
      <c r="F241" s="350"/>
      <c r="G241" s="350"/>
    </row>
    <row r="242" spans="6:7" x14ac:dyDescent="0.2">
      <c r="F242" s="350"/>
      <c r="G242" s="350"/>
    </row>
    <row r="243" spans="6:7" x14ac:dyDescent="0.2">
      <c r="F243" s="350"/>
      <c r="G243" s="350"/>
    </row>
    <row r="244" spans="6:7" x14ac:dyDescent="0.2">
      <c r="F244" s="350"/>
      <c r="G244" s="350"/>
    </row>
    <row r="245" spans="6:7" x14ac:dyDescent="0.2">
      <c r="F245" s="350"/>
      <c r="G245" s="350"/>
    </row>
    <row r="246" spans="6:7" x14ac:dyDescent="0.2">
      <c r="F246" s="350"/>
      <c r="G246" s="350"/>
    </row>
    <row r="247" spans="6:7" x14ac:dyDescent="0.2">
      <c r="F247" s="350"/>
      <c r="G247" s="350"/>
    </row>
    <row r="248" spans="6:7" x14ac:dyDescent="0.2">
      <c r="F248" s="350"/>
      <c r="G248" s="350"/>
    </row>
    <row r="249" spans="6:7" x14ac:dyDescent="0.2">
      <c r="F249" s="350"/>
      <c r="G249" s="350"/>
    </row>
    <row r="250" spans="6:7" x14ac:dyDescent="0.2">
      <c r="F250" s="350"/>
      <c r="G250" s="350"/>
    </row>
    <row r="251" spans="6:7" x14ac:dyDescent="0.2">
      <c r="F251" s="350"/>
      <c r="G251" s="350"/>
    </row>
    <row r="252" spans="6:7" x14ac:dyDescent="0.2">
      <c r="F252" s="350"/>
      <c r="G252" s="350"/>
    </row>
    <row r="253" spans="6:7" x14ac:dyDescent="0.2">
      <c r="F253" s="350"/>
      <c r="G253" s="350"/>
    </row>
    <row r="254" spans="6:7" x14ac:dyDescent="0.2">
      <c r="F254" s="350"/>
      <c r="G254" s="350"/>
    </row>
    <row r="255" spans="6:7" x14ac:dyDescent="0.2">
      <c r="F255" s="350"/>
      <c r="G255" s="350"/>
    </row>
    <row r="256" spans="6:7" x14ac:dyDescent="0.2">
      <c r="F256" s="350"/>
      <c r="G256" s="350"/>
    </row>
    <row r="257" spans="6:7" x14ac:dyDescent="0.2">
      <c r="F257" s="350"/>
      <c r="G257" s="350"/>
    </row>
    <row r="258" spans="6:7" x14ac:dyDescent="0.2">
      <c r="F258" s="350"/>
      <c r="G258" s="350"/>
    </row>
    <row r="259" spans="6:7" x14ac:dyDescent="0.2">
      <c r="F259" s="350"/>
      <c r="G259" s="350"/>
    </row>
    <row r="260" spans="6:7" x14ac:dyDescent="0.2">
      <c r="F260" s="350"/>
      <c r="G260" s="350"/>
    </row>
    <row r="261" spans="6:7" x14ac:dyDescent="0.2">
      <c r="F261" s="350"/>
      <c r="G261" s="350"/>
    </row>
    <row r="262" spans="6:7" x14ac:dyDescent="0.2">
      <c r="F262" s="350"/>
      <c r="G262" s="350"/>
    </row>
    <row r="263" spans="6:7" x14ac:dyDescent="0.2">
      <c r="F263" s="350"/>
      <c r="G263" s="350"/>
    </row>
    <row r="264" spans="6:7" x14ac:dyDescent="0.2">
      <c r="F264" s="350"/>
      <c r="G264" s="350"/>
    </row>
    <row r="265" spans="6:7" x14ac:dyDescent="0.2">
      <c r="F265" s="350"/>
      <c r="G265" s="350"/>
    </row>
    <row r="266" spans="6:7" x14ac:dyDescent="0.2">
      <c r="F266" s="350"/>
      <c r="G266" s="350"/>
    </row>
    <row r="267" spans="6:7" x14ac:dyDescent="0.2">
      <c r="F267" s="350"/>
      <c r="G267" s="350"/>
    </row>
    <row r="268" spans="6:7" x14ac:dyDescent="0.2">
      <c r="F268" s="350"/>
      <c r="G268" s="350"/>
    </row>
    <row r="269" spans="6:7" x14ac:dyDescent="0.2">
      <c r="F269" s="350"/>
      <c r="G269" s="350"/>
    </row>
    <row r="270" spans="6:7" x14ac:dyDescent="0.2">
      <c r="F270" s="350"/>
      <c r="G270" s="350"/>
    </row>
    <row r="271" spans="6:7" x14ac:dyDescent="0.2">
      <c r="F271" s="350"/>
      <c r="G271" s="350"/>
    </row>
    <row r="272" spans="6:7" x14ac:dyDescent="0.2">
      <c r="F272" s="350"/>
      <c r="G272" s="350"/>
    </row>
    <row r="273" spans="6:7" x14ac:dyDescent="0.2">
      <c r="F273" s="350"/>
      <c r="G273" s="350"/>
    </row>
    <row r="274" spans="6:7" x14ac:dyDescent="0.2">
      <c r="F274" s="350"/>
      <c r="G274" s="350"/>
    </row>
    <row r="275" spans="6:7" x14ac:dyDescent="0.2">
      <c r="F275" s="350"/>
      <c r="G275" s="350"/>
    </row>
    <row r="276" spans="6:7" x14ac:dyDescent="0.2">
      <c r="F276" s="350"/>
      <c r="G276" s="350"/>
    </row>
    <row r="277" spans="6:7" x14ac:dyDescent="0.2">
      <c r="F277" s="350"/>
      <c r="G277" s="350"/>
    </row>
    <row r="278" spans="6:7" x14ac:dyDescent="0.2">
      <c r="F278" s="350"/>
      <c r="G278" s="350"/>
    </row>
    <row r="279" spans="6:7" x14ac:dyDescent="0.2">
      <c r="F279" s="350"/>
      <c r="G279" s="350"/>
    </row>
    <row r="280" spans="6:7" x14ac:dyDescent="0.2">
      <c r="F280" s="350"/>
      <c r="G280" s="350"/>
    </row>
    <row r="281" spans="6:7" x14ac:dyDescent="0.2">
      <c r="F281" s="350"/>
      <c r="G281" s="350"/>
    </row>
    <row r="282" spans="6:7" x14ac:dyDescent="0.2">
      <c r="F282" s="350"/>
      <c r="G282" s="350"/>
    </row>
    <row r="283" spans="6:7" x14ac:dyDescent="0.2">
      <c r="F283" s="350"/>
      <c r="G283" s="350"/>
    </row>
    <row r="284" spans="6:7" x14ac:dyDescent="0.2">
      <c r="F284" s="350"/>
      <c r="G284" s="350"/>
    </row>
    <row r="285" spans="6:7" x14ac:dyDescent="0.2">
      <c r="F285" s="350"/>
      <c r="G285" s="350"/>
    </row>
    <row r="286" spans="6:7" x14ac:dyDescent="0.2">
      <c r="F286" s="350"/>
      <c r="G286" s="350"/>
    </row>
    <row r="287" spans="6:7" x14ac:dyDescent="0.2">
      <c r="F287" s="350"/>
      <c r="G287" s="350"/>
    </row>
    <row r="288" spans="6:7" x14ac:dyDescent="0.2">
      <c r="F288" s="350"/>
      <c r="G288" s="350"/>
    </row>
    <row r="289" spans="6:7" x14ac:dyDescent="0.2">
      <c r="F289" s="350"/>
      <c r="G289" s="350"/>
    </row>
    <row r="290" spans="6:7" x14ac:dyDescent="0.2">
      <c r="F290" s="350"/>
      <c r="G290" s="350"/>
    </row>
    <row r="291" spans="6:7" x14ac:dyDescent="0.2">
      <c r="F291" s="350"/>
      <c r="G291" s="350"/>
    </row>
    <row r="292" spans="6:7" x14ac:dyDescent="0.2">
      <c r="F292" s="350"/>
      <c r="G292" s="350"/>
    </row>
    <row r="293" spans="6:7" x14ac:dyDescent="0.2">
      <c r="F293" s="350"/>
      <c r="G293" s="350"/>
    </row>
    <row r="294" spans="6:7" x14ac:dyDescent="0.2">
      <c r="F294" s="350"/>
      <c r="G294" s="350"/>
    </row>
    <row r="295" spans="6:7" x14ac:dyDescent="0.2">
      <c r="F295" s="350"/>
      <c r="G295" s="350"/>
    </row>
    <row r="296" spans="6:7" x14ac:dyDescent="0.2">
      <c r="F296" s="350"/>
      <c r="G296" s="350"/>
    </row>
    <row r="297" spans="6:7" x14ac:dyDescent="0.2">
      <c r="F297" s="350"/>
      <c r="G297" s="350"/>
    </row>
    <row r="298" spans="6:7" x14ac:dyDescent="0.2">
      <c r="F298" s="350"/>
      <c r="G298" s="350"/>
    </row>
    <row r="299" spans="6:7" x14ac:dyDescent="0.2">
      <c r="F299" s="350"/>
      <c r="G299" s="350"/>
    </row>
    <row r="300" spans="6:7" x14ac:dyDescent="0.2">
      <c r="F300" s="350"/>
      <c r="G300" s="350"/>
    </row>
    <row r="301" spans="6:7" x14ac:dyDescent="0.2">
      <c r="F301" s="350"/>
      <c r="G301" s="350"/>
    </row>
    <row r="302" spans="6:7" x14ac:dyDescent="0.2">
      <c r="F302" s="350"/>
      <c r="G302" s="350"/>
    </row>
    <row r="303" spans="6:7" x14ac:dyDescent="0.2">
      <c r="F303" s="350"/>
    </row>
    <row r="304" spans="6:7" x14ac:dyDescent="0.2">
      <c r="F304" s="350"/>
    </row>
    <row r="305" spans="6:6" x14ac:dyDescent="0.2">
      <c r="F305" s="350"/>
    </row>
    <row r="306" spans="6:6" x14ac:dyDescent="0.2">
      <c r="F306" s="350"/>
    </row>
    <row r="307" spans="6:6" x14ac:dyDescent="0.2">
      <c r="F307" s="350"/>
    </row>
    <row r="308" spans="6:6" x14ac:dyDescent="0.2">
      <c r="F308" s="350"/>
    </row>
    <row r="309" spans="6:6" x14ac:dyDescent="0.2">
      <c r="F309" s="350"/>
    </row>
    <row r="310" spans="6:6" x14ac:dyDescent="0.2">
      <c r="F310" s="350"/>
    </row>
    <row r="311" spans="6:6" x14ac:dyDescent="0.2">
      <c r="F311" s="350"/>
    </row>
    <row r="312" spans="6:6" x14ac:dyDescent="0.2">
      <c r="F312" s="350"/>
    </row>
    <row r="313" spans="6:6" x14ac:dyDescent="0.2">
      <c r="F313" s="350"/>
    </row>
    <row r="314" spans="6:6" x14ac:dyDescent="0.2">
      <c r="F314" s="350"/>
    </row>
    <row r="315" spans="6:6" x14ac:dyDescent="0.2">
      <c r="F315" s="350"/>
    </row>
    <row r="316" spans="6:6" x14ac:dyDescent="0.2">
      <c r="F316" s="350"/>
    </row>
    <row r="317" spans="6:6" x14ac:dyDescent="0.2">
      <c r="F317" s="350"/>
    </row>
    <row r="318" spans="6:6" x14ac:dyDescent="0.2">
      <c r="F318" s="350"/>
    </row>
    <row r="319" spans="6:6" x14ac:dyDescent="0.2">
      <c r="F319" s="350"/>
    </row>
    <row r="320" spans="6:6" x14ac:dyDescent="0.2">
      <c r="F320" s="350"/>
    </row>
    <row r="321" spans="6:6" x14ac:dyDescent="0.2">
      <c r="F321" s="350"/>
    </row>
    <row r="322" spans="6:6" x14ac:dyDescent="0.2">
      <c r="F322" s="350"/>
    </row>
    <row r="323" spans="6:6" x14ac:dyDescent="0.2">
      <c r="F323" s="350"/>
    </row>
    <row r="324" spans="6:6" x14ac:dyDescent="0.2">
      <c r="F324" s="350"/>
    </row>
    <row r="325" spans="6:6" x14ac:dyDescent="0.2">
      <c r="F325" s="350"/>
    </row>
    <row r="326" spans="6:6" x14ac:dyDescent="0.2">
      <c r="F326" s="350"/>
    </row>
    <row r="327" spans="6:6" x14ac:dyDescent="0.2">
      <c r="F327" s="350"/>
    </row>
    <row r="328" spans="6:6" x14ac:dyDescent="0.2">
      <c r="F328" s="350"/>
    </row>
    <row r="329" spans="6:6" x14ac:dyDescent="0.2">
      <c r="F329" s="350"/>
    </row>
    <row r="330" spans="6:6" x14ac:dyDescent="0.2">
      <c r="F330" s="350"/>
    </row>
    <row r="331" spans="6:6" x14ac:dyDescent="0.2">
      <c r="F331" s="350"/>
    </row>
    <row r="332" spans="6:6" x14ac:dyDescent="0.2">
      <c r="F332" s="350"/>
    </row>
    <row r="333" spans="6:6" x14ac:dyDescent="0.2">
      <c r="F333" s="350"/>
    </row>
    <row r="334" spans="6:6" x14ac:dyDescent="0.2">
      <c r="F334" s="350"/>
    </row>
    <row r="335" spans="6:6" x14ac:dyDescent="0.2">
      <c r="F335" s="350"/>
    </row>
    <row r="336" spans="6:6" x14ac:dyDescent="0.2">
      <c r="F336" s="350"/>
    </row>
    <row r="337" spans="6:6" x14ac:dyDescent="0.2">
      <c r="F337" s="350"/>
    </row>
    <row r="338" spans="6:6" x14ac:dyDescent="0.2">
      <c r="F338" s="350"/>
    </row>
    <row r="339" spans="6:6" x14ac:dyDescent="0.2">
      <c r="F339" s="350"/>
    </row>
    <row r="340" spans="6:6" x14ac:dyDescent="0.2">
      <c r="F340" s="350"/>
    </row>
    <row r="341" spans="6:6" x14ac:dyDescent="0.2">
      <c r="F341" s="350"/>
    </row>
    <row r="342" spans="6:6" x14ac:dyDescent="0.2">
      <c r="F342" s="350"/>
    </row>
    <row r="343" spans="6:6" x14ac:dyDescent="0.2">
      <c r="F343" s="350"/>
    </row>
    <row r="344" spans="6:6" x14ac:dyDescent="0.2">
      <c r="F344" s="350"/>
    </row>
    <row r="345" spans="6:6" x14ac:dyDescent="0.2">
      <c r="F345" s="350"/>
    </row>
    <row r="346" spans="6:6" x14ac:dyDescent="0.2">
      <c r="F346" s="350"/>
    </row>
    <row r="347" spans="6:6" x14ac:dyDescent="0.2">
      <c r="F347" s="350"/>
    </row>
    <row r="348" spans="6:6" x14ac:dyDescent="0.2">
      <c r="F348" s="350"/>
    </row>
    <row r="349" spans="6:6" x14ac:dyDescent="0.2">
      <c r="F349" s="350"/>
    </row>
    <row r="350" spans="6:6" x14ac:dyDescent="0.2">
      <c r="F350" s="350"/>
    </row>
    <row r="351" spans="6:6" x14ac:dyDescent="0.2">
      <c r="F351" s="350"/>
    </row>
    <row r="352" spans="6:6" x14ac:dyDescent="0.2">
      <c r="F352" s="350"/>
    </row>
    <row r="353" spans="6:6" x14ac:dyDescent="0.2">
      <c r="F353" s="350"/>
    </row>
    <row r="354" spans="6:6" x14ac:dyDescent="0.2">
      <c r="F354" s="350"/>
    </row>
    <row r="355" spans="6:6" x14ac:dyDescent="0.2">
      <c r="F355" s="350"/>
    </row>
    <row r="356" spans="6:6" x14ac:dyDescent="0.2">
      <c r="F356" s="350"/>
    </row>
    <row r="357" spans="6:6" x14ac:dyDescent="0.2">
      <c r="F357" s="350"/>
    </row>
    <row r="358" spans="6:6" x14ac:dyDescent="0.2">
      <c r="F358" s="350"/>
    </row>
  </sheetData>
  <dataConsolidate/>
  <phoneticPr fontId="22" type="noConversion"/>
  <pageMargins left="0.19685039370078741" right="0.19685039370078741" top="0.27559055118110237" bottom="0.19685039370078741" header="0.31496062992125984" footer="0.51181102362204722"/>
  <pageSetup paperSize="9" scale="71" orientation="portrait" r:id="rId1"/>
  <headerFooter alignWithMargins="0">
    <oddFooter xml:space="preserve">&amp;R&amp;8
</oddFooter>
  </headerFooter>
  <rowBreaks count="1" manualBreakCount="1">
    <brk id="109" max="16383" man="1"/>
  </rowBreak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8">
    <tabColor indexed="26"/>
  </sheetPr>
  <dimension ref="A1:J257"/>
  <sheetViews>
    <sheetView showRowColHeaders="0" showZeros="0" view="pageBreakPreview" topLeftCell="A172" zoomScale="115" zoomScaleNormal="100" workbookViewId="0">
      <selection activeCell="C186" sqref="C186:E186"/>
    </sheetView>
  </sheetViews>
  <sheetFormatPr baseColWidth="10" defaultRowHeight="11.25" x14ac:dyDescent="0.2"/>
  <cols>
    <col min="1" max="1" width="4" style="6" customWidth="1"/>
    <col min="2" max="2" width="62.28515625" style="5" customWidth="1"/>
    <col min="3" max="3" width="13" style="3" customWidth="1"/>
    <col min="4" max="4" width="14.7109375" style="3" customWidth="1"/>
    <col min="5" max="5" width="9.140625" style="3" customWidth="1"/>
    <col min="6" max="6" width="2.5703125" style="3" customWidth="1"/>
    <col min="7" max="16384" width="11.42578125" style="5"/>
  </cols>
  <sheetData>
    <row r="1" spans="1:6" ht="9" customHeight="1" x14ac:dyDescent="0.2">
      <c r="A1" s="1"/>
      <c r="D1" s="4"/>
      <c r="E1" s="4"/>
      <c r="F1" s="4"/>
    </row>
    <row r="2" spans="1:6" ht="17.25" customHeight="1" x14ac:dyDescent="0.25">
      <c r="B2" s="7" t="s">
        <v>288</v>
      </c>
      <c r="C2" s="8"/>
      <c r="D2" s="8"/>
      <c r="E2" s="8"/>
      <c r="F2" s="8"/>
    </row>
    <row r="3" spans="1:6" ht="12" customHeight="1" x14ac:dyDescent="0.2">
      <c r="B3" s="9" t="str">
        <f>CUMUL_Maladie_nbre!C3</f>
        <v>PERIODE DU 1.1 AU 30.4.2024</v>
      </c>
    </row>
    <row r="4" spans="1:6" ht="14.25" customHeight="1" x14ac:dyDescent="0.2">
      <c r="B4" s="12" t="s">
        <v>174</v>
      </c>
      <c r="C4" s="13"/>
      <c r="D4" s="13"/>
      <c r="E4" s="14"/>
      <c r="F4" s="15"/>
    </row>
    <row r="5" spans="1:6" ht="12" customHeight="1" x14ac:dyDescent="0.2">
      <c r="B5" s="16" t="s">
        <v>4</v>
      </c>
      <c r="C5" s="18" t="s">
        <v>6</v>
      </c>
      <c r="D5" s="219" t="s">
        <v>3</v>
      </c>
      <c r="E5" s="19" t="str">
        <f>CUMUL_Maladie_mnt!$H$5</f>
        <v>PCAP</v>
      </c>
      <c r="F5" s="20"/>
    </row>
    <row r="6" spans="1:6" ht="9.75" customHeight="1" x14ac:dyDescent="0.2">
      <c r="B6" s="21"/>
      <c r="C6" s="17"/>
      <c r="D6" s="220" t="s">
        <v>87</v>
      </c>
      <c r="E6" s="22" t="str">
        <f>CUMUL_Maladie_mnt!$H$6</f>
        <v>en %</v>
      </c>
      <c r="F6" s="23"/>
    </row>
    <row r="7" spans="1:6" s="28" customFormat="1" ht="14.25" customHeight="1" x14ac:dyDescent="0.2">
      <c r="A7" s="24"/>
      <c r="B7" s="25" t="s">
        <v>170</v>
      </c>
      <c r="C7" s="192"/>
      <c r="D7" s="228"/>
      <c r="E7" s="193"/>
      <c r="F7" s="27"/>
    </row>
    <row r="8" spans="1:6" ht="6.75" customHeight="1" x14ac:dyDescent="0.2">
      <c r="B8" s="29"/>
      <c r="C8" s="30"/>
      <c r="D8" s="222"/>
      <c r="E8" s="179"/>
      <c r="F8" s="20"/>
    </row>
    <row r="9" spans="1:6" s="28" customFormat="1" ht="10.5" customHeight="1" x14ac:dyDescent="0.2">
      <c r="A9" s="24"/>
      <c r="B9" s="31" t="s">
        <v>88</v>
      </c>
      <c r="C9" s="30"/>
      <c r="D9" s="222"/>
      <c r="E9" s="179"/>
      <c r="F9" s="27"/>
    </row>
    <row r="10" spans="1:6" ht="10.5" customHeight="1" x14ac:dyDescent="0.2">
      <c r="B10" s="16" t="s">
        <v>22</v>
      </c>
      <c r="C10" s="30">
        <v>317882</v>
      </c>
      <c r="D10" s="222">
        <v>1430</v>
      </c>
      <c r="E10" s="179">
        <v>-0.1052130833755559</v>
      </c>
      <c r="F10" s="20"/>
    </row>
    <row r="11" spans="1:6" ht="10.5" customHeight="1" x14ac:dyDescent="0.2">
      <c r="B11" s="16" t="s">
        <v>23</v>
      </c>
      <c r="C11" s="30">
        <v>3199</v>
      </c>
      <c r="D11" s="222"/>
      <c r="E11" s="179">
        <v>-0.20501988071570576</v>
      </c>
      <c r="F11" s="20"/>
    </row>
    <row r="12" spans="1:6" ht="10.5" customHeight="1" x14ac:dyDescent="0.2">
      <c r="B12" s="16" t="s">
        <v>218</v>
      </c>
      <c r="C12" s="30">
        <v>763.89999999999986</v>
      </c>
      <c r="D12" s="222">
        <v>0</v>
      </c>
      <c r="E12" s="179">
        <v>-0.14341780668311288</v>
      </c>
      <c r="F12" s="20"/>
    </row>
    <row r="13" spans="1:6" ht="10.5" customHeight="1" x14ac:dyDescent="0.2">
      <c r="B13" s="33" t="s">
        <v>193</v>
      </c>
      <c r="C13" s="30">
        <v>23402</v>
      </c>
      <c r="D13" s="222">
        <v>219</v>
      </c>
      <c r="E13" s="179">
        <v>-7.1643922564265328E-2</v>
      </c>
      <c r="F13" s="20"/>
    </row>
    <row r="14" spans="1:6" x14ac:dyDescent="0.2">
      <c r="B14" s="33" t="s">
        <v>194</v>
      </c>
      <c r="C14" s="30">
        <v>328</v>
      </c>
      <c r="D14" s="222">
        <v>7</v>
      </c>
      <c r="E14" s="179">
        <v>0.10810810810810811</v>
      </c>
      <c r="F14" s="20"/>
    </row>
    <row r="15" spans="1:6" x14ac:dyDescent="0.2">
      <c r="B15" s="33" t="s">
        <v>322</v>
      </c>
      <c r="C15" s="30">
        <v>6</v>
      </c>
      <c r="D15" s="222">
        <v>4</v>
      </c>
      <c r="E15" s="179">
        <v>-0.45454545454545459</v>
      </c>
      <c r="F15" s="20"/>
    </row>
    <row r="16" spans="1:6" x14ac:dyDescent="0.2">
      <c r="B16" s="33" t="s">
        <v>324</v>
      </c>
      <c r="C16" s="30"/>
      <c r="D16" s="222"/>
      <c r="E16" s="179"/>
      <c r="F16" s="20"/>
    </row>
    <row r="17" spans="1:6" x14ac:dyDescent="0.2">
      <c r="B17" s="33" t="s">
        <v>325</v>
      </c>
      <c r="C17" s="30">
        <v>15267</v>
      </c>
      <c r="D17" s="222">
        <v>99</v>
      </c>
      <c r="E17" s="179">
        <v>-9.222261862290404E-2</v>
      </c>
      <c r="F17" s="20"/>
    </row>
    <row r="18" spans="1:6" x14ac:dyDescent="0.2">
      <c r="B18" s="33" t="s">
        <v>320</v>
      </c>
      <c r="C18" s="30">
        <v>15</v>
      </c>
      <c r="D18" s="222">
        <v>0</v>
      </c>
      <c r="E18" s="179">
        <v>-0.11764705882352944</v>
      </c>
      <c r="F18" s="20"/>
    </row>
    <row r="19" spans="1:6" x14ac:dyDescent="0.2">
      <c r="B19" s="33" t="s">
        <v>321</v>
      </c>
      <c r="C19" s="30">
        <v>7786</v>
      </c>
      <c r="D19" s="222">
        <v>109</v>
      </c>
      <c r="E19" s="179">
        <v>-3.4713612695264073E-2</v>
      </c>
      <c r="F19" s="20"/>
    </row>
    <row r="20" spans="1:6" x14ac:dyDescent="0.2">
      <c r="B20" s="33" t="s">
        <v>323</v>
      </c>
      <c r="C20" s="30">
        <v>24165.9</v>
      </c>
      <c r="D20" s="222">
        <v>219</v>
      </c>
      <c r="E20" s="179">
        <v>-7.4096353228760292E-2</v>
      </c>
      <c r="F20" s="20"/>
    </row>
    <row r="21" spans="1:6" x14ac:dyDescent="0.2">
      <c r="B21" s="35"/>
      <c r="C21" s="30"/>
      <c r="D21" s="222"/>
      <c r="E21" s="179"/>
      <c r="F21" s="34"/>
    </row>
    <row r="22" spans="1:6" s="28" customFormat="1" ht="10.5" customHeight="1" x14ac:dyDescent="0.2">
      <c r="A22" s="24"/>
      <c r="B22" s="31" t="s">
        <v>102</v>
      </c>
      <c r="C22" s="30"/>
      <c r="D22" s="222"/>
      <c r="E22" s="179"/>
      <c r="F22" s="36"/>
    </row>
    <row r="23" spans="1:6" ht="10.5" customHeight="1" x14ac:dyDescent="0.2">
      <c r="B23" s="16" t="s">
        <v>22</v>
      </c>
      <c r="C23" s="30">
        <v>657760</v>
      </c>
      <c r="D23" s="222">
        <v>79658</v>
      </c>
      <c r="E23" s="179">
        <v>-0.12273050397382701</v>
      </c>
      <c r="F23" s="20"/>
    </row>
    <row r="24" spans="1:6" ht="10.5" customHeight="1" x14ac:dyDescent="0.2">
      <c r="B24" s="16" t="s">
        <v>23</v>
      </c>
      <c r="C24" s="30">
        <v>18</v>
      </c>
      <c r="D24" s="222"/>
      <c r="E24" s="179"/>
      <c r="F24" s="34"/>
    </row>
    <row r="25" spans="1:6" ht="10.5" customHeight="1" x14ac:dyDescent="0.2">
      <c r="B25" s="33" t="s">
        <v>193</v>
      </c>
      <c r="C25" s="30">
        <v>12487.5</v>
      </c>
      <c r="D25" s="222">
        <v>1936</v>
      </c>
      <c r="E25" s="179">
        <v>-0.2023977568135511</v>
      </c>
      <c r="F25" s="34"/>
    </row>
    <row r="26" spans="1:6" ht="10.5" customHeight="1" x14ac:dyDescent="0.2">
      <c r="B26" s="33" t="s">
        <v>194</v>
      </c>
      <c r="C26" s="30">
        <v>372752</v>
      </c>
      <c r="D26" s="222">
        <v>70398</v>
      </c>
      <c r="E26" s="179">
        <v>-9.6451880715320293E-2</v>
      </c>
      <c r="F26" s="34"/>
    </row>
    <row r="27" spans="1:6" ht="10.5" customHeight="1" x14ac:dyDescent="0.2">
      <c r="B27" s="33" t="s">
        <v>322</v>
      </c>
      <c r="C27" s="30">
        <v>2050</v>
      </c>
      <c r="D27" s="222">
        <v>1180</v>
      </c>
      <c r="E27" s="179">
        <v>-0.18650793650793651</v>
      </c>
      <c r="F27" s="34"/>
    </row>
    <row r="28" spans="1:6" ht="10.5" customHeight="1" x14ac:dyDescent="0.2">
      <c r="B28" s="33" t="s">
        <v>324</v>
      </c>
      <c r="C28" s="30">
        <v>24864</v>
      </c>
      <c r="D28" s="222">
        <v>24162</v>
      </c>
      <c r="E28" s="179">
        <v>-0.29389714026069913</v>
      </c>
      <c r="F28" s="34"/>
    </row>
    <row r="29" spans="1:6" ht="10.5" customHeight="1" x14ac:dyDescent="0.2">
      <c r="B29" s="33" t="s">
        <v>325</v>
      </c>
      <c r="C29" s="30">
        <v>27027</v>
      </c>
      <c r="D29" s="222">
        <v>24547</v>
      </c>
      <c r="E29" s="179">
        <v>-0.25754079446184275</v>
      </c>
      <c r="F29" s="34"/>
    </row>
    <row r="30" spans="1:6" ht="10.5" customHeight="1" x14ac:dyDescent="0.2">
      <c r="B30" s="33" t="s">
        <v>320</v>
      </c>
      <c r="C30" s="30">
        <v>238863</v>
      </c>
      <c r="D30" s="222">
        <v>3843</v>
      </c>
      <c r="E30" s="179">
        <v>-4.3821304191185351E-2</v>
      </c>
      <c r="F30" s="34"/>
    </row>
    <row r="31" spans="1:6" ht="10.5" customHeight="1" x14ac:dyDescent="0.2">
      <c r="B31" s="33" t="s">
        <v>321</v>
      </c>
      <c r="C31" s="30">
        <v>10570</v>
      </c>
      <c r="D31" s="222">
        <v>1340</v>
      </c>
      <c r="E31" s="179">
        <v>5.6796667928815658E-4</v>
      </c>
      <c r="F31" s="34"/>
    </row>
    <row r="32" spans="1:6" ht="10.5" customHeight="1" x14ac:dyDescent="0.2">
      <c r="B32" s="33" t="s">
        <v>323</v>
      </c>
      <c r="C32" s="30">
        <v>69378</v>
      </c>
      <c r="D32" s="222">
        <v>15326</v>
      </c>
      <c r="E32" s="179">
        <v>-0.11092030986691614</v>
      </c>
      <c r="F32" s="34"/>
    </row>
    <row r="33" spans="1:6" ht="10.5" customHeight="1" x14ac:dyDescent="0.2">
      <c r="B33" s="16" t="s">
        <v>195</v>
      </c>
      <c r="C33" s="30">
        <v>385239.5</v>
      </c>
      <c r="D33" s="222">
        <v>72334</v>
      </c>
      <c r="E33" s="179">
        <v>-0.10032559642857475</v>
      </c>
      <c r="F33" s="34"/>
    </row>
    <row r="34" spans="1:6" ht="10.5" customHeight="1" x14ac:dyDescent="0.2">
      <c r="B34" s="16" t="s">
        <v>196</v>
      </c>
      <c r="C34" s="30">
        <v>18</v>
      </c>
      <c r="D34" s="222"/>
      <c r="E34" s="179">
        <v>-0.4375</v>
      </c>
      <c r="F34" s="34"/>
    </row>
    <row r="35" spans="1:6" ht="10.5" customHeight="1" x14ac:dyDescent="0.2">
      <c r="B35" s="16" t="s">
        <v>197</v>
      </c>
      <c r="C35" s="30">
        <v>7</v>
      </c>
      <c r="D35" s="222"/>
      <c r="E35" s="179">
        <v>0.16666666666666674</v>
      </c>
      <c r="F35" s="34"/>
    </row>
    <row r="36" spans="1:6" ht="10.5" customHeight="1" x14ac:dyDescent="0.2">
      <c r="B36" s="16" t="s">
        <v>198</v>
      </c>
      <c r="C36" s="30">
        <v>90</v>
      </c>
      <c r="D36" s="222"/>
      <c r="E36" s="179"/>
      <c r="F36" s="34"/>
    </row>
    <row r="37" spans="1:6" ht="17.25" customHeight="1" x14ac:dyDescent="0.2">
      <c r="B37" s="16" t="s">
        <v>303</v>
      </c>
      <c r="C37" s="30"/>
      <c r="D37" s="222"/>
      <c r="E37" s="179"/>
      <c r="F37" s="34"/>
    </row>
    <row r="38" spans="1:6" s="28" customFormat="1" ht="12" customHeight="1" x14ac:dyDescent="0.2">
      <c r="A38" s="24"/>
      <c r="B38" s="31" t="s">
        <v>113</v>
      </c>
      <c r="C38" s="30"/>
      <c r="D38" s="222"/>
      <c r="E38" s="179"/>
      <c r="F38" s="36"/>
    </row>
    <row r="39" spans="1:6" ht="10.5" customHeight="1" x14ac:dyDescent="0.2">
      <c r="B39" s="16" t="s">
        <v>22</v>
      </c>
      <c r="C39" s="30">
        <v>975642</v>
      </c>
      <c r="D39" s="222">
        <v>81088</v>
      </c>
      <c r="E39" s="179">
        <v>-0.11709882257762383</v>
      </c>
      <c r="F39" s="34"/>
    </row>
    <row r="40" spans="1:6" ht="10.5" customHeight="1" x14ac:dyDescent="0.2">
      <c r="B40" s="16" t="s">
        <v>23</v>
      </c>
      <c r="C40" s="30">
        <v>3217</v>
      </c>
      <c r="D40" s="222"/>
      <c r="E40" s="179">
        <v>-0.25290292614955878</v>
      </c>
      <c r="F40" s="34"/>
    </row>
    <row r="41" spans="1:6" s="28" customFormat="1" ht="10.5" customHeight="1" x14ac:dyDescent="0.2">
      <c r="A41" s="24"/>
      <c r="B41" s="33" t="s">
        <v>193</v>
      </c>
      <c r="C41" s="30">
        <v>13251.4</v>
      </c>
      <c r="D41" s="222">
        <v>1936</v>
      </c>
      <c r="E41" s="179">
        <v>-0.1992192457140094</v>
      </c>
      <c r="F41" s="27"/>
    </row>
    <row r="42" spans="1:6" ht="10.5" customHeight="1" x14ac:dyDescent="0.2">
      <c r="B42" s="33" t="s">
        <v>194</v>
      </c>
      <c r="C42" s="343">
        <v>396154</v>
      </c>
      <c r="D42" s="222">
        <v>70617</v>
      </c>
      <c r="E42" s="344">
        <v>-9.5023306655275142E-2</v>
      </c>
      <c r="F42" s="34"/>
    </row>
    <row r="43" spans="1:6" ht="10.5" customHeight="1" x14ac:dyDescent="0.2">
      <c r="B43" s="33" t="s">
        <v>322</v>
      </c>
      <c r="C43" s="343">
        <v>2378</v>
      </c>
      <c r="D43" s="222">
        <v>1187</v>
      </c>
      <c r="E43" s="344">
        <v>-0.15553977272727271</v>
      </c>
      <c r="F43" s="34"/>
    </row>
    <row r="44" spans="1:6" ht="10.5" customHeight="1" x14ac:dyDescent="0.2">
      <c r="B44" s="33" t="s">
        <v>324</v>
      </c>
      <c r="C44" s="343">
        <v>24870</v>
      </c>
      <c r="D44" s="222">
        <v>24166</v>
      </c>
      <c r="E44" s="344">
        <v>-0.29394730865319096</v>
      </c>
      <c r="F44" s="34"/>
    </row>
    <row r="45" spans="1:6" ht="10.5" customHeight="1" x14ac:dyDescent="0.2">
      <c r="B45" s="33" t="s">
        <v>325</v>
      </c>
      <c r="C45" s="343">
        <v>27027</v>
      </c>
      <c r="D45" s="222">
        <v>24547</v>
      </c>
      <c r="E45" s="344">
        <v>-0.25754079446184275</v>
      </c>
      <c r="F45" s="34"/>
    </row>
    <row r="46" spans="1:6" ht="10.5" customHeight="1" x14ac:dyDescent="0.2">
      <c r="B46" s="33" t="s">
        <v>320</v>
      </c>
      <c r="C46" s="343">
        <v>254130</v>
      </c>
      <c r="D46" s="222">
        <v>3942</v>
      </c>
      <c r="E46" s="344">
        <v>-4.687429677303212E-2</v>
      </c>
      <c r="F46" s="34"/>
    </row>
    <row r="47" spans="1:6" ht="10.5" customHeight="1" x14ac:dyDescent="0.2">
      <c r="B47" s="33" t="s">
        <v>321</v>
      </c>
      <c r="C47" s="343">
        <v>10585</v>
      </c>
      <c r="D47" s="222">
        <v>1340</v>
      </c>
      <c r="E47" s="344">
        <v>3.7803610244768748E-4</v>
      </c>
      <c r="F47" s="34"/>
    </row>
    <row r="48" spans="1:6" ht="10.5" customHeight="1" x14ac:dyDescent="0.2">
      <c r="B48" s="33" t="s">
        <v>323</v>
      </c>
      <c r="C48" s="343">
        <v>77164</v>
      </c>
      <c r="D48" s="222">
        <v>15435</v>
      </c>
      <c r="E48" s="344">
        <v>-0.10378109048252315</v>
      </c>
      <c r="F48" s="34"/>
    </row>
    <row r="49" spans="1:6" ht="10.5" customHeight="1" x14ac:dyDescent="0.2">
      <c r="B49" s="16" t="s">
        <v>196</v>
      </c>
      <c r="C49" s="343">
        <v>409405.4</v>
      </c>
      <c r="D49" s="222">
        <v>72553</v>
      </c>
      <c r="E49" s="344">
        <v>-9.8818706463105865E-2</v>
      </c>
      <c r="F49" s="34"/>
    </row>
    <row r="50" spans="1:6" s="28" customFormat="1" ht="10.5" customHeight="1" x14ac:dyDescent="0.2">
      <c r="A50" s="24"/>
      <c r="B50" s="16" t="s">
        <v>197</v>
      </c>
      <c r="C50" s="343">
        <v>18</v>
      </c>
      <c r="D50" s="222"/>
      <c r="E50" s="344">
        <v>-0.4375</v>
      </c>
      <c r="F50" s="27"/>
    </row>
    <row r="51" spans="1:6" ht="10.5" customHeight="1" x14ac:dyDescent="0.2">
      <c r="B51" s="16" t="s">
        <v>198</v>
      </c>
      <c r="C51" s="343">
        <v>7</v>
      </c>
      <c r="D51" s="222"/>
      <c r="E51" s="344">
        <v>0.16666666666666674</v>
      </c>
      <c r="F51" s="34"/>
    </row>
    <row r="52" spans="1:6" ht="11.25" customHeight="1" x14ac:dyDescent="0.2">
      <c r="B52" s="16" t="s">
        <v>303</v>
      </c>
      <c r="C52" s="343">
        <v>90</v>
      </c>
      <c r="D52" s="222"/>
      <c r="E52" s="344"/>
      <c r="F52" s="34"/>
    </row>
    <row r="53" spans="1:6" ht="11.25" hidden="1" customHeight="1" x14ac:dyDescent="0.2">
      <c r="B53" s="16"/>
      <c r="C53" s="30"/>
      <c r="D53" s="222"/>
      <c r="E53" s="179"/>
      <c r="F53" s="34"/>
    </row>
    <row r="54" spans="1:6" ht="11.25" customHeight="1" x14ac:dyDescent="0.2">
      <c r="B54" s="31" t="s">
        <v>122</v>
      </c>
      <c r="C54" s="30"/>
      <c r="D54" s="222"/>
      <c r="E54" s="179"/>
      <c r="F54" s="34"/>
    </row>
    <row r="55" spans="1:6" ht="10.5" customHeight="1" x14ac:dyDescent="0.2">
      <c r="B55" s="16" t="s">
        <v>22</v>
      </c>
      <c r="C55" s="30">
        <v>438150</v>
      </c>
      <c r="D55" s="222">
        <v>516</v>
      </c>
      <c r="E55" s="179">
        <v>6.3199912643622458E-2</v>
      </c>
      <c r="F55" s="34"/>
    </row>
    <row r="56" spans="1:6" ht="10.5" customHeight="1" x14ac:dyDescent="0.2">
      <c r="B56" s="16" t="s">
        <v>169</v>
      </c>
      <c r="C56" s="30">
        <v>19824</v>
      </c>
      <c r="D56" s="222"/>
      <c r="E56" s="179">
        <v>-0.12677297154435729</v>
      </c>
      <c r="F56" s="34"/>
    </row>
    <row r="57" spans="1:6" ht="6" customHeight="1" x14ac:dyDescent="0.2">
      <c r="B57" s="35"/>
      <c r="C57" s="30"/>
      <c r="D57" s="222"/>
      <c r="E57" s="179"/>
      <c r="F57" s="34"/>
    </row>
    <row r="58" spans="1:6" s="28" customFormat="1" ht="11.25" customHeight="1" x14ac:dyDescent="0.2">
      <c r="A58" s="24"/>
      <c r="B58" s="31" t="s">
        <v>121</v>
      </c>
      <c r="C58" s="30"/>
      <c r="D58" s="222"/>
      <c r="E58" s="179"/>
      <c r="F58" s="36"/>
    </row>
    <row r="59" spans="1:6" s="28" customFormat="1" ht="10.5" customHeight="1" x14ac:dyDescent="0.2">
      <c r="A59" s="24"/>
      <c r="B59" s="16" t="s">
        <v>22</v>
      </c>
      <c r="C59" s="30">
        <v>7679</v>
      </c>
      <c r="D59" s="222"/>
      <c r="E59" s="179">
        <v>-2.4641178712053846E-2</v>
      </c>
      <c r="F59" s="36"/>
    </row>
    <row r="60" spans="1:6" s="28" customFormat="1" ht="10.5" customHeight="1" x14ac:dyDescent="0.2">
      <c r="A60" s="24"/>
      <c r="B60" s="16" t="s">
        <v>23</v>
      </c>
      <c r="C60" s="30">
        <v>2</v>
      </c>
      <c r="D60" s="222"/>
      <c r="E60" s="179"/>
      <c r="F60" s="36"/>
    </row>
    <row r="61" spans="1:6" s="28" customFormat="1" ht="10.5" customHeight="1" x14ac:dyDescent="0.2">
      <c r="A61" s="24"/>
      <c r="B61" s="16" t="s">
        <v>199</v>
      </c>
      <c r="C61" s="30">
        <v>7048</v>
      </c>
      <c r="D61" s="222"/>
      <c r="E61" s="179">
        <v>-4.3950081389039664E-2</v>
      </c>
      <c r="F61" s="36"/>
    </row>
    <row r="62" spans="1:6" s="28" customFormat="1" ht="10.5" customHeight="1" x14ac:dyDescent="0.2">
      <c r="A62" s="24"/>
      <c r="B62" s="16" t="s">
        <v>200</v>
      </c>
      <c r="C62" s="30">
        <v>482</v>
      </c>
      <c r="D62" s="222"/>
      <c r="E62" s="179">
        <v>4.5553145336225676E-2</v>
      </c>
      <c r="F62" s="36"/>
    </row>
    <row r="63" spans="1:6" s="28" customFormat="1" ht="10.5" customHeight="1" x14ac:dyDescent="0.2">
      <c r="A63" s="24"/>
      <c r="B63" s="16" t="s">
        <v>201</v>
      </c>
      <c r="C63" s="30">
        <v>1742</v>
      </c>
      <c r="D63" s="222">
        <v>2</v>
      </c>
      <c r="E63" s="179">
        <v>6.9364161849712058E-3</v>
      </c>
      <c r="F63" s="36"/>
    </row>
    <row r="64" spans="1:6" s="28" customFormat="1" ht="10.5" customHeight="1" x14ac:dyDescent="0.2">
      <c r="A64" s="24"/>
      <c r="B64" s="16" t="s">
        <v>202</v>
      </c>
      <c r="C64" s="30">
        <v>62407</v>
      </c>
      <c r="D64" s="222"/>
      <c r="E64" s="179">
        <v>5.9074092930115674E-2</v>
      </c>
      <c r="F64" s="36"/>
    </row>
    <row r="65" spans="1:6" s="28" customFormat="1" ht="10.5" customHeight="1" x14ac:dyDescent="0.2">
      <c r="A65" s="24"/>
      <c r="B65" s="16" t="s">
        <v>203</v>
      </c>
      <c r="C65" s="30">
        <v>3992</v>
      </c>
      <c r="D65" s="222"/>
      <c r="E65" s="179">
        <v>-7.0763500931098733E-2</v>
      </c>
      <c r="F65" s="36"/>
    </row>
    <row r="66" spans="1:6" s="28" customFormat="1" ht="10.5" customHeight="1" x14ac:dyDescent="0.2">
      <c r="A66" s="24"/>
      <c r="B66" s="16" t="s">
        <v>204</v>
      </c>
      <c r="C66" s="30">
        <v>3050.01</v>
      </c>
      <c r="D66" s="222"/>
      <c r="E66" s="179">
        <v>-0.14349620893007575</v>
      </c>
      <c r="F66" s="36"/>
    </row>
    <row r="67" spans="1:6" s="28" customFormat="1" ht="6.75" customHeight="1" x14ac:dyDescent="0.2">
      <c r="A67" s="24"/>
      <c r="B67" s="35"/>
      <c r="C67" s="30"/>
      <c r="D67" s="222"/>
      <c r="E67" s="179"/>
      <c r="F67" s="36"/>
    </row>
    <row r="68" spans="1:6" s="28" customFormat="1" ht="10.5" customHeight="1" x14ac:dyDescent="0.2">
      <c r="A68" s="24"/>
      <c r="B68" s="31" t="s">
        <v>243</v>
      </c>
      <c r="C68" s="30"/>
      <c r="D68" s="222"/>
      <c r="E68" s="179"/>
      <c r="F68" s="36"/>
    </row>
    <row r="69" spans="1:6" s="28" customFormat="1" ht="10.5" customHeight="1" x14ac:dyDescent="0.2">
      <c r="A69" s="24"/>
      <c r="B69" s="16" t="s">
        <v>22</v>
      </c>
      <c r="C69" s="30">
        <v>67628</v>
      </c>
      <c r="D69" s="222"/>
      <c r="E69" s="179">
        <v>-5.7593957720767586E-2</v>
      </c>
      <c r="F69" s="36"/>
    </row>
    <row r="70" spans="1:6" s="28" customFormat="1" ht="10.5" customHeight="1" x14ac:dyDescent="0.2">
      <c r="A70" s="24"/>
      <c r="B70" s="16" t="s">
        <v>23</v>
      </c>
      <c r="C70" s="30">
        <v>4113</v>
      </c>
      <c r="D70" s="222"/>
      <c r="E70" s="179">
        <v>4.5235069885641632E-2</v>
      </c>
      <c r="F70" s="36"/>
    </row>
    <row r="71" spans="1:6" s="28" customFormat="1" ht="10.5" customHeight="1" x14ac:dyDescent="0.2">
      <c r="A71" s="24"/>
      <c r="B71" s="33" t="s">
        <v>193</v>
      </c>
      <c r="C71" s="30">
        <v>8016.5</v>
      </c>
      <c r="D71" s="222"/>
      <c r="E71" s="179">
        <v>0.18223513449740447</v>
      </c>
      <c r="F71" s="36"/>
    </row>
    <row r="72" spans="1:6" s="28" customFormat="1" ht="10.5" customHeight="1" x14ac:dyDescent="0.2">
      <c r="A72" s="24"/>
      <c r="B72" s="33" t="s">
        <v>194</v>
      </c>
      <c r="C72" s="30">
        <v>12728</v>
      </c>
      <c r="D72" s="222"/>
      <c r="E72" s="179">
        <v>-3.6997805856094468E-2</v>
      </c>
      <c r="F72" s="36"/>
    </row>
    <row r="73" spans="1:6" s="28" customFormat="1" ht="10.5" customHeight="1" x14ac:dyDescent="0.2">
      <c r="A73" s="24"/>
      <c r="B73" s="33" t="s">
        <v>322</v>
      </c>
      <c r="C73" s="30">
        <v>82</v>
      </c>
      <c r="D73" s="222"/>
      <c r="E73" s="179">
        <v>0.13888888888888884</v>
      </c>
      <c r="F73" s="36"/>
    </row>
    <row r="74" spans="1:6" s="28" customFormat="1" ht="10.5" customHeight="1" x14ac:dyDescent="0.2">
      <c r="A74" s="24"/>
      <c r="B74" s="33" t="s">
        <v>324</v>
      </c>
      <c r="C74" s="30">
        <v>681</v>
      </c>
      <c r="D74" s="222"/>
      <c r="E74" s="179">
        <v>-9.9206349206349187E-2</v>
      </c>
      <c r="F74" s="36"/>
    </row>
    <row r="75" spans="1:6" s="28" customFormat="1" ht="10.5" customHeight="1" x14ac:dyDescent="0.2">
      <c r="A75" s="24"/>
      <c r="B75" s="33" t="s">
        <v>325</v>
      </c>
      <c r="C75" s="30">
        <v>380</v>
      </c>
      <c r="D75" s="222"/>
      <c r="E75" s="179">
        <v>-0.27893738140417457</v>
      </c>
      <c r="F75" s="36"/>
    </row>
    <row r="76" spans="1:6" s="28" customFormat="1" ht="10.5" customHeight="1" x14ac:dyDescent="0.2">
      <c r="A76" s="24"/>
      <c r="B76" s="33" t="s">
        <v>320</v>
      </c>
      <c r="C76" s="30">
        <v>2533</v>
      </c>
      <c r="D76" s="222"/>
      <c r="E76" s="179">
        <v>9.2752372735116495E-2</v>
      </c>
      <c r="F76" s="36"/>
    </row>
    <row r="77" spans="1:6" s="28" customFormat="1" ht="10.5" customHeight="1" x14ac:dyDescent="0.2">
      <c r="A77" s="24"/>
      <c r="B77" s="33" t="s">
        <v>321</v>
      </c>
      <c r="C77" s="30">
        <v>1766</v>
      </c>
      <c r="D77" s="222"/>
      <c r="E77" s="179">
        <v>0.25873129009265861</v>
      </c>
      <c r="F77" s="36"/>
    </row>
    <row r="78" spans="1:6" s="28" customFormat="1" ht="10.5" customHeight="1" x14ac:dyDescent="0.2">
      <c r="A78" s="24"/>
      <c r="B78" s="33" t="s">
        <v>323</v>
      </c>
      <c r="C78" s="30">
        <v>7286</v>
      </c>
      <c r="D78" s="222"/>
      <c r="E78" s="179">
        <v>-0.10502395283134747</v>
      </c>
      <c r="F78" s="36"/>
    </row>
    <row r="79" spans="1:6" s="28" customFormat="1" ht="10.5" customHeight="1" x14ac:dyDescent="0.2">
      <c r="A79" s="24"/>
      <c r="B79" s="16" t="s">
        <v>195</v>
      </c>
      <c r="C79" s="30">
        <v>20744.5</v>
      </c>
      <c r="D79" s="222"/>
      <c r="E79" s="179">
        <v>3.7339107301803232E-2</v>
      </c>
      <c r="F79" s="36"/>
    </row>
    <row r="80" spans="1:6" s="28" customFormat="1" ht="10.5" customHeight="1" x14ac:dyDescent="0.2">
      <c r="A80" s="24"/>
      <c r="B80" s="16" t="s">
        <v>196</v>
      </c>
      <c r="C80" s="30">
        <v>22</v>
      </c>
      <c r="D80" s="222"/>
      <c r="E80" s="179">
        <v>0.15789473684210531</v>
      </c>
      <c r="F80" s="36"/>
    </row>
    <row r="81" spans="1:6" s="28" customFormat="1" ht="10.5" customHeight="1" x14ac:dyDescent="0.2">
      <c r="A81" s="24"/>
      <c r="B81" s="16" t="s">
        <v>197</v>
      </c>
      <c r="C81" s="30">
        <v>3</v>
      </c>
      <c r="D81" s="222"/>
      <c r="E81" s="179"/>
      <c r="F81" s="36"/>
    </row>
    <row r="82" spans="1:6" s="28" customFormat="1" ht="10.5" customHeight="1" x14ac:dyDescent="0.2">
      <c r="A82" s="24"/>
      <c r="B82" s="16" t="s">
        <v>198</v>
      </c>
      <c r="C82" s="343"/>
      <c r="D82" s="222"/>
      <c r="E82" s="344"/>
      <c r="F82" s="36"/>
    </row>
    <row r="83" spans="1:6" ht="10.5" customHeight="1" x14ac:dyDescent="0.2">
      <c r="B83" s="16" t="s">
        <v>200</v>
      </c>
      <c r="C83" s="343">
        <v>187</v>
      </c>
      <c r="D83" s="222"/>
      <c r="E83" s="344">
        <v>3.3149171270718147E-2</v>
      </c>
      <c r="F83" s="34"/>
    </row>
    <row r="84" spans="1:6" ht="10.5" customHeight="1" x14ac:dyDescent="0.2">
      <c r="B84" s="16" t="s">
        <v>201</v>
      </c>
      <c r="C84" s="343">
        <v>511</v>
      </c>
      <c r="D84" s="222"/>
      <c r="E84" s="344">
        <v>5.5785123966942241E-2</v>
      </c>
      <c r="F84" s="20"/>
    </row>
    <row r="85" spans="1:6" ht="10.5" customHeight="1" x14ac:dyDescent="0.2">
      <c r="B85" s="16" t="s">
        <v>202</v>
      </c>
      <c r="C85" s="343">
        <v>13143</v>
      </c>
      <c r="D85" s="222"/>
      <c r="E85" s="344">
        <v>0.18512173128944998</v>
      </c>
      <c r="F85" s="34"/>
    </row>
    <row r="86" spans="1:6" ht="10.5" customHeight="1" x14ac:dyDescent="0.2">
      <c r="B86" s="16" t="s">
        <v>203</v>
      </c>
      <c r="C86" s="343">
        <v>1422</v>
      </c>
      <c r="D86" s="222"/>
      <c r="E86" s="344">
        <v>3.5688273852876984E-2</v>
      </c>
      <c r="F86" s="34"/>
    </row>
    <row r="87" spans="1:6" ht="10.5" customHeight="1" x14ac:dyDescent="0.2">
      <c r="B87" s="16" t="s">
        <v>204</v>
      </c>
      <c r="C87" s="343">
        <v>110</v>
      </c>
      <c r="D87" s="222"/>
      <c r="E87" s="344"/>
      <c r="F87" s="34"/>
    </row>
    <row r="88" spans="1:6" s="28" customFormat="1" ht="14.25" customHeight="1" x14ac:dyDescent="0.2">
      <c r="A88" s="24"/>
      <c r="B88" s="16" t="s">
        <v>303</v>
      </c>
      <c r="C88" s="345"/>
      <c r="D88" s="222"/>
      <c r="E88" s="346"/>
      <c r="F88" s="47"/>
    </row>
    <row r="89" spans="1:6" s="28" customFormat="1" ht="12" customHeight="1" x14ac:dyDescent="0.2">
      <c r="A89" s="24"/>
      <c r="B89" s="31" t="s">
        <v>278</v>
      </c>
      <c r="C89" s="345"/>
      <c r="D89" s="222"/>
      <c r="E89" s="346"/>
      <c r="F89" s="47"/>
    </row>
    <row r="90" spans="1:6" ht="10.5" customHeight="1" x14ac:dyDescent="0.2">
      <c r="B90" s="16" t="s">
        <v>22</v>
      </c>
      <c r="C90" s="345">
        <v>1489099</v>
      </c>
      <c r="D90" s="222">
        <v>81604</v>
      </c>
      <c r="E90" s="346">
        <v>-6.7436340635529057E-2</v>
      </c>
      <c r="F90" s="47"/>
    </row>
    <row r="91" spans="1:6" s="28" customFormat="1" ht="10.5" customHeight="1" x14ac:dyDescent="0.2">
      <c r="A91" s="24"/>
      <c r="B91" s="16" t="s">
        <v>169</v>
      </c>
      <c r="C91" s="345">
        <v>27156</v>
      </c>
      <c r="D91" s="222"/>
      <c r="E91" s="346">
        <v>-0.12238632323950493</v>
      </c>
      <c r="F91" s="47"/>
    </row>
    <row r="92" spans="1:6" ht="10.5" customHeight="1" x14ac:dyDescent="0.2">
      <c r="B92" s="33" t="s">
        <v>193</v>
      </c>
      <c r="C92" s="345">
        <v>139021.9</v>
      </c>
      <c r="D92" s="222">
        <v>2023</v>
      </c>
      <c r="E92" s="346">
        <v>7.762315331076608E-2</v>
      </c>
      <c r="F92" s="47"/>
    </row>
    <row r="93" spans="1:6" ht="10.5" customHeight="1" x14ac:dyDescent="0.2">
      <c r="B93" s="33" t="s">
        <v>194</v>
      </c>
      <c r="C93" s="46">
        <v>408882</v>
      </c>
      <c r="D93" s="222">
        <v>70617</v>
      </c>
      <c r="E93" s="190">
        <v>-9.3322689550799143E-2</v>
      </c>
      <c r="F93" s="47"/>
    </row>
    <row r="94" spans="1:6" ht="10.5" customHeight="1" x14ac:dyDescent="0.2">
      <c r="B94" s="33" t="s">
        <v>322</v>
      </c>
      <c r="C94" s="46">
        <v>2460</v>
      </c>
      <c r="D94" s="222">
        <v>1187</v>
      </c>
      <c r="E94" s="190">
        <v>-0.14819944598337953</v>
      </c>
      <c r="F94" s="47"/>
    </row>
    <row r="95" spans="1:6" ht="10.5" customHeight="1" x14ac:dyDescent="0.2">
      <c r="B95" s="33" t="s">
        <v>324</v>
      </c>
      <c r="C95" s="46">
        <v>25551</v>
      </c>
      <c r="D95" s="222">
        <v>24166</v>
      </c>
      <c r="E95" s="190">
        <v>-0.28985547526403554</v>
      </c>
      <c r="F95" s="47"/>
    </row>
    <row r="96" spans="1:6" ht="10.5" customHeight="1" x14ac:dyDescent="0.2">
      <c r="B96" s="33" t="s">
        <v>325</v>
      </c>
      <c r="C96" s="46">
        <v>27407</v>
      </c>
      <c r="D96" s="222">
        <v>24547</v>
      </c>
      <c r="E96" s="190">
        <v>-0.25784613718216032</v>
      </c>
      <c r="F96" s="47"/>
    </row>
    <row r="97" spans="2:6" ht="10.5" customHeight="1" x14ac:dyDescent="0.2">
      <c r="B97" s="33" t="s">
        <v>320</v>
      </c>
      <c r="C97" s="46">
        <v>256663</v>
      </c>
      <c r="D97" s="222">
        <v>3942</v>
      </c>
      <c r="E97" s="190">
        <v>-4.5670878168851736E-2</v>
      </c>
      <c r="F97" s="47"/>
    </row>
    <row r="98" spans="2:6" ht="10.5" customHeight="1" x14ac:dyDescent="0.2">
      <c r="B98" s="33" t="s">
        <v>321</v>
      </c>
      <c r="C98" s="46">
        <v>12351</v>
      </c>
      <c r="D98" s="222">
        <v>1340</v>
      </c>
      <c r="E98" s="190">
        <v>3.0624165554071991E-2</v>
      </c>
      <c r="F98" s="47"/>
    </row>
    <row r="99" spans="2:6" ht="10.5" customHeight="1" x14ac:dyDescent="0.2">
      <c r="B99" s="33" t="s">
        <v>323</v>
      </c>
      <c r="C99" s="46">
        <v>84450</v>
      </c>
      <c r="D99" s="222">
        <v>15435</v>
      </c>
      <c r="E99" s="190">
        <v>-0.10388845560029925</v>
      </c>
      <c r="F99" s="47"/>
    </row>
    <row r="100" spans="2:6" ht="10.5" customHeight="1" x14ac:dyDescent="0.2">
      <c r="B100" s="16" t="s">
        <v>195</v>
      </c>
      <c r="C100" s="46">
        <v>547903.9</v>
      </c>
      <c r="D100" s="222">
        <v>72640</v>
      </c>
      <c r="E100" s="190">
        <v>-5.5298035054590078E-2</v>
      </c>
      <c r="F100" s="47"/>
    </row>
    <row r="101" spans="2:6" ht="10.5" customHeight="1" x14ac:dyDescent="0.2">
      <c r="B101" s="16" t="s">
        <v>196</v>
      </c>
      <c r="C101" s="46">
        <v>40</v>
      </c>
      <c r="D101" s="222"/>
      <c r="E101" s="190">
        <v>-0.21568627450980393</v>
      </c>
      <c r="F101" s="47"/>
    </row>
    <row r="102" spans="2:6" ht="10.5" customHeight="1" x14ac:dyDescent="0.2">
      <c r="B102" s="16" t="s">
        <v>197</v>
      </c>
      <c r="C102" s="46">
        <v>10</v>
      </c>
      <c r="D102" s="222"/>
      <c r="E102" s="190">
        <v>0.66666666666666674</v>
      </c>
      <c r="F102" s="47"/>
    </row>
    <row r="103" spans="2:6" ht="10.5" customHeight="1" x14ac:dyDescent="0.2">
      <c r="B103" s="16" t="s">
        <v>198</v>
      </c>
      <c r="C103" s="46">
        <v>90</v>
      </c>
      <c r="D103" s="222"/>
      <c r="E103" s="190"/>
      <c r="F103" s="47"/>
    </row>
    <row r="104" spans="2:6" ht="10.5" customHeight="1" x14ac:dyDescent="0.2">
      <c r="B104" s="16" t="s">
        <v>200</v>
      </c>
      <c r="C104" s="46">
        <v>669</v>
      </c>
      <c r="D104" s="222"/>
      <c r="E104" s="190">
        <v>4.20560747663552E-2</v>
      </c>
      <c r="F104" s="47"/>
    </row>
    <row r="105" spans="2:6" ht="10.5" customHeight="1" x14ac:dyDescent="0.2">
      <c r="B105" s="16" t="s">
        <v>201</v>
      </c>
      <c r="C105" s="46">
        <v>2253</v>
      </c>
      <c r="D105" s="222">
        <v>2</v>
      </c>
      <c r="E105" s="190">
        <v>1.7615176151761558E-2</v>
      </c>
      <c r="F105" s="47"/>
    </row>
    <row r="106" spans="2:6" ht="10.5" customHeight="1" x14ac:dyDescent="0.2">
      <c r="B106" s="16" t="s">
        <v>202</v>
      </c>
      <c r="C106" s="46">
        <v>75550</v>
      </c>
      <c r="D106" s="222"/>
      <c r="E106" s="190">
        <v>7.9039076782449813E-2</v>
      </c>
      <c r="F106" s="47"/>
    </row>
    <row r="107" spans="2:6" ht="10.5" customHeight="1" x14ac:dyDescent="0.2">
      <c r="B107" s="16" t="s">
        <v>203</v>
      </c>
      <c r="C107" s="46">
        <v>5414</v>
      </c>
      <c r="D107" s="222"/>
      <c r="E107" s="190">
        <v>-4.4981478214852655E-2</v>
      </c>
      <c r="F107" s="47"/>
    </row>
    <row r="108" spans="2:6" ht="10.5" customHeight="1" x14ac:dyDescent="0.2">
      <c r="B108" s="16" t="s">
        <v>204</v>
      </c>
      <c r="C108" s="46">
        <v>3160.01</v>
      </c>
      <c r="D108" s="222"/>
      <c r="E108" s="190">
        <v>-0.19098566308243725</v>
      </c>
      <c r="F108" s="47"/>
    </row>
    <row r="109" spans="2:6" ht="10.5" customHeight="1" x14ac:dyDescent="0.2">
      <c r="B109" s="21" t="s">
        <v>303</v>
      </c>
      <c r="C109" s="399"/>
      <c r="D109" s="342"/>
      <c r="E109" s="347"/>
      <c r="F109" s="47"/>
    </row>
    <row r="110" spans="2:6" ht="13.5" customHeight="1" x14ac:dyDescent="0.2">
      <c r="B110" s="43"/>
      <c r="D110" s="350"/>
      <c r="E110" s="350"/>
      <c r="F110" s="51"/>
    </row>
    <row r="111" spans="2:6" ht="15" customHeight="1" x14ac:dyDescent="0.25">
      <c r="B111" s="7" t="s">
        <v>288</v>
      </c>
      <c r="C111" s="8"/>
      <c r="D111" s="349"/>
      <c r="E111" s="349"/>
      <c r="F111" s="8"/>
    </row>
    <row r="112" spans="2:6" ht="9.75" customHeight="1" x14ac:dyDescent="0.2">
      <c r="B112" s="9" t="str">
        <f>B3</f>
        <v>PERIODE DU 1.1 AU 30.4.2024</v>
      </c>
      <c r="D112" s="350"/>
      <c r="E112" s="350"/>
    </row>
    <row r="113" spans="1:6" ht="14.25" customHeight="1" x14ac:dyDescent="0.2">
      <c r="B113" s="12" t="s">
        <v>174</v>
      </c>
      <c r="C113" s="13"/>
      <c r="D113" s="353"/>
      <c r="E113" s="351"/>
      <c r="F113" s="15"/>
    </row>
    <row r="114" spans="1:6" ht="12" customHeight="1" x14ac:dyDescent="0.2">
      <c r="B114" s="16" t="s">
        <v>4</v>
      </c>
      <c r="C114" s="18" t="s">
        <v>6</v>
      </c>
      <c r="D114" s="219" t="s">
        <v>3</v>
      </c>
      <c r="E114" s="19" t="str">
        <f>CUMUL_Maladie_mnt!$H$5</f>
        <v>PCAP</v>
      </c>
      <c r="F114" s="20"/>
    </row>
    <row r="115" spans="1:6" ht="9.75" customHeight="1" x14ac:dyDescent="0.2">
      <c r="B115" s="21"/>
      <c r="C115" s="45"/>
      <c r="D115" s="220" t="s">
        <v>87</v>
      </c>
      <c r="E115" s="22" t="str">
        <f>CUMUL_Maladie_mnt!$H$6</f>
        <v>en %</v>
      </c>
      <c r="F115" s="23"/>
    </row>
    <row r="116" spans="1:6" s="28" customFormat="1" ht="18" customHeight="1" x14ac:dyDescent="0.2">
      <c r="A116" s="24"/>
      <c r="B116" s="52" t="s">
        <v>163</v>
      </c>
      <c r="C116" s="238"/>
      <c r="D116" s="222"/>
      <c r="E116" s="239"/>
      <c r="F116" s="27"/>
    </row>
    <row r="117" spans="1:6" ht="6.75" customHeight="1" x14ac:dyDescent="0.2">
      <c r="B117" s="16"/>
      <c r="C117" s="238"/>
      <c r="D117" s="222"/>
      <c r="E117" s="239"/>
      <c r="F117" s="20"/>
    </row>
    <row r="118" spans="1:6" s="28" customFormat="1" ht="15" customHeight="1" x14ac:dyDescent="0.2">
      <c r="A118" s="54"/>
      <c r="B118" s="31" t="s">
        <v>124</v>
      </c>
      <c r="C118" s="238"/>
      <c r="D118" s="222"/>
      <c r="E118" s="239"/>
      <c r="F118" s="27"/>
    </row>
    <row r="119" spans="1:6" ht="10.5" customHeight="1" x14ac:dyDescent="0.2">
      <c r="A119" s="2"/>
      <c r="B119" s="37" t="s">
        <v>205</v>
      </c>
      <c r="C119" s="238">
        <v>1520401.0000000135</v>
      </c>
      <c r="D119" s="222">
        <v>28176.900000000005</v>
      </c>
      <c r="E119" s="239">
        <v>1.4098832833324693E-3</v>
      </c>
      <c r="F119" s="20"/>
    </row>
    <row r="120" spans="1:6" ht="10.5" customHeight="1" x14ac:dyDescent="0.2">
      <c r="A120" s="2"/>
      <c r="B120" s="37" t="s">
        <v>206</v>
      </c>
      <c r="C120" s="238">
        <v>2719.5</v>
      </c>
      <c r="D120" s="222"/>
      <c r="E120" s="239"/>
      <c r="F120" s="20"/>
    </row>
    <row r="121" spans="1:6" ht="10.5" customHeight="1" x14ac:dyDescent="0.2">
      <c r="A121" s="2"/>
      <c r="B121" s="37" t="s">
        <v>226</v>
      </c>
      <c r="C121" s="238">
        <v>1888.3</v>
      </c>
      <c r="D121" s="222"/>
      <c r="E121" s="239"/>
      <c r="F121" s="20"/>
    </row>
    <row r="122" spans="1:6" ht="10.5" hidden="1" customHeight="1" x14ac:dyDescent="0.2">
      <c r="A122" s="2"/>
      <c r="B122" s="37"/>
      <c r="C122" s="238"/>
      <c r="D122" s="222"/>
      <c r="E122" s="239"/>
      <c r="F122" s="20"/>
    </row>
    <row r="123" spans="1:6" ht="10.5" hidden="1" customHeight="1" x14ac:dyDescent="0.2">
      <c r="A123" s="2"/>
      <c r="B123" s="37"/>
      <c r="C123" s="238"/>
      <c r="D123" s="222"/>
      <c r="E123" s="239"/>
      <c r="F123" s="20"/>
    </row>
    <row r="124" spans="1:6" ht="10.5" hidden="1" customHeight="1" x14ac:dyDescent="0.2">
      <c r="A124" s="2"/>
      <c r="B124" s="37"/>
      <c r="C124" s="238"/>
      <c r="D124" s="222"/>
      <c r="E124" s="239"/>
      <c r="F124" s="20"/>
    </row>
    <row r="125" spans="1:6" ht="10.5" hidden="1" customHeight="1" x14ac:dyDescent="0.2">
      <c r="A125" s="2"/>
      <c r="B125" s="37"/>
      <c r="C125" s="238"/>
      <c r="D125" s="222"/>
      <c r="E125" s="239"/>
      <c r="F125" s="20"/>
    </row>
    <row r="126" spans="1:6" s="28" customFormat="1" ht="10.5" customHeight="1" x14ac:dyDescent="0.2">
      <c r="A126" s="54"/>
      <c r="B126" s="35" t="s">
        <v>227</v>
      </c>
      <c r="C126" s="238">
        <v>1525038.8000000136</v>
      </c>
      <c r="D126" s="222">
        <v>28176.900000000005</v>
      </c>
      <c r="E126" s="239">
        <v>-2.6780715015576328E-3</v>
      </c>
      <c r="F126" s="27"/>
    </row>
    <row r="127" spans="1:6" ht="7.5" customHeight="1" x14ac:dyDescent="0.2">
      <c r="A127" s="2"/>
      <c r="B127" s="35"/>
      <c r="C127" s="238"/>
      <c r="D127" s="222"/>
      <c r="E127" s="239"/>
      <c r="F127" s="20"/>
    </row>
    <row r="128" spans="1:6" s="28" customFormat="1" ht="15.75" customHeight="1" x14ac:dyDescent="0.2">
      <c r="A128" s="54"/>
      <c r="B128" s="31" t="s">
        <v>132</v>
      </c>
      <c r="C128" s="238"/>
      <c r="D128" s="222"/>
      <c r="E128" s="239"/>
      <c r="F128" s="27"/>
    </row>
    <row r="129" spans="1:6" ht="10.5" customHeight="1" x14ac:dyDescent="0.2">
      <c r="A129" s="2"/>
      <c r="B129" s="37" t="s">
        <v>207</v>
      </c>
      <c r="C129" s="238">
        <v>1857076.7499999451</v>
      </c>
      <c r="D129" s="222">
        <v>1017.0799999999999</v>
      </c>
      <c r="E129" s="239">
        <v>2.0656974083462787E-2</v>
      </c>
      <c r="F129" s="20"/>
    </row>
    <row r="130" spans="1:6" ht="10.5" customHeight="1" x14ac:dyDescent="0.2">
      <c r="A130" s="2"/>
      <c r="B130" s="37" t="s">
        <v>208</v>
      </c>
      <c r="C130" s="238">
        <v>60133.659999999953</v>
      </c>
      <c r="D130" s="222">
        <v>48235.659999999938</v>
      </c>
      <c r="E130" s="239">
        <v>-0.23265184765499569</v>
      </c>
      <c r="F130" s="20"/>
    </row>
    <row r="131" spans="1:6" ht="10.5" customHeight="1" x14ac:dyDescent="0.2">
      <c r="A131" s="2"/>
      <c r="B131" s="37" t="s">
        <v>209</v>
      </c>
      <c r="C131" s="238">
        <v>1433738.3799999815</v>
      </c>
      <c r="D131" s="222">
        <v>13871.260000000007</v>
      </c>
      <c r="E131" s="239">
        <v>-1.1976880588464245E-2</v>
      </c>
      <c r="F131" s="20"/>
    </row>
    <row r="132" spans="1:6" ht="10.5" hidden="1" customHeight="1" x14ac:dyDescent="0.2">
      <c r="A132" s="2"/>
      <c r="B132" s="37"/>
      <c r="C132" s="238"/>
      <c r="D132" s="222"/>
      <c r="E132" s="239"/>
      <c r="F132" s="20"/>
    </row>
    <row r="133" spans="1:6" ht="10.5" hidden="1" customHeight="1" x14ac:dyDescent="0.2">
      <c r="A133" s="2"/>
      <c r="B133" s="37"/>
      <c r="C133" s="238"/>
      <c r="D133" s="222"/>
      <c r="E133" s="239"/>
      <c r="F133" s="20"/>
    </row>
    <row r="134" spans="1:6" ht="10.5" hidden="1" customHeight="1" x14ac:dyDescent="0.2">
      <c r="A134" s="2"/>
      <c r="B134" s="37"/>
      <c r="C134" s="238"/>
      <c r="D134" s="222"/>
      <c r="E134" s="239"/>
      <c r="F134" s="20"/>
    </row>
    <row r="135" spans="1:6" ht="10.5" customHeight="1" x14ac:dyDescent="0.2">
      <c r="A135" s="2"/>
      <c r="B135" s="35" t="s">
        <v>228</v>
      </c>
      <c r="C135" s="238">
        <v>3350951.7899999265</v>
      </c>
      <c r="D135" s="222">
        <v>63123.999999999942</v>
      </c>
      <c r="E135" s="239">
        <v>5.9015961228436886E-4</v>
      </c>
      <c r="F135" s="20"/>
    </row>
    <row r="136" spans="1:6" ht="6.75" customHeight="1" x14ac:dyDescent="0.2">
      <c r="A136" s="2"/>
      <c r="B136" s="35"/>
      <c r="C136" s="238"/>
      <c r="D136" s="222"/>
      <c r="E136" s="239"/>
      <c r="F136" s="20"/>
    </row>
    <row r="137" spans="1:6" s="28" customFormat="1" ht="16.5" customHeight="1" x14ac:dyDescent="0.2">
      <c r="A137" s="54"/>
      <c r="B137" s="31" t="s">
        <v>136</v>
      </c>
      <c r="C137" s="238"/>
      <c r="D137" s="222"/>
      <c r="E137" s="239"/>
      <c r="F137" s="27"/>
    </row>
    <row r="138" spans="1:6" ht="10.5" customHeight="1" x14ac:dyDescent="0.2">
      <c r="A138" s="2"/>
      <c r="B138" s="37" t="s">
        <v>210</v>
      </c>
      <c r="C138" s="238">
        <v>15567.699999999997</v>
      </c>
      <c r="D138" s="222">
        <v>1020</v>
      </c>
      <c r="E138" s="239">
        <v>6.9570116316617359E-2</v>
      </c>
      <c r="F138" s="20"/>
    </row>
    <row r="139" spans="1:6" ht="10.5" hidden="1" customHeight="1" x14ac:dyDescent="0.2">
      <c r="A139" s="2"/>
      <c r="B139" s="37"/>
      <c r="C139" s="238"/>
      <c r="D139" s="222"/>
      <c r="E139" s="239"/>
      <c r="F139" s="20"/>
    </row>
    <row r="140" spans="1:6" ht="10.5" hidden="1" customHeight="1" x14ac:dyDescent="0.2">
      <c r="A140" s="2"/>
      <c r="B140" s="37"/>
      <c r="C140" s="238"/>
      <c r="D140" s="222"/>
      <c r="E140" s="239"/>
      <c r="F140" s="20"/>
    </row>
    <row r="141" spans="1:6" s="28" customFormat="1" ht="10.5" customHeight="1" x14ac:dyDescent="0.2">
      <c r="A141" s="54"/>
      <c r="B141" s="35" t="s">
        <v>229</v>
      </c>
      <c r="C141" s="238">
        <v>15567.699999999997</v>
      </c>
      <c r="D141" s="222">
        <v>1020</v>
      </c>
      <c r="E141" s="239">
        <v>6.9570116316617359E-2</v>
      </c>
      <c r="F141" s="27"/>
    </row>
    <row r="142" spans="1:6" ht="7.5" customHeight="1" x14ac:dyDescent="0.2">
      <c r="A142" s="2"/>
      <c r="B142" s="35"/>
      <c r="C142" s="238"/>
      <c r="D142" s="222"/>
      <c r="E142" s="239"/>
      <c r="F142" s="20"/>
    </row>
    <row r="143" spans="1:6" s="28" customFormat="1" ht="16.5" customHeight="1" x14ac:dyDescent="0.2">
      <c r="A143" s="54"/>
      <c r="B143" s="31" t="s">
        <v>141</v>
      </c>
      <c r="C143" s="238"/>
      <c r="D143" s="222"/>
      <c r="E143" s="239"/>
      <c r="F143" s="27"/>
    </row>
    <row r="144" spans="1:6" ht="10.5" customHeight="1" x14ac:dyDescent="0.2">
      <c r="A144" s="2"/>
      <c r="B144" s="37" t="s">
        <v>211</v>
      </c>
      <c r="C144" s="238">
        <v>32407.650000000031</v>
      </c>
      <c r="D144" s="222"/>
      <c r="E144" s="239">
        <v>5.4246047185243063E-2</v>
      </c>
      <c r="F144" s="20"/>
    </row>
    <row r="145" spans="1:6" ht="10.5" hidden="1" customHeight="1" x14ac:dyDescent="0.2">
      <c r="A145" s="2"/>
      <c r="B145" s="37"/>
      <c r="C145" s="238"/>
      <c r="D145" s="222"/>
      <c r="E145" s="239"/>
      <c r="F145" s="20"/>
    </row>
    <row r="146" spans="1:6" ht="10.5" hidden="1" customHeight="1" x14ac:dyDescent="0.2">
      <c r="A146" s="2"/>
      <c r="B146" s="37"/>
      <c r="C146" s="238"/>
      <c r="D146" s="222"/>
      <c r="E146" s="239"/>
      <c r="F146" s="20"/>
    </row>
    <row r="147" spans="1:6" s="57" customFormat="1" ht="10.5" customHeight="1" x14ac:dyDescent="0.2">
      <c r="A147" s="6"/>
      <c r="B147" s="35" t="s">
        <v>230</v>
      </c>
      <c r="C147" s="55">
        <v>32407.650000000031</v>
      </c>
      <c r="D147" s="222"/>
      <c r="E147" s="182">
        <v>5.4246047185243063E-2</v>
      </c>
      <c r="F147" s="56"/>
    </row>
    <row r="148" spans="1:6" s="57" customFormat="1" ht="6.75" customHeight="1" x14ac:dyDescent="0.2">
      <c r="A148" s="6"/>
      <c r="B148" s="35"/>
      <c r="C148" s="55"/>
      <c r="D148" s="222"/>
      <c r="E148" s="182"/>
      <c r="F148" s="56"/>
    </row>
    <row r="149" spans="1:6" s="60" customFormat="1" ht="14.25" customHeight="1" x14ac:dyDescent="0.2">
      <c r="A149" s="24"/>
      <c r="B149" s="31" t="s">
        <v>139</v>
      </c>
      <c r="C149" s="55"/>
      <c r="D149" s="222"/>
      <c r="E149" s="182"/>
      <c r="F149" s="59"/>
    </row>
    <row r="150" spans="1:6" s="57" customFormat="1" ht="10.5" customHeight="1" x14ac:dyDescent="0.2">
      <c r="A150" s="6"/>
      <c r="B150" s="37" t="s">
        <v>212</v>
      </c>
      <c r="C150" s="55">
        <v>4217.0699999999988</v>
      </c>
      <c r="D150" s="222"/>
      <c r="E150" s="182"/>
      <c r="F150" s="56"/>
    </row>
    <row r="151" spans="1:6" s="57" customFormat="1" ht="10.5" hidden="1" customHeight="1" x14ac:dyDescent="0.2">
      <c r="A151" s="6"/>
      <c r="B151" s="37"/>
      <c r="C151" s="55"/>
      <c r="D151" s="222"/>
      <c r="E151" s="182"/>
      <c r="F151" s="56"/>
    </row>
    <row r="152" spans="1:6" s="60" customFormat="1" ht="10.5" customHeight="1" x14ac:dyDescent="0.2">
      <c r="A152" s="24"/>
      <c r="B152" s="35" t="s">
        <v>231</v>
      </c>
      <c r="C152" s="55">
        <v>4217.0699999999988</v>
      </c>
      <c r="D152" s="222"/>
      <c r="E152" s="182"/>
      <c r="F152" s="59"/>
    </row>
    <row r="153" spans="1:6" s="57" customFormat="1" ht="8.25" customHeight="1" x14ac:dyDescent="0.2">
      <c r="A153" s="6"/>
      <c r="B153" s="35"/>
      <c r="C153" s="55"/>
      <c r="D153" s="222"/>
      <c r="E153" s="182"/>
      <c r="F153" s="56"/>
    </row>
    <row r="154" spans="1:6" s="60" customFormat="1" ht="17.25" customHeight="1" x14ac:dyDescent="0.2">
      <c r="A154" s="24"/>
      <c r="B154" s="31" t="s">
        <v>122</v>
      </c>
      <c r="C154" s="55"/>
      <c r="D154" s="222"/>
      <c r="E154" s="182"/>
      <c r="F154" s="59"/>
    </row>
    <row r="155" spans="1:6" s="57" customFormat="1" ht="10.5" customHeight="1" x14ac:dyDescent="0.2">
      <c r="A155" s="6"/>
      <c r="B155" s="37" t="s">
        <v>213</v>
      </c>
      <c r="C155" s="55">
        <v>1106.4000000000001</v>
      </c>
      <c r="D155" s="222"/>
      <c r="E155" s="182">
        <v>-2.6142064959070344E-2</v>
      </c>
      <c r="F155" s="56"/>
    </row>
    <row r="156" spans="1:6" s="57" customFormat="1" ht="10.5" hidden="1" customHeight="1" x14ac:dyDescent="0.2">
      <c r="A156" s="6"/>
      <c r="B156" s="37"/>
      <c r="C156" s="55"/>
      <c r="D156" s="222"/>
      <c r="E156" s="182"/>
      <c r="F156" s="56"/>
    </row>
    <row r="157" spans="1:6" s="57" customFormat="1" ht="10.5" customHeight="1" x14ac:dyDescent="0.2">
      <c r="A157" s="6"/>
      <c r="B157" s="35" t="s">
        <v>232</v>
      </c>
      <c r="C157" s="55">
        <v>1106.4000000000001</v>
      </c>
      <c r="D157" s="222"/>
      <c r="E157" s="182">
        <v>-2.6142064959070344E-2</v>
      </c>
      <c r="F157" s="56"/>
    </row>
    <row r="158" spans="1:6" s="57" customFormat="1" x14ac:dyDescent="0.2">
      <c r="A158" s="6"/>
      <c r="B158" s="35"/>
      <c r="C158" s="55"/>
      <c r="D158" s="222"/>
      <c r="E158" s="182"/>
      <c r="F158" s="56"/>
    </row>
    <row r="159" spans="1:6" s="60" customFormat="1" ht="12" x14ac:dyDescent="0.2">
      <c r="A159" s="24"/>
      <c r="B159" s="31" t="s">
        <v>244</v>
      </c>
      <c r="C159" s="55"/>
      <c r="D159" s="222"/>
      <c r="E159" s="182"/>
      <c r="F159" s="59"/>
    </row>
    <row r="160" spans="1:6" s="60" customFormat="1" ht="15" customHeight="1" x14ac:dyDescent="0.2">
      <c r="A160" s="24"/>
      <c r="B160" s="37" t="s">
        <v>213</v>
      </c>
      <c r="C160" s="55">
        <v>32.6</v>
      </c>
      <c r="D160" s="222"/>
      <c r="E160" s="182">
        <v>3.4920634920635019E-2</v>
      </c>
      <c r="F160" s="59"/>
    </row>
    <row r="161" spans="1:6" s="57" customFormat="1" ht="10.5" customHeight="1" x14ac:dyDescent="0.2">
      <c r="A161" s="6"/>
      <c r="B161" s="37" t="s">
        <v>205</v>
      </c>
      <c r="C161" s="55">
        <v>20269.349999999984</v>
      </c>
      <c r="D161" s="222"/>
      <c r="E161" s="182">
        <v>0.15314048853308049</v>
      </c>
      <c r="F161" s="56"/>
    </row>
    <row r="162" spans="1:6" s="57" customFormat="1" ht="10.5" customHeight="1" x14ac:dyDescent="0.2">
      <c r="A162" s="6"/>
      <c r="B162" s="37" t="s">
        <v>206</v>
      </c>
      <c r="C162" s="55">
        <v>33.700000000000003</v>
      </c>
      <c r="D162" s="222"/>
      <c r="E162" s="182">
        <v>8.7096774193548443E-2</v>
      </c>
      <c r="F162" s="56"/>
    </row>
    <row r="163" spans="1:6" s="57" customFormat="1" ht="10.5" customHeight="1" x14ac:dyDescent="0.2">
      <c r="A163" s="6"/>
      <c r="B163" s="37" t="s">
        <v>226</v>
      </c>
      <c r="C163" s="55">
        <v>95</v>
      </c>
      <c r="D163" s="222"/>
      <c r="E163" s="182"/>
      <c r="F163" s="56"/>
    </row>
    <row r="164" spans="1:6" s="57" customFormat="1" ht="10.5" customHeight="1" x14ac:dyDescent="0.2">
      <c r="A164" s="6"/>
      <c r="B164" s="37" t="s">
        <v>207</v>
      </c>
      <c r="C164" s="55">
        <v>7256.0000000000009</v>
      </c>
      <c r="D164" s="222"/>
      <c r="E164" s="182">
        <v>-0.11759698406907448</v>
      </c>
      <c r="F164" s="56"/>
    </row>
    <row r="165" spans="1:6" s="57" customFormat="1" ht="10.5" customHeight="1" x14ac:dyDescent="0.2">
      <c r="A165" s="6"/>
      <c r="B165" s="37" t="s">
        <v>208</v>
      </c>
      <c r="C165" s="55">
        <v>68.8</v>
      </c>
      <c r="D165" s="222"/>
      <c r="E165" s="182">
        <v>-0.52518978605935129</v>
      </c>
      <c r="F165" s="56"/>
    </row>
    <row r="166" spans="1:6" s="57" customFormat="1" ht="10.5" customHeight="1" x14ac:dyDescent="0.2">
      <c r="A166" s="6"/>
      <c r="B166" s="37" t="s">
        <v>209</v>
      </c>
      <c r="C166" s="55">
        <v>2395.35</v>
      </c>
      <c r="D166" s="222"/>
      <c r="E166" s="182">
        <v>7.5691575354769114E-2</v>
      </c>
      <c r="F166" s="56"/>
    </row>
    <row r="167" spans="1:6" s="57" customFormat="1" ht="10.5" customHeight="1" x14ac:dyDescent="0.2">
      <c r="A167" s="6"/>
      <c r="B167" s="37" t="s">
        <v>210</v>
      </c>
      <c r="C167" s="55">
        <v>52.1</v>
      </c>
      <c r="D167" s="222"/>
      <c r="E167" s="182">
        <v>-6.4631956912028721E-2</v>
      </c>
      <c r="F167" s="56"/>
    </row>
    <row r="168" spans="1:6" s="57" customFormat="1" ht="10.5" customHeight="1" x14ac:dyDescent="0.2">
      <c r="A168" s="6"/>
      <c r="B168" s="37" t="s">
        <v>211</v>
      </c>
      <c r="C168" s="55">
        <v>25616.250000000004</v>
      </c>
      <c r="D168" s="222"/>
      <c r="E168" s="182">
        <v>-3.5541834131831984E-2</v>
      </c>
      <c r="F168" s="56"/>
    </row>
    <row r="169" spans="1:6" s="57" customFormat="1" ht="10.5" customHeight="1" x14ac:dyDescent="0.2">
      <c r="A169" s="6"/>
      <c r="B169" s="37" t="s">
        <v>212</v>
      </c>
      <c r="C169" s="55"/>
      <c r="D169" s="222"/>
      <c r="E169" s="182"/>
      <c r="F169" s="56"/>
    </row>
    <row r="170" spans="1:6" s="57" customFormat="1" ht="10.5" customHeight="1" x14ac:dyDescent="0.2">
      <c r="A170" s="6"/>
      <c r="B170" s="35" t="s">
        <v>234</v>
      </c>
      <c r="C170" s="55">
        <v>55831.149999999987</v>
      </c>
      <c r="D170" s="222"/>
      <c r="E170" s="182">
        <v>1.7337567809718957E-2</v>
      </c>
      <c r="F170" s="56"/>
    </row>
    <row r="171" spans="1:6" s="60" customFormat="1" ht="10.5" customHeight="1" x14ac:dyDescent="0.15">
      <c r="A171" s="24"/>
      <c r="B171" s="264"/>
      <c r="C171" s="55"/>
      <c r="D171" s="222"/>
      <c r="E171" s="182"/>
      <c r="F171" s="59"/>
    </row>
    <row r="172" spans="1:6" s="57" customFormat="1" ht="11.25" customHeight="1" x14ac:dyDescent="0.2">
      <c r="A172" s="6"/>
      <c r="B172" s="35" t="s">
        <v>233</v>
      </c>
      <c r="C172" s="55">
        <v>4985958.55999994</v>
      </c>
      <c r="D172" s="222">
        <v>92320.899999999936</v>
      </c>
      <c r="E172" s="182">
        <v>1.1072868691250903E-3</v>
      </c>
      <c r="F172" s="56"/>
    </row>
    <row r="173" spans="1:6" s="57" customFormat="1" ht="11.25" hidden="1" customHeight="1" x14ac:dyDescent="0.2">
      <c r="A173" s="6"/>
      <c r="B173" s="35"/>
      <c r="C173" s="55"/>
      <c r="D173" s="222"/>
      <c r="E173" s="182"/>
      <c r="F173" s="56"/>
    </row>
    <row r="174" spans="1:6" s="57" customFormat="1" ht="11.25" hidden="1" customHeight="1" x14ac:dyDescent="0.2">
      <c r="A174" s="6"/>
      <c r="B174" s="35"/>
      <c r="C174" s="55"/>
      <c r="D174" s="222"/>
      <c r="E174" s="182"/>
      <c r="F174" s="56"/>
    </row>
    <row r="175" spans="1:6" s="60" customFormat="1" ht="13.5" customHeight="1" x14ac:dyDescent="0.2">
      <c r="A175" s="24"/>
      <c r="B175" s="31" t="s">
        <v>145</v>
      </c>
      <c r="C175" s="55"/>
      <c r="D175" s="222"/>
      <c r="E175" s="182"/>
      <c r="F175" s="59"/>
    </row>
    <row r="176" spans="1:6" s="60" customFormat="1" ht="10.5" customHeight="1" x14ac:dyDescent="0.2">
      <c r="A176" s="24"/>
      <c r="B176" s="37" t="s">
        <v>205</v>
      </c>
      <c r="C176" s="55">
        <v>88343.60000000002</v>
      </c>
      <c r="D176" s="222">
        <v>3581.6000000000004</v>
      </c>
      <c r="E176" s="182">
        <v>1.8520899061127638E-2</v>
      </c>
      <c r="F176" s="59"/>
    </row>
    <row r="177" spans="1:10" s="60" customFormat="1" ht="10.5" customHeight="1" x14ac:dyDescent="0.2">
      <c r="A177" s="24"/>
      <c r="B177" s="37" t="s">
        <v>214</v>
      </c>
      <c r="C177" s="55">
        <v>130099893</v>
      </c>
      <c r="D177" s="222">
        <v>11695380</v>
      </c>
      <c r="E177" s="182">
        <v>-2.2418509292197686E-2</v>
      </c>
      <c r="F177" s="59"/>
    </row>
    <row r="178" spans="1:10" s="60" customFormat="1" ht="10.5" customHeight="1" x14ac:dyDescent="0.2">
      <c r="A178" s="24"/>
      <c r="B178" s="37" t="s">
        <v>215</v>
      </c>
      <c r="C178" s="55">
        <v>33776.5</v>
      </c>
      <c r="D178" s="222">
        <v>1508.5</v>
      </c>
      <c r="E178" s="182">
        <v>-0.34267846387227419</v>
      </c>
      <c r="F178" s="59"/>
    </row>
    <row r="179" spans="1:10" s="60" customFormat="1" ht="10.5" customHeight="1" x14ac:dyDescent="0.2">
      <c r="A179" s="24"/>
      <c r="B179" s="37" t="s">
        <v>216</v>
      </c>
      <c r="C179" s="55">
        <v>61868.5</v>
      </c>
      <c r="D179" s="222">
        <v>4671</v>
      </c>
      <c r="E179" s="182">
        <v>-9.0991235867560971E-2</v>
      </c>
      <c r="F179" s="59"/>
    </row>
    <row r="180" spans="1:10" s="60" customFormat="1" ht="10.5" customHeight="1" x14ac:dyDescent="0.2">
      <c r="A180" s="24"/>
      <c r="B180" s="37" t="s">
        <v>217</v>
      </c>
      <c r="C180" s="55">
        <v>359372.59999999934</v>
      </c>
      <c r="D180" s="222">
        <v>14214.699999999995</v>
      </c>
      <c r="E180" s="182">
        <v>-3.2223750986021038E-2</v>
      </c>
      <c r="F180" s="59"/>
    </row>
    <row r="181" spans="1:10" s="60" customFormat="1" ht="10.5" hidden="1" customHeight="1" x14ac:dyDescent="0.2">
      <c r="A181" s="24"/>
      <c r="B181" s="37"/>
      <c r="C181" s="55"/>
      <c r="D181" s="222"/>
      <c r="E181" s="182"/>
    </row>
    <row r="182" spans="1:10" s="60" customFormat="1" ht="10.5" hidden="1" customHeight="1" x14ac:dyDescent="0.2">
      <c r="A182" s="24"/>
      <c r="B182" s="37"/>
      <c r="C182" s="55"/>
      <c r="D182" s="222"/>
      <c r="E182" s="182"/>
    </row>
    <row r="183" spans="1:10" s="60" customFormat="1" ht="10.5" hidden="1" customHeight="1" x14ac:dyDescent="0.2">
      <c r="A183" s="24"/>
      <c r="B183" s="37"/>
      <c r="C183" s="55"/>
      <c r="D183" s="222"/>
      <c r="E183" s="182"/>
    </row>
    <row r="184" spans="1:10" s="60" customFormat="1" ht="10.5" hidden="1" customHeight="1" x14ac:dyDescent="0.2">
      <c r="A184" s="24"/>
      <c r="B184" s="37"/>
      <c r="C184" s="55"/>
      <c r="D184" s="222"/>
      <c r="E184" s="182"/>
    </row>
    <row r="185" spans="1:10" s="60" customFormat="1" ht="10.5" hidden="1" customHeight="1" x14ac:dyDescent="0.2">
      <c r="A185" s="24"/>
      <c r="B185" s="37"/>
      <c r="C185" s="55"/>
      <c r="D185" s="222"/>
      <c r="E185" s="182"/>
    </row>
    <row r="186" spans="1:10" x14ac:dyDescent="0.2">
      <c r="B186" s="41" t="s">
        <v>235</v>
      </c>
      <c r="C186" s="166">
        <v>130643254.19999999</v>
      </c>
      <c r="D186" s="342">
        <v>11719355.799999999</v>
      </c>
      <c r="E186" s="194">
        <v>-2.2577223061520102E-2</v>
      </c>
      <c r="F186" s="59"/>
      <c r="G186" s="160"/>
      <c r="H186" s="160"/>
      <c r="I186" s="160"/>
      <c r="J186" s="160"/>
    </row>
    <row r="187" spans="1:10" ht="12" hidden="1" x14ac:dyDescent="0.2">
      <c r="B187" s="367" t="s">
        <v>164</v>
      </c>
      <c r="C187" s="370"/>
      <c r="D187" s="372"/>
      <c r="E187" s="372"/>
      <c r="G187" s="160"/>
      <c r="H187" s="160"/>
      <c r="I187" s="160"/>
      <c r="J187" s="160"/>
    </row>
    <row r="188" spans="1:10" hidden="1" x14ac:dyDescent="0.2">
      <c r="B188" s="16"/>
      <c r="C188" s="371"/>
      <c r="D188" s="373"/>
      <c r="E188" s="373"/>
      <c r="G188" s="160"/>
      <c r="H188" s="160"/>
      <c r="I188" s="160"/>
      <c r="J188" s="160"/>
    </row>
    <row r="189" spans="1:10" hidden="1" x14ac:dyDescent="0.2">
      <c r="B189" s="37" t="s">
        <v>347</v>
      </c>
      <c r="C189" s="371">
        <v>0</v>
      </c>
      <c r="D189" s="373"/>
      <c r="E189" s="373"/>
      <c r="G189" s="160"/>
      <c r="H189" s="160"/>
      <c r="I189" s="160"/>
      <c r="J189" s="160"/>
    </row>
    <row r="190" spans="1:10" hidden="1" x14ac:dyDescent="0.2">
      <c r="B190" s="37" t="s">
        <v>348</v>
      </c>
      <c r="C190" s="371">
        <v>0</v>
      </c>
      <c r="D190" s="373"/>
      <c r="E190" s="373"/>
      <c r="G190" s="160"/>
      <c r="H190" s="160"/>
      <c r="I190" s="160"/>
      <c r="J190" s="160"/>
    </row>
    <row r="191" spans="1:10" hidden="1" x14ac:dyDescent="0.2">
      <c r="B191" s="16"/>
      <c r="C191" s="371"/>
      <c r="D191" s="373"/>
      <c r="E191" s="373"/>
      <c r="G191" s="160"/>
      <c r="H191" s="160"/>
      <c r="I191" s="160"/>
      <c r="J191" s="160"/>
    </row>
    <row r="192" spans="1:10" s="28" customFormat="1" ht="3" hidden="1" customHeight="1" x14ac:dyDescent="0.2">
      <c r="A192" s="54"/>
      <c r="B192" s="367" t="s">
        <v>165</v>
      </c>
      <c r="C192" s="354"/>
      <c r="D192" s="354"/>
      <c r="E192" s="377"/>
      <c r="F192" s="374"/>
      <c r="G192" s="368"/>
      <c r="H192" s="70"/>
      <c r="I192" s="375"/>
      <c r="J192" s="375"/>
    </row>
    <row r="193" spans="1:10" ht="10.5" hidden="1" customHeight="1" x14ac:dyDescent="0.2">
      <c r="A193" s="2"/>
      <c r="B193" s="84"/>
      <c r="C193" s="72"/>
      <c r="D193" s="72"/>
      <c r="E193" s="72"/>
      <c r="F193" s="376"/>
      <c r="G193" s="369"/>
      <c r="H193" s="69"/>
      <c r="I193" s="160"/>
      <c r="J193" s="160"/>
    </row>
    <row r="194" spans="1:10" x14ac:dyDescent="0.2">
      <c r="D194" s="350"/>
      <c r="E194" s="350"/>
      <c r="F194" s="20"/>
      <c r="G194" s="160"/>
      <c r="H194" s="160"/>
      <c r="I194" s="160"/>
      <c r="J194" s="160"/>
    </row>
    <row r="195" spans="1:10" x14ac:dyDescent="0.2">
      <c r="D195" s="350"/>
      <c r="E195" s="350"/>
      <c r="G195" s="160"/>
      <c r="H195" s="160"/>
      <c r="I195" s="160"/>
      <c r="J195" s="160"/>
    </row>
    <row r="196" spans="1:10" x14ac:dyDescent="0.2">
      <c r="D196" s="350"/>
      <c r="E196" s="350"/>
      <c r="G196" s="160"/>
      <c r="H196" s="160"/>
      <c r="I196" s="160"/>
      <c r="J196" s="160"/>
    </row>
    <row r="197" spans="1:10" x14ac:dyDescent="0.2">
      <c r="D197" s="350"/>
      <c r="E197" s="350"/>
      <c r="G197" s="160"/>
      <c r="H197" s="160"/>
      <c r="I197" s="160"/>
      <c r="J197" s="160"/>
    </row>
    <row r="198" spans="1:10" x14ac:dyDescent="0.2">
      <c r="D198" s="350"/>
      <c r="E198" s="350"/>
      <c r="G198" s="160"/>
      <c r="H198" s="160"/>
      <c r="I198" s="160"/>
      <c r="J198" s="160"/>
    </row>
    <row r="199" spans="1:10" x14ac:dyDescent="0.2">
      <c r="D199" s="350"/>
      <c r="E199" s="350"/>
    </row>
    <row r="200" spans="1:10" x14ac:dyDescent="0.2">
      <c r="D200" s="350"/>
      <c r="E200" s="350"/>
    </row>
    <row r="201" spans="1:10" x14ac:dyDescent="0.2">
      <c r="D201" s="350"/>
      <c r="E201" s="350"/>
    </row>
    <row r="202" spans="1:10" x14ac:dyDescent="0.2">
      <c r="D202" s="350"/>
      <c r="E202" s="350"/>
    </row>
    <row r="203" spans="1:10" x14ac:dyDescent="0.2">
      <c r="D203" s="350"/>
      <c r="E203" s="350"/>
    </row>
    <row r="204" spans="1:10" x14ac:dyDescent="0.2">
      <c r="D204" s="350"/>
      <c r="E204" s="350"/>
    </row>
    <row r="205" spans="1:10" x14ac:dyDescent="0.2">
      <c r="D205" s="350"/>
      <c r="E205" s="350"/>
    </row>
    <row r="206" spans="1:10" x14ac:dyDescent="0.2">
      <c r="D206" s="350"/>
      <c r="E206" s="350"/>
    </row>
    <row r="207" spans="1:10" x14ac:dyDescent="0.2">
      <c r="D207" s="350"/>
      <c r="E207" s="350"/>
    </row>
    <row r="208" spans="1:10" x14ac:dyDescent="0.2">
      <c r="D208" s="350"/>
      <c r="E208" s="350"/>
    </row>
    <row r="209" spans="4:5" x14ac:dyDescent="0.2">
      <c r="D209" s="350"/>
      <c r="E209" s="350"/>
    </row>
    <row r="210" spans="4:5" x14ac:dyDescent="0.2">
      <c r="D210" s="350"/>
      <c r="E210" s="350"/>
    </row>
    <row r="211" spans="4:5" x14ac:dyDescent="0.2">
      <c r="D211" s="350"/>
      <c r="E211" s="350"/>
    </row>
    <row r="212" spans="4:5" x14ac:dyDescent="0.2">
      <c r="D212" s="350"/>
      <c r="E212" s="350"/>
    </row>
    <row r="213" spans="4:5" x14ac:dyDescent="0.2">
      <c r="D213" s="350"/>
      <c r="E213" s="350"/>
    </row>
    <row r="214" spans="4:5" x14ac:dyDescent="0.2">
      <c r="D214" s="350"/>
      <c r="E214" s="350"/>
    </row>
    <row r="215" spans="4:5" x14ac:dyDescent="0.2">
      <c r="D215" s="350"/>
      <c r="E215" s="350"/>
    </row>
    <row r="216" spans="4:5" x14ac:dyDescent="0.2">
      <c r="D216" s="350"/>
      <c r="E216" s="350"/>
    </row>
    <row r="217" spans="4:5" x14ac:dyDescent="0.2">
      <c r="D217" s="350"/>
      <c r="E217" s="350"/>
    </row>
    <row r="218" spans="4:5" x14ac:dyDescent="0.2">
      <c r="D218" s="350"/>
      <c r="E218" s="350"/>
    </row>
    <row r="219" spans="4:5" x14ac:dyDescent="0.2">
      <c r="D219" s="350"/>
      <c r="E219" s="350"/>
    </row>
    <row r="220" spans="4:5" x14ac:dyDescent="0.2">
      <c r="D220" s="350"/>
      <c r="E220" s="350"/>
    </row>
    <row r="221" spans="4:5" x14ac:dyDescent="0.2">
      <c r="D221" s="350"/>
      <c r="E221" s="350"/>
    </row>
    <row r="222" spans="4:5" x14ac:dyDescent="0.2">
      <c r="D222" s="350"/>
      <c r="E222" s="350"/>
    </row>
    <row r="223" spans="4:5" x14ac:dyDescent="0.2">
      <c r="D223" s="350"/>
      <c r="E223" s="350"/>
    </row>
    <row r="224" spans="4:5" x14ac:dyDescent="0.2">
      <c r="D224" s="350"/>
      <c r="E224" s="350"/>
    </row>
    <row r="225" spans="4:5" x14ac:dyDescent="0.2">
      <c r="D225" s="350"/>
      <c r="E225" s="350"/>
    </row>
    <row r="226" spans="4:5" x14ac:dyDescent="0.2">
      <c r="D226" s="350"/>
      <c r="E226" s="350"/>
    </row>
    <row r="227" spans="4:5" x14ac:dyDescent="0.2">
      <c r="D227" s="350"/>
      <c r="E227" s="350"/>
    </row>
    <row r="228" spans="4:5" x14ac:dyDescent="0.2">
      <c r="D228" s="350"/>
      <c r="E228" s="350"/>
    </row>
    <row r="229" spans="4:5" x14ac:dyDescent="0.2">
      <c r="D229" s="350"/>
      <c r="E229" s="350"/>
    </row>
    <row r="230" spans="4:5" x14ac:dyDescent="0.2">
      <c r="D230" s="350"/>
      <c r="E230" s="350"/>
    </row>
    <row r="231" spans="4:5" x14ac:dyDescent="0.2">
      <c r="D231" s="350"/>
      <c r="E231" s="350"/>
    </row>
    <row r="232" spans="4:5" x14ac:dyDescent="0.2">
      <c r="D232" s="350"/>
      <c r="E232" s="350"/>
    </row>
    <row r="233" spans="4:5" x14ac:dyDescent="0.2">
      <c r="D233" s="350"/>
      <c r="E233" s="350"/>
    </row>
    <row r="234" spans="4:5" x14ac:dyDescent="0.2">
      <c r="D234" s="350"/>
      <c r="E234" s="350"/>
    </row>
    <row r="235" spans="4:5" x14ac:dyDescent="0.2">
      <c r="D235" s="350"/>
      <c r="E235" s="350"/>
    </row>
    <row r="236" spans="4:5" x14ac:dyDescent="0.2">
      <c r="D236" s="350"/>
      <c r="E236" s="350"/>
    </row>
    <row r="237" spans="4:5" x14ac:dyDescent="0.2">
      <c r="D237" s="350"/>
      <c r="E237" s="350"/>
    </row>
    <row r="238" spans="4:5" x14ac:dyDescent="0.2">
      <c r="D238" s="350"/>
      <c r="E238" s="350"/>
    </row>
    <row r="239" spans="4:5" x14ac:dyDescent="0.2">
      <c r="D239" s="350"/>
      <c r="E239" s="350"/>
    </row>
    <row r="240" spans="4:5" x14ac:dyDescent="0.2">
      <c r="D240" s="350"/>
      <c r="E240" s="350"/>
    </row>
    <row r="241" spans="4:5" x14ac:dyDescent="0.2">
      <c r="D241" s="350"/>
      <c r="E241" s="350"/>
    </row>
    <row r="242" spans="4:5" x14ac:dyDescent="0.2">
      <c r="D242" s="350"/>
      <c r="E242" s="350"/>
    </row>
    <row r="243" spans="4:5" x14ac:dyDescent="0.2">
      <c r="D243" s="350"/>
      <c r="E243" s="350"/>
    </row>
    <row r="244" spans="4:5" x14ac:dyDescent="0.2">
      <c r="D244" s="350"/>
      <c r="E244" s="350"/>
    </row>
    <row r="245" spans="4:5" x14ac:dyDescent="0.2">
      <c r="D245" s="350"/>
    </row>
    <row r="246" spans="4:5" x14ac:dyDescent="0.2">
      <c r="D246" s="350"/>
    </row>
    <row r="247" spans="4:5" x14ac:dyDescent="0.2">
      <c r="D247" s="350"/>
    </row>
    <row r="248" spans="4:5" x14ac:dyDescent="0.2">
      <c r="D248" s="350"/>
    </row>
    <row r="249" spans="4:5" x14ac:dyDescent="0.2">
      <c r="D249" s="350"/>
    </row>
    <row r="250" spans="4:5" x14ac:dyDescent="0.2">
      <c r="D250" s="350"/>
    </row>
    <row r="251" spans="4:5" x14ac:dyDescent="0.2">
      <c r="D251" s="350"/>
    </row>
    <row r="252" spans="4:5" x14ac:dyDescent="0.2">
      <c r="D252" s="350"/>
    </row>
    <row r="253" spans="4:5" x14ac:dyDescent="0.2">
      <c r="D253" s="350"/>
    </row>
    <row r="254" spans="4:5" x14ac:dyDescent="0.2">
      <c r="D254" s="350"/>
    </row>
    <row r="255" spans="4:5" x14ac:dyDescent="0.2">
      <c r="D255" s="350"/>
    </row>
    <row r="256" spans="4:5" x14ac:dyDescent="0.2">
      <c r="D256" s="350"/>
    </row>
    <row r="257" spans="4:4" x14ac:dyDescent="0.2">
      <c r="D257" s="350"/>
    </row>
  </sheetData>
  <dataConsolidate/>
  <phoneticPr fontId="22" type="noConversion"/>
  <pageMargins left="0.19685039370078741" right="0.19685039370078741" top="0.27559055118110237" bottom="0.19685039370078741" header="0.31496062992125984" footer="0.51181102362204722"/>
  <pageSetup paperSize="9" scale="71" orientation="portrait" r:id="rId1"/>
  <headerFooter alignWithMargins="0">
    <oddFooter xml:space="preserve">&amp;R&amp;8
</oddFooter>
  </headerFooter>
  <rowBreaks count="1" manualBreakCount="1">
    <brk id="109" max="16383" man="1"/>
  </rowBreak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9">
    <tabColor indexed="26"/>
  </sheetPr>
  <dimension ref="A1:F364"/>
  <sheetViews>
    <sheetView showRowColHeaders="0" showZeros="0" topLeftCell="A163" zoomScaleNormal="100" zoomScaleSheetLayoutView="115" workbookViewId="0">
      <selection activeCell="C192" sqref="C192:E192"/>
    </sheetView>
  </sheetViews>
  <sheetFormatPr baseColWidth="10" defaultRowHeight="11.25" x14ac:dyDescent="0.2"/>
  <cols>
    <col min="1" max="1" width="4" style="6" customWidth="1"/>
    <col min="2" max="2" width="56.140625" style="5" customWidth="1"/>
    <col min="3" max="3" width="13" style="3" customWidth="1"/>
    <col min="4" max="4" width="13.7109375" style="3" customWidth="1"/>
    <col min="5" max="5" width="9" style="3" customWidth="1"/>
    <col min="6" max="6" width="2.5703125" style="3" customWidth="1"/>
    <col min="7" max="16384" width="11.42578125" style="5"/>
  </cols>
  <sheetData>
    <row r="1" spans="1:6" ht="9" customHeight="1" x14ac:dyDescent="0.2">
      <c r="A1" s="1"/>
      <c r="B1" s="2"/>
      <c r="D1" s="4"/>
      <c r="E1" s="4"/>
      <c r="F1" s="4"/>
    </row>
    <row r="2" spans="1:6" ht="16.5" customHeight="1" x14ac:dyDescent="0.25">
      <c r="B2" s="7" t="s">
        <v>288</v>
      </c>
      <c r="C2" s="8"/>
      <c r="D2" s="8"/>
      <c r="E2" s="8"/>
      <c r="F2" s="8"/>
    </row>
    <row r="3" spans="1:6" ht="12" customHeight="1" x14ac:dyDescent="0.2">
      <c r="B3" s="9" t="str">
        <f>CUMUL_Maternité_nbre!B3</f>
        <v>PERIODE DU 1.1 AU 30.4.2024</v>
      </c>
    </row>
    <row r="4" spans="1:6" ht="14.25" customHeight="1" x14ac:dyDescent="0.2">
      <c r="B4" s="12" t="s">
        <v>175</v>
      </c>
      <c r="C4" s="13"/>
      <c r="D4" s="13"/>
      <c r="E4" s="351"/>
      <c r="F4" s="15"/>
    </row>
    <row r="5" spans="1:6" ht="12" customHeight="1" x14ac:dyDescent="0.2">
      <c r="B5" s="16" t="s">
        <v>4</v>
      </c>
      <c r="C5" s="18" t="s">
        <v>6</v>
      </c>
      <c r="D5" s="219" t="s">
        <v>3</v>
      </c>
      <c r="E5" s="19" t="str">
        <f>CUMUL_Maladie_mnt!$H$5</f>
        <v>PCAP</v>
      </c>
      <c r="F5" s="20"/>
    </row>
    <row r="6" spans="1:6" ht="9.75" customHeight="1" x14ac:dyDescent="0.2">
      <c r="B6" s="21"/>
      <c r="C6" s="17"/>
      <c r="D6" s="220" t="s">
        <v>87</v>
      </c>
      <c r="E6" s="22" t="str">
        <f>CUMUL_Maladie_mnt!$H$6</f>
        <v>en %</v>
      </c>
      <c r="F6" s="23"/>
    </row>
    <row r="7" spans="1:6" s="28" customFormat="1" ht="16.5" customHeight="1" x14ac:dyDescent="0.2">
      <c r="A7" s="24"/>
      <c r="B7" s="25" t="s">
        <v>171</v>
      </c>
      <c r="C7" s="192"/>
      <c r="D7" s="228"/>
      <c r="E7" s="193"/>
      <c r="F7" s="27"/>
    </row>
    <row r="8" spans="1:6" ht="6.75" customHeight="1" x14ac:dyDescent="0.2">
      <c r="B8" s="29"/>
      <c r="C8" s="30"/>
      <c r="D8" s="222"/>
      <c r="E8" s="179"/>
      <c r="F8" s="20"/>
    </row>
    <row r="9" spans="1:6" s="28" customFormat="1" ht="12" customHeight="1" x14ac:dyDescent="0.2">
      <c r="A9" s="24"/>
      <c r="B9" s="31" t="s">
        <v>88</v>
      </c>
      <c r="C9" s="30"/>
      <c r="D9" s="222"/>
      <c r="E9" s="179"/>
      <c r="F9" s="27"/>
    </row>
    <row r="10" spans="1:6" ht="10.5" customHeight="1" x14ac:dyDescent="0.2">
      <c r="B10" s="16" t="s">
        <v>22</v>
      </c>
      <c r="C10" s="30">
        <v>817080</v>
      </c>
      <c r="D10" s="222">
        <v>13919</v>
      </c>
      <c r="E10" s="179">
        <v>-2.1866388298980355E-2</v>
      </c>
      <c r="F10" s="20"/>
    </row>
    <row r="11" spans="1:6" ht="10.5" customHeight="1" x14ac:dyDescent="0.2">
      <c r="B11" s="16" t="s">
        <v>23</v>
      </c>
      <c r="C11" s="30">
        <v>4852</v>
      </c>
      <c r="D11" s="222"/>
      <c r="E11" s="179">
        <v>-0.12307970359660225</v>
      </c>
      <c r="F11" s="20"/>
    </row>
    <row r="12" spans="1:6" ht="10.5" customHeight="1" x14ac:dyDescent="0.2">
      <c r="B12" s="16" t="s">
        <v>218</v>
      </c>
      <c r="C12" s="30">
        <v>8570.4999999999945</v>
      </c>
      <c r="D12" s="222">
        <v>1054.5999999999999</v>
      </c>
      <c r="E12" s="179">
        <v>6.0545313702633941E-2</v>
      </c>
      <c r="F12" s="20"/>
    </row>
    <row r="13" spans="1:6" ht="10.5" customHeight="1" x14ac:dyDescent="0.2">
      <c r="B13" s="33" t="s">
        <v>193</v>
      </c>
      <c r="C13" s="30">
        <v>28202</v>
      </c>
      <c r="D13" s="222">
        <v>1356</v>
      </c>
      <c r="E13" s="179">
        <v>0.12726836677592135</v>
      </c>
      <c r="F13" s="20"/>
    </row>
    <row r="14" spans="1:6" x14ac:dyDescent="0.2">
      <c r="B14" s="33" t="s">
        <v>194</v>
      </c>
      <c r="C14" s="30">
        <v>3766</v>
      </c>
      <c r="D14" s="222">
        <v>296</v>
      </c>
      <c r="E14" s="179">
        <v>8.8753975137322971E-2</v>
      </c>
      <c r="F14" s="20"/>
    </row>
    <row r="15" spans="1:6" x14ac:dyDescent="0.2">
      <c r="B15" s="33" t="s">
        <v>322</v>
      </c>
      <c r="C15" s="30"/>
      <c r="D15" s="222"/>
      <c r="E15" s="179"/>
      <c r="F15" s="20"/>
    </row>
    <row r="16" spans="1:6" x14ac:dyDescent="0.2">
      <c r="B16" s="33" t="s">
        <v>324</v>
      </c>
      <c r="C16" s="30">
        <v>3</v>
      </c>
      <c r="D16" s="222">
        <v>2</v>
      </c>
      <c r="E16" s="179">
        <v>0</v>
      </c>
      <c r="F16" s="20"/>
    </row>
    <row r="17" spans="1:6" x14ac:dyDescent="0.2">
      <c r="B17" s="33" t="s">
        <v>325</v>
      </c>
      <c r="C17" s="30">
        <v>4263</v>
      </c>
      <c r="D17" s="222">
        <v>61</v>
      </c>
      <c r="E17" s="179">
        <v>4.3063371666258954E-2</v>
      </c>
      <c r="F17" s="20"/>
    </row>
    <row r="18" spans="1:6" x14ac:dyDescent="0.2">
      <c r="B18" s="33" t="s">
        <v>320</v>
      </c>
      <c r="C18" s="30">
        <v>1826</v>
      </c>
      <c r="D18" s="222">
        <v>2</v>
      </c>
      <c r="E18" s="179">
        <v>0.27424982554082344</v>
      </c>
      <c r="F18" s="20"/>
    </row>
    <row r="19" spans="1:6" x14ac:dyDescent="0.2">
      <c r="B19" s="33" t="s">
        <v>321</v>
      </c>
      <c r="C19" s="30">
        <v>18344</v>
      </c>
      <c r="D19" s="222">
        <v>995</v>
      </c>
      <c r="E19" s="179">
        <v>0.14392616612621612</v>
      </c>
      <c r="F19" s="20"/>
    </row>
    <row r="20" spans="1:6" x14ac:dyDescent="0.2">
      <c r="B20" s="33" t="s">
        <v>323</v>
      </c>
      <c r="C20" s="30">
        <v>36772.499999999993</v>
      </c>
      <c r="D20" s="222">
        <v>2410.6</v>
      </c>
      <c r="E20" s="179">
        <v>0.1109778417739149</v>
      </c>
      <c r="F20" s="20"/>
    </row>
    <row r="21" spans="1:6" x14ac:dyDescent="0.2">
      <c r="B21" s="35"/>
      <c r="C21" s="30"/>
      <c r="D21" s="222"/>
      <c r="E21" s="179"/>
      <c r="F21" s="34"/>
    </row>
    <row r="22" spans="1:6" s="28" customFormat="1" ht="11.25" customHeight="1" x14ac:dyDescent="0.2">
      <c r="A22" s="24"/>
      <c r="B22" s="31" t="s">
        <v>102</v>
      </c>
      <c r="C22" s="30"/>
      <c r="D22" s="222"/>
      <c r="E22" s="179"/>
      <c r="F22" s="36"/>
    </row>
    <row r="23" spans="1:6" ht="10.5" customHeight="1" x14ac:dyDescent="0.2">
      <c r="B23" s="16" t="s">
        <v>22</v>
      </c>
      <c r="C23" s="30">
        <v>184707</v>
      </c>
      <c r="D23" s="222">
        <v>13435</v>
      </c>
      <c r="E23" s="179">
        <v>4.1752972452824277E-3</v>
      </c>
      <c r="F23" s="20"/>
    </row>
    <row r="24" spans="1:6" ht="10.5" customHeight="1" x14ac:dyDescent="0.2">
      <c r="B24" s="16" t="s">
        <v>23</v>
      </c>
      <c r="C24" s="30">
        <v>36</v>
      </c>
      <c r="D24" s="222"/>
      <c r="E24" s="179">
        <v>-0.4285714285714286</v>
      </c>
      <c r="F24" s="34"/>
    </row>
    <row r="25" spans="1:6" ht="10.5" customHeight="1" x14ac:dyDescent="0.2">
      <c r="B25" s="33" t="s">
        <v>193</v>
      </c>
      <c r="C25" s="30">
        <v>18977.349999999999</v>
      </c>
      <c r="D25" s="222">
        <v>1767</v>
      </c>
      <c r="E25" s="179">
        <v>-0.20837925346997732</v>
      </c>
      <c r="F25" s="34"/>
    </row>
    <row r="26" spans="1:6" ht="10.5" customHeight="1" x14ac:dyDescent="0.2">
      <c r="B26" s="33" t="s">
        <v>194</v>
      </c>
      <c r="C26" s="30">
        <v>426155</v>
      </c>
      <c r="D26" s="222">
        <v>65911</v>
      </c>
      <c r="E26" s="179">
        <v>4.0512633839535628E-3</v>
      </c>
      <c r="F26" s="34"/>
    </row>
    <row r="27" spans="1:6" ht="10.5" customHeight="1" x14ac:dyDescent="0.2">
      <c r="B27" s="33" t="s">
        <v>322</v>
      </c>
      <c r="C27" s="30">
        <v>21749</v>
      </c>
      <c r="D27" s="222">
        <v>20044</v>
      </c>
      <c r="E27" s="179">
        <v>-0.20741240137752592</v>
      </c>
      <c r="F27" s="34"/>
    </row>
    <row r="28" spans="1:6" ht="10.5" customHeight="1" x14ac:dyDescent="0.2">
      <c r="B28" s="33" t="s">
        <v>324</v>
      </c>
      <c r="C28" s="30"/>
      <c r="D28" s="222"/>
      <c r="E28" s="179"/>
      <c r="F28" s="34"/>
    </row>
    <row r="29" spans="1:6" ht="10.5" customHeight="1" x14ac:dyDescent="0.2">
      <c r="B29" s="33" t="s">
        <v>325</v>
      </c>
      <c r="C29" s="30">
        <v>29131</v>
      </c>
      <c r="D29" s="222">
        <v>28987</v>
      </c>
      <c r="E29" s="179">
        <v>-0.21923829433679076</v>
      </c>
      <c r="F29" s="34"/>
    </row>
    <row r="30" spans="1:6" ht="10.5" customHeight="1" x14ac:dyDescent="0.2">
      <c r="B30" s="33" t="s">
        <v>320</v>
      </c>
      <c r="C30" s="30">
        <v>41575</v>
      </c>
      <c r="D30" s="222">
        <v>377</v>
      </c>
      <c r="E30" s="179">
        <v>1.8321209003845595E-2</v>
      </c>
      <c r="F30" s="34"/>
    </row>
    <row r="31" spans="1:6" ht="10.5" customHeight="1" x14ac:dyDescent="0.2">
      <c r="B31" s="33" t="s">
        <v>321</v>
      </c>
      <c r="C31" s="30">
        <v>287872</v>
      </c>
      <c r="D31" s="222">
        <v>13155</v>
      </c>
      <c r="E31" s="179">
        <v>4.5203360661094649E-2</v>
      </c>
      <c r="F31" s="34"/>
    </row>
    <row r="32" spans="1:6" ht="10.5" customHeight="1" x14ac:dyDescent="0.2">
      <c r="B32" s="33" t="s">
        <v>323</v>
      </c>
      <c r="C32" s="30">
        <v>45828</v>
      </c>
      <c r="D32" s="222">
        <v>3348</v>
      </c>
      <c r="E32" s="179">
        <v>5.5142403241774662E-2</v>
      </c>
      <c r="F32" s="34"/>
    </row>
    <row r="33" spans="1:6" ht="10.5" customHeight="1" x14ac:dyDescent="0.2">
      <c r="B33" s="16" t="s">
        <v>195</v>
      </c>
      <c r="C33" s="30">
        <v>445132.35</v>
      </c>
      <c r="D33" s="222">
        <v>67678</v>
      </c>
      <c r="E33" s="179">
        <v>-7.3056857915292372E-3</v>
      </c>
      <c r="F33" s="34"/>
    </row>
    <row r="34" spans="1:6" ht="10.5" customHeight="1" x14ac:dyDescent="0.2">
      <c r="B34" s="16" t="s">
        <v>196</v>
      </c>
      <c r="C34" s="30"/>
      <c r="D34" s="222"/>
      <c r="E34" s="179"/>
      <c r="F34" s="34"/>
    </row>
    <row r="35" spans="1:6" ht="10.5" customHeight="1" x14ac:dyDescent="0.2">
      <c r="B35" s="16" t="s">
        <v>197</v>
      </c>
      <c r="C35" s="30"/>
      <c r="D35" s="222"/>
      <c r="E35" s="179"/>
      <c r="F35" s="34"/>
    </row>
    <row r="36" spans="1:6" ht="10.5" customHeight="1" x14ac:dyDescent="0.2">
      <c r="B36" s="16" t="s">
        <v>198</v>
      </c>
      <c r="C36" s="30"/>
      <c r="D36" s="222"/>
      <c r="E36" s="179"/>
      <c r="F36" s="34"/>
    </row>
    <row r="37" spans="1:6" ht="9" customHeight="1" x14ac:dyDescent="0.2">
      <c r="B37" s="16" t="s">
        <v>303</v>
      </c>
      <c r="C37" s="30"/>
      <c r="D37" s="222"/>
      <c r="E37" s="179"/>
      <c r="F37" s="34"/>
    </row>
    <row r="38" spans="1:6" s="28" customFormat="1" ht="12" customHeight="1" x14ac:dyDescent="0.2">
      <c r="A38" s="24"/>
      <c r="B38" s="31" t="s">
        <v>113</v>
      </c>
      <c r="C38" s="30"/>
      <c r="D38" s="222"/>
      <c r="E38" s="179"/>
      <c r="F38" s="36"/>
    </row>
    <row r="39" spans="1:6" ht="10.5" customHeight="1" x14ac:dyDescent="0.2">
      <c r="B39" s="16" t="s">
        <v>22</v>
      </c>
      <c r="C39" s="343">
        <v>1001787</v>
      </c>
      <c r="D39" s="222">
        <v>27354</v>
      </c>
      <c r="E39" s="344">
        <v>-1.716693564606564E-2</v>
      </c>
      <c r="F39" s="34"/>
    </row>
    <row r="40" spans="1:6" ht="10.5" customHeight="1" x14ac:dyDescent="0.2">
      <c r="B40" s="16" t="s">
        <v>23</v>
      </c>
      <c r="C40" s="343">
        <v>4888</v>
      </c>
      <c r="D40" s="222"/>
      <c r="E40" s="344">
        <v>-0.12651894210150105</v>
      </c>
      <c r="F40" s="34"/>
    </row>
    <row r="41" spans="1:6" s="28" customFormat="1" ht="10.5" customHeight="1" x14ac:dyDescent="0.2">
      <c r="A41" s="24"/>
      <c r="B41" s="33" t="s">
        <v>193</v>
      </c>
      <c r="C41" s="343">
        <v>27547.849999999991</v>
      </c>
      <c r="D41" s="222">
        <v>2821.6</v>
      </c>
      <c r="E41" s="344">
        <v>-0.14057995881949226</v>
      </c>
      <c r="F41" s="27"/>
    </row>
    <row r="42" spans="1:6" ht="10.5" customHeight="1" x14ac:dyDescent="0.2">
      <c r="B42" s="33" t="s">
        <v>194</v>
      </c>
      <c r="C42" s="343">
        <v>454357</v>
      </c>
      <c r="D42" s="222">
        <v>67267</v>
      </c>
      <c r="E42" s="344">
        <v>1.0909916153728938E-2</v>
      </c>
      <c r="F42" s="34"/>
    </row>
    <row r="43" spans="1:6" ht="10.5" customHeight="1" x14ac:dyDescent="0.2">
      <c r="B43" s="33" t="s">
        <v>322</v>
      </c>
      <c r="C43" s="343">
        <v>25515</v>
      </c>
      <c r="D43" s="222">
        <v>20340</v>
      </c>
      <c r="E43" s="344">
        <v>-0.17425848314697645</v>
      </c>
      <c r="F43" s="34"/>
    </row>
    <row r="44" spans="1:6" ht="10.5" customHeight="1" x14ac:dyDescent="0.2">
      <c r="B44" s="33" t="s">
        <v>324</v>
      </c>
      <c r="C44" s="343"/>
      <c r="D44" s="222"/>
      <c r="E44" s="344"/>
      <c r="F44" s="34"/>
    </row>
    <row r="45" spans="1:6" ht="10.5" customHeight="1" x14ac:dyDescent="0.2">
      <c r="B45" s="33" t="s">
        <v>325</v>
      </c>
      <c r="C45" s="343">
        <v>29134</v>
      </c>
      <c r="D45" s="222">
        <v>28989</v>
      </c>
      <c r="E45" s="344">
        <v>-0.2192206678458487</v>
      </c>
      <c r="F45" s="34"/>
    </row>
    <row r="46" spans="1:6" ht="10.5" customHeight="1" x14ac:dyDescent="0.2">
      <c r="B46" s="33" t="s">
        <v>320</v>
      </c>
      <c r="C46" s="343">
        <v>45838</v>
      </c>
      <c r="D46" s="222">
        <v>438</v>
      </c>
      <c r="E46" s="344">
        <v>2.0572649953243927E-2</v>
      </c>
      <c r="F46" s="34"/>
    </row>
    <row r="47" spans="1:6" ht="10.5" customHeight="1" x14ac:dyDescent="0.2">
      <c r="B47" s="33" t="s">
        <v>321</v>
      </c>
      <c r="C47" s="30">
        <v>289698</v>
      </c>
      <c r="D47" s="222">
        <v>13157</v>
      </c>
      <c r="E47" s="179">
        <v>4.6388903938884951E-2</v>
      </c>
      <c r="F47" s="34"/>
    </row>
    <row r="48" spans="1:6" ht="10.5" customHeight="1" x14ac:dyDescent="0.2">
      <c r="B48" s="33" t="s">
        <v>323</v>
      </c>
      <c r="C48" s="30">
        <v>64172</v>
      </c>
      <c r="D48" s="222">
        <v>4343</v>
      </c>
      <c r="E48" s="179">
        <v>7.9083219828818274E-2</v>
      </c>
      <c r="F48" s="34"/>
    </row>
    <row r="49" spans="1:6" ht="10.5" customHeight="1" x14ac:dyDescent="0.2">
      <c r="B49" s="16" t="s">
        <v>195</v>
      </c>
      <c r="C49" s="30">
        <v>481904.85</v>
      </c>
      <c r="D49" s="222">
        <v>70088.600000000006</v>
      </c>
      <c r="E49" s="179">
        <v>8.2522079095337375E-4</v>
      </c>
      <c r="F49" s="34"/>
    </row>
    <row r="50" spans="1:6" ht="10.5" customHeight="1" x14ac:dyDescent="0.2">
      <c r="B50" s="16" t="s">
        <v>196</v>
      </c>
      <c r="C50" s="30"/>
      <c r="D50" s="222"/>
      <c r="E50" s="179"/>
      <c r="F50" s="34"/>
    </row>
    <row r="51" spans="1:6" s="28" customFormat="1" ht="10.5" customHeight="1" x14ac:dyDescent="0.2">
      <c r="A51" s="24"/>
      <c r="B51" s="16" t="s">
        <v>197</v>
      </c>
      <c r="C51" s="30"/>
      <c r="D51" s="222"/>
      <c r="E51" s="179"/>
      <c r="F51" s="27"/>
    </row>
    <row r="52" spans="1:6" ht="10.5" customHeight="1" x14ac:dyDescent="0.2">
      <c r="B52" s="16" t="s">
        <v>198</v>
      </c>
      <c r="C52" s="30"/>
      <c r="D52" s="222"/>
      <c r="E52" s="179"/>
      <c r="F52" s="34"/>
    </row>
    <row r="53" spans="1:6" ht="9" customHeight="1" x14ac:dyDescent="0.2">
      <c r="B53" s="16" t="s">
        <v>303</v>
      </c>
      <c r="C53" s="30"/>
      <c r="D53" s="222"/>
      <c r="E53" s="179"/>
      <c r="F53" s="34"/>
    </row>
    <row r="54" spans="1:6" ht="10.5" customHeight="1" x14ac:dyDescent="0.2">
      <c r="B54" s="31" t="s">
        <v>122</v>
      </c>
      <c r="C54" s="30"/>
      <c r="D54" s="222"/>
      <c r="E54" s="179"/>
      <c r="F54" s="34"/>
    </row>
    <row r="55" spans="1:6" ht="10.5" customHeight="1" x14ac:dyDescent="0.2">
      <c r="B55" s="16" t="s">
        <v>22</v>
      </c>
      <c r="C55" s="30"/>
      <c r="D55" s="222"/>
      <c r="E55" s="179"/>
      <c r="F55" s="34"/>
    </row>
    <row r="56" spans="1:6" ht="10.5" customHeight="1" x14ac:dyDescent="0.2">
      <c r="B56" s="16" t="s">
        <v>23</v>
      </c>
      <c r="C56" s="30">
        <v>0</v>
      </c>
      <c r="D56" s="222"/>
      <c r="E56" s="179"/>
      <c r="F56" s="34"/>
    </row>
    <row r="57" spans="1:6" s="28" customFormat="1" ht="6.75" customHeight="1" x14ac:dyDescent="0.2">
      <c r="A57" s="24"/>
      <c r="B57" s="35"/>
      <c r="C57" s="30"/>
      <c r="D57" s="222"/>
      <c r="E57" s="179"/>
      <c r="F57" s="36"/>
    </row>
    <row r="58" spans="1:6" s="28" customFormat="1" ht="13.5" customHeight="1" x14ac:dyDescent="0.2">
      <c r="A58" s="24"/>
      <c r="B58" s="31" t="s">
        <v>121</v>
      </c>
      <c r="C58" s="30"/>
      <c r="D58" s="222"/>
      <c r="E58" s="179"/>
      <c r="F58" s="36"/>
    </row>
    <row r="59" spans="1:6" s="28" customFormat="1" ht="10.5" customHeight="1" x14ac:dyDescent="0.2">
      <c r="A59" s="24"/>
      <c r="B59" s="16" t="s">
        <v>22</v>
      </c>
      <c r="C59" s="30">
        <v>208</v>
      </c>
      <c r="D59" s="222"/>
      <c r="E59" s="179">
        <v>-0.12236286919831219</v>
      </c>
      <c r="F59" s="36"/>
    </row>
    <row r="60" spans="1:6" s="28" customFormat="1" ht="10.5" customHeight="1" x14ac:dyDescent="0.2">
      <c r="A60" s="24"/>
      <c r="B60" s="16" t="s">
        <v>23</v>
      </c>
      <c r="C60" s="30"/>
      <c r="D60" s="222"/>
      <c r="E60" s="179"/>
      <c r="F60" s="36"/>
    </row>
    <row r="61" spans="1:6" s="28" customFormat="1" ht="10.5" customHeight="1" x14ac:dyDescent="0.2">
      <c r="A61" s="24"/>
      <c r="B61" s="16" t="s">
        <v>199</v>
      </c>
      <c r="C61" s="30">
        <v>347</v>
      </c>
      <c r="D61" s="222"/>
      <c r="E61" s="179">
        <v>2.9673590504450953E-2</v>
      </c>
      <c r="F61" s="36"/>
    </row>
    <row r="62" spans="1:6" s="28" customFormat="1" ht="10.5" customHeight="1" x14ac:dyDescent="0.2">
      <c r="A62" s="24"/>
      <c r="B62" s="16" t="s">
        <v>200</v>
      </c>
      <c r="C62" s="30">
        <v>3</v>
      </c>
      <c r="D62" s="222"/>
      <c r="E62" s="179"/>
      <c r="F62" s="36"/>
    </row>
    <row r="63" spans="1:6" s="28" customFormat="1" ht="10.5" customHeight="1" x14ac:dyDescent="0.2">
      <c r="A63" s="24"/>
      <c r="B63" s="16" t="s">
        <v>201</v>
      </c>
      <c r="C63" s="30">
        <v>69</v>
      </c>
      <c r="D63" s="222">
        <v>2</v>
      </c>
      <c r="E63" s="179">
        <v>0</v>
      </c>
      <c r="F63" s="36"/>
    </row>
    <row r="64" spans="1:6" s="28" customFormat="1" ht="10.5" customHeight="1" x14ac:dyDescent="0.2">
      <c r="A64" s="24"/>
      <c r="B64" s="16" t="s">
        <v>202</v>
      </c>
      <c r="C64" s="30">
        <v>538</v>
      </c>
      <c r="D64" s="222"/>
      <c r="E64" s="179">
        <v>-3.4111310592459643E-2</v>
      </c>
      <c r="F64" s="36"/>
    </row>
    <row r="65" spans="1:6" s="28" customFormat="1" ht="10.5" customHeight="1" x14ac:dyDescent="0.2">
      <c r="A65" s="24"/>
      <c r="B65" s="16" t="s">
        <v>203</v>
      </c>
      <c r="C65" s="30">
        <v>517</v>
      </c>
      <c r="D65" s="222"/>
      <c r="E65" s="179">
        <v>-3.8535645472062008E-3</v>
      </c>
      <c r="F65" s="36"/>
    </row>
    <row r="66" spans="1:6" s="28" customFormat="1" ht="10.5" customHeight="1" x14ac:dyDescent="0.2">
      <c r="A66" s="24"/>
      <c r="B66" s="16" t="s">
        <v>204</v>
      </c>
      <c r="C66" s="30">
        <v>180</v>
      </c>
      <c r="D66" s="222"/>
      <c r="E66" s="179">
        <v>1</v>
      </c>
      <c r="F66" s="36"/>
    </row>
    <row r="67" spans="1:6" s="28" customFormat="1" ht="6.75" customHeight="1" x14ac:dyDescent="0.2">
      <c r="A67" s="24"/>
      <c r="B67" s="35"/>
      <c r="C67" s="30"/>
      <c r="D67" s="222"/>
      <c r="E67" s="179"/>
      <c r="F67" s="36"/>
    </row>
    <row r="68" spans="1:6" s="28" customFormat="1" ht="12" customHeight="1" x14ac:dyDescent="0.2">
      <c r="A68" s="24"/>
      <c r="B68" s="31" t="s">
        <v>243</v>
      </c>
      <c r="C68" s="30"/>
      <c r="D68" s="222"/>
      <c r="E68" s="179"/>
      <c r="F68" s="36"/>
    </row>
    <row r="69" spans="1:6" s="28" customFormat="1" ht="10.5" customHeight="1" x14ac:dyDescent="0.2">
      <c r="A69" s="24"/>
      <c r="B69" s="16" t="s">
        <v>22</v>
      </c>
      <c r="C69" s="30">
        <v>37046</v>
      </c>
      <c r="D69" s="222"/>
      <c r="E69" s="179">
        <v>0.12471916934847282</v>
      </c>
      <c r="F69" s="36"/>
    </row>
    <row r="70" spans="1:6" s="28" customFormat="1" ht="10.5" customHeight="1" x14ac:dyDescent="0.2">
      <c r="A70" s="24"/>
      <c r="B70" s="16" t="s">
        <v>23</v>
      </c>
      <c r="C70" s="30">
        <v>29</v>
      </c>
      <c r="D70" s="222"/>
      <c r="E70" s="179">
        <v>-0.29268292682926833</v>
      </c>
      <c r="F70" s="36"/>
    </row>
    <row r="71" spans="1:6" s="28" customFormat="1" ht="10.5" customHeight="1" x14ac:dyDescent="0.2">
      <c r="A71" s="24"/>
      <c r="B71" s="33" t="s">
        <v>193</v>
      </c>
      <c r="C71" s="30">
        <v>975.03999999999985</v>
      </c>
      <c r="D71" s="222"/>
      <c r="E71" s="179">
        <v>-0.27115071237423138</v>
      </c>
      <c r="F71" s="36"/>
    </row>
    <row r="72" spans="1:6" ht="10.5" customHeight="1" x14ac:dyDescent="0.2">
      <c r="B72" s="33" t="s">
        <v>194</v>
      </c>
      <c r="C72" s="30">
        <v>6412</v>
      </c>
      <c r="D72" s="222"/>
      <c r="E72" s="179">
        <v>-0.1566486913060634</v>
      </c>
      <c r="F72" s="34"/>
    </row>
    <row r="73" spans="1:6" ht="10.5" customHeight="1" x14ac:dyDescent="0.2">
      <c r="B73" s="33" t="s">
        <v>322</v>
      </c>
      <c r="C73" s="343">
        <v>403</v>
      </c>
      <c r="D73" s="222"/>
      <c r="E73" s="344">
        <v>-1.7073170731707332E-2</v>
      </c>
      <c r="F73" s="34"/>
    </row>
    <row r="74" spans="1:6" ht="10.5" customHeight="1" x14ac:dyDescent="0.2">
      <c r="B74" s="33" t="s">
        <v>324</v>
      </c>
      <c r="C74" s="343"/>
      <c r="D74" s="222"/>
      <c r="E74" s="344"/>
      <c r="F74" s="34"/>
    </row>
    <row r="75" spans="1:6" ht="10.5" customHeight="1" x14ac:dyDescent="0.2">
      <c r="B75" s="33" t="s">
        <v>325</v>
      </c>
      <c r="C75" s="343">
        <v>27</v>
      </c>
      <c r="D75" s="222"/>
      <c r="E75" s="344"/>
      <c r="F75" s="34"/>
    </row>
    <row r="76" spans="1:6" ht="10.5" customHeight="1" x14ac:dyDescent="0.2">
      <c r="B76" s="33" t="s">
        <v>320</v>
      </c>
      <c r="C76" s="343">
        <v>752</v>
      </c>
      <c r="D76" s="222"/>
      <c r="E76" s="344">
        <v>-7.6167076167076186E-2</v>
      </c>
      <c r="F76" s="34"/>
    </row>
    <row r="77" spans="1:6" ht="10.5" customHeight="1" x14ac:dyDescent="0.2">
      <c r="B77" s="33" t="s">
        <v>321</v>
      </c>
      <c r="C77" s="343">
        <v>3132</v>
      </c>
      <c r="D77" s="222"/>
      <c r="E77" s="344">
        <v>-7.9635615633264711E-2</v>
      </c>
      <c r="F77" s="34"/>
    </row>
    <row r="78" spans="1:6" ht="10.5" customHeight="1" x14ac:dyDescent="0.2">
      <c r="B78" s="33" t="s">
        <v>323</v>
      </c>
      <c r="C78" s="343">
        <v>2098</v>
      </c>
      <c r="D78" s="222"/>
      <c r="E78" s="344">
        <v>-0.27354570637119113</v>
      </c>
      <c r="F78" s="34"/>
    </row>
    <row r="79" spans="1:6" ht="10.5" customHeight="1" x14ac:dyDescent="0.2">
      <c r="B79" s="16" t="s">
        <v>195</v>
      </c>
      <c r="C79" s="343">
        <v>7387.04</v>
      </c>
      <c r="D79" s="222"/>
      <c r="E79" s="344">
        <v>-0.17378125845843417</v>
      </c>
      <c r="F79" s="34"/>
    </row>
    <row r="80" spans="1:6" ht="10.5" customHeight="1" x14ac:dyDescent="0.2">
      <c r="B80" s="16" t="s">
        <v>196</v>
      </c>
      <c r="C80" s="343"/>
      <c r="D80" s="222"/>
      <c r="E80" s="344"/>
      <c r="F80" s="34"/>
    </row>
    <row r="81" spans="1:6" ht="10.5" customHeight="1" x14ac:dyDescent="0.2">
      <c r="B81" s="16" t="s">
        <v>197</v>
      </c>
      <c r="C81" s="343"/>
      <c r="D81" s="222"/>
      <c r="E81" s="344"/>
      <c r="F81" s="34"/>
    </row>
    <row r="82" spans="1:6" s="28" customFormat="1" ht="10.5" customHeight="1" x14ac:dyDescent="0.2">
      <c r="A82" s="24"/>
      <c r="B82" s="16" t="s">
        <v>198</v>
      </c>
      <c r="C82" s="343"/>
      <c r="D82" s="222"/>
      <c r="E82" s="344"/>
      <c r="F82" s="36"/>
    </row>
    <row r="83" spans="1:6" s="28" customFormat="1" ht="10.5" customHeight="1" x14ac:dyDescent="0.2">
      <c r="A83" s="24"/>
      <c r="B83" s="16" t="s">
        <v>200</v>
      </c>
      <c r="C83" s="345">
        <v>7</v>
      </c>
      <c r="D83" s="222"/>
      <c r="E83" s="346">
        <v>-0.65</v>
      </c>
      <c r="F83" s="47"/>
    </row>
    <row r="84" spans="1:6" s="28" customFormat="1" ht="10.5" customHeight="1" x14ac:dyDescent="0.2">
      <c r="A84" s="24"/>
      <c r="B84" s="16" t="s">
        <v>201</v>
      </c>
      <c r="C84" s="345">
        <v>36</v>
      </c>
      <c r="D84" s="222"/>
      <c r="E84" s="346"/>
      <c r="F84" s="47"/>
    </row>
    <row r="85" spans="1:6" s="28" customFormat="1" ht="10.5" customHeight="1" x14ac:dyDescent="0.2">
      <c r="A85" s="24"/>
      <c r="B85" s="16" t="s">
        <v>202</v>
      </c>
      <c r="C85" s="46">
        <v>172</v>
      </c>
      <c r="D85" s="222"/>
      <c r="E85" s="190"/>
      <c r="F85" s="47"/>
    </row>
    <row r="86" spans="1:6" s="28" customFormat="1" ht="10.5" customHeight="1" x14ac:dyDescent="0.2">
      <c r="A86" s="24"/>
      <c r="B86" s="16" t="s">
        <v>203</v>
      </c>
      <c r="C86" s="46">
        <v>198</v>
      </c>
      <c r="D86" s="222"/>
      <c r="E86" s="190">
        <v>0.34693877551020402</v>
      </c>
      <c r="F86" s="47"/>
    </row>
    <row r="87" spans="1:6" s="28" customFormat="1" ht="10.5" customHeight="1" x14ac:dyDescent="0.2">
      <c r="A87" s="24"/>
      <c r="B87" s="16" t="s">
        <v>204</v>
      </c>
      <c r="C87" s="46"/>
      <c r="D87" s="222"/>
      <c r="E87" s="190"/>
      <c r="F87" s="47"/>
    </row>
    <row r="88" spans="1:6" ht="12.75" customHeight="1" x14ac:dyDescent="0.2">
      <c r="B88" s="16" t="s">
        <v>303</v>
      </c>
      <c r="C88" s="46"/>
      <c r="D88" s="222"/>
      <c r="E88" s="190"/>
      <c r="F88" s="47"/>
    </row>
    <row r="89" spans="1:6" s="28" customFormat="1" ht="11.25" customHeight="1" x14ac:dyDescent="0.2">
      <c r="A89" s="24"/>
      <c r="B89" s="31" t="s">
        <v>278</v>
      </c>
      <c r="C89" s="46"/>
      <c r="D89" s="222"/>
      <c r="E89" s="190"/>
      <c r="F89" s="47"/>
    </row>
    <row r="90" spans="1:6" ht="10.5" customHeight="1" x14ac:dyDescent="0.2">
      <c r="B90" s="16" t="s">
        <v>22</v>
      </c>
      <c r="C90" s="46">
        <v>1039041</v>
      </c>
      <c r="D90" s="222">
        <v>27354</v>
      </c>
      <c r="E90" s="190">
        <v>-1.2751066310295545E-2</v>
      </c>
      <c r="F90" s="47"/>
    </row>
    <row r="91" spans="1:6" ht="10.5" customHeight="1" x14ac:dyDescent="0.2">
      <c r="B91" s="16" t="s">
        <v>23</v>
      </c>
      <c r="C91" s="46">
        <v>4917</v>
      </c>
      <c r="D91" s="222"/>
      <c r="E91" s="190">
        <v>-0.12803688597269014</v>
      </c>
      <c r="F91" s="47"/>
    </row>
    <row r="92" spans="1:6" ht="10.5" customHeight="1" x14ac:dyDescent="0.2">
      <c r="B92" s="33" t="s">
        <v>193</v>
      </c>
      <c r="C92" s="46">
        <v>28871.889999999992</v>
      </c>
      <c r="D92" s="222">
        <v>2821.6</v>
      </c>
      <c r="E92" s="190">
        <v>-0.14409989333817153</v>
      </c>
      <c r="F92" s="47"/>
    </row>
    <row r="93" spans="1:6" ht="10.5" customHeight="1" x14ac:dyDescent="0.2">
      <c r="B93" s="33" t="s">
        <v>194</v>
      </c>
      <c r="C93" s="46">
        <v>460769</v>
      </c>
      <c r="D93" s="222">
        <v>67267</v>
      </c>
      <c r="E93" s="190">
        <v>8.1226281652269083E-3</v>
      </c>
      <c r="F93" s="47"/>
    </row>
    <row r="94" spans="1:6" ht="10.5" customHeight="1" x14ac:dyDescent="0.2">
      <c r="B94" s="33" t="s">
        <v>322</v>
      </c>
      <c r="C94" s="46">
        <v>25918</v>
      </c>
      <c r="D94" s="222">
        <v>20340</v>
      </c>
      <c r="E94" s="190">
        <v>-0.17220013095066988</v>
      </c>
      <c r="F94" s="47"/>
    </row>
    <row r="95" spans="1:6" ht="10.5" customHeight="1" x14ac:dyDescent="0.2">
      <c r="B95" s="33" t="s">
        <v>324</v>
      </c>
      <c r="C95" s="46"/>
      <c r="D95" s="222"/>
      <c r="E95" s="190"/>
      <c r="F95" s="47"/>
    </row>
    <row r="96" spans="1:6" ht="10.5" customHeight="1" x14ac:dyDescent="0.2">
      <c r="B96" s="33" t="s">
        <v>325</v>
      </c>
      <c r="C96" s="46">
        <v>29161</v>
      </c>
      <c r="D96" s="222">
        <v>28989</v>
      </c>
      <c r="E96" s="190">
        <v>-0.22033581091920218</v>
      </c>
      <c r="F96" s="47"/>
    </row>
    <row r="97" spans="2:6" ht="10.5" customHeight="1" x14ac:dyDescent="0.2">
      <c r="B97" s="33" t="s">
        <v>320</v>
      </c>
      <c r="C97" s="46">
        <v>46590</v>
      </c>
      <c r="D97" s="222">
        <v>438</v>
      </c>
      <c r="E97" s="190">
        <v>1.8850594821553601E-2</v>
      </c>
      <c r="F97" s="47"/>
    </row>
    <row r="98" spans="2:6" ht="10.5" customHeight="1" x14ac:dyDescent="0.2">
      <c r="B98" s="33" t="s">
        <v>321</v>
      </c>
      <c r="C98" s="46">
        <v>292830</v>
      </c>
      <c r="D98" s="222">
        <v>13157</v>
      </c>
      <c r="E98" s="190">
        <v>4.4858665943523501E-2</v>
      </c>
      <c r="F98" s="47"/>
    </row>
    <row r="99" spans="2:6" ht="10.5" customHeight="1" x14ac:dyDescent="0.2">
      <c r="B99" s="33" t="s">
        <v>323</v>
      </c>
      <c r="C99" s="46">
        <v>66270</v>
      </c>
      <c r="D99" s="222">
        <v>4343</v>
      </c>
      <c r="E99" s="190">
        <v>6.2751575604984122E-2</v>
      </c>
      <c r="F99" s="47"/>
    </row>
    <row r="100" spans="2:6" ht="10.5" customHeight="1" x14ac:dyDescent="0.2">
      <c r="B100" s="16" t="s">
        <v>195</v>
      </c>
      <c r="C100" s="46">
        <v>489640.8899999999</v>
      </c>
      <c r="D100" s="222">
        <v>70088.600000000006</v>
      </c>
      <c r="E100" s="190">
        <v>-2.3398840333271886E-3</v>
      </c>
      <c r="F100" s="47"/>
    </row>
    <row r="101" spans="2:6" ht="10.5" customHeight="1" x14ac:dyDescent="0.2">
      <c r="B101" s="16" t="s">
        <v>196</v>
      </c>
      <c r="C101" s="46"/>
      <c r="D101" s="222"/>
      <c r="E101" s="190"/>
      <c r="F101" s="47"/>
    </row>
    <row r="102" spans="2:6" ht="10.5" customHeight="1" x14ac:dyDescent="0.2">
      <c r="B102" s="16" t="s">
        <v>197</v>
      </c>
      <c r="C102" s="46"/>
      <c r="D102" s="222"/>
      <c r="E102" s="190"/>
      <c r="F102" s="47"/>
    </row>
    <row r="103" spans="2:6" ht="10.5" customHeight="1" x14ac:dyDescent="0.2">
      <c r="B103" s="16" t="s">
        <v>198</v>
      </c>
      <c r="C103" s="46"/>
      <c r="D103" s="222"/>
      <c r="E103" s="190"/>
      <c r="F103" s="47"/>
    </row>
    <row r="104" spans="2:6" ht="10.5" customHeight="1" x14ac:dyDescent="0.2">
      <c r="B104" s="16" t="s">
        <v>200</v>
      </c>
      <c r="C104" s="46">
        <v>10</v>
      </c>
      <c r="D104" s="222"/>
      <c r="E104" s="190"/>
      <c r="F104" s="47"/>
    </row>
    <row r="105" spans="2:6" ht="10.5" customHeight="1" x14ac:dyDescent="0.2">
      <c r="B105" s="16" t="s">
        <v>201</v>
      </c>
      <c r="C105" s="46">
        <v>105</v>
      </c>
      <c r="D105" s="222">
        <v>2</v>
      </c>
      <c r="E105" s="190">
        <v>-0.39306358381502893</v>
      </c>
      <c r="F105" s="47"/>
    </row>
    <row r="106" spans="2:6" ht="10.5" customHeight="1" x14ac:dyDescent="0.2">
      <c r="B106" s="16" t="s">
        <v>202</v>
      </c>
      <c r="C106" s="46">
        <v>710</v>
      </c>
      <c r="D106" s="222"/>
      <c r="E106" s="190">
        <v>-0.36208445642407905</v>
      </c>
      <c r="F106" s="47"/>
    </row>
    <row r="107" spans="2:6" ht="10.5" customHeight="1" x14ac:dyDescent="0.2">
      <c r="B107" s="16" t="s">
        <v>203</v>
      </c>
      <c r="C107" s="46">
        <v>715</v>
      </c>
      <c r="D107" s="222"/>
      <c r="E107" s="190">
        <v>7.3573573573573636E-2</v>
      </c>
      <c r="F107" s="47"/>
    </row>
    <row r="108" spans="2:6" ht="10.5" customHeight="1" x14ac:dyDescent="0.2">
      <c r="B108" s="16" t="s">
        <v>204</v>
      </c>
      <c r="C108" s="46">
        <v>180</v>
      </c>
      <c r="D108" s="222"/>
      <c r="E108" s="190">
        <v>1</v>
      </c>
      <c r="F108" s="47"/>
    </row>
    <row r="109" spans="2:6" ht="10.5" customHeight="1" x14ac:dyDescent="0.2">
      <c r="B109" s="21" t="s">
        <v>303</v>
      </c>
      <c r="C109" s="399"/>
      <c r="D109" s="342"/>
      <c r="E109" s="347"/>
      <c r="F109" s="47"/>
    </row>
    <row r="110" spans="2:6" ht="9.75" customHeight="1" x14ac:dyDescent="0.2">
      <c r="B110" s="43"/>
      <c r="C110" s="49"/>
      <c r="D110" s="350"/>
      <c r="E110" s="350"/>
      <c r="F110" s="47"/>
    </row>
    <row r="111" spans="2:6" ht="15" customHeight="1" x14ac:dyDescent="0.25">
      <c r="B111" s="7" t="s">
        <v>288</v>
      </c>
      <c r="C111" s="8"/>
      <c r="D111" s="349"/>
      <c r="E111" s="349"/>
      <c r="F111" s="8"/>
    </row>
    <row r="112" spans="2:6" ht="9.75" customHeight="1" x14ac:dyDescent="0.2">
      <c r="B112" s="9" t="str">
        <f>B3</f>
        <v>PERIODE DU 1.1 AU 30.4.2024</v>
      </c>
      <c r="D112" s="350"/>
      <c r="E112" s="350"/>
    </row>
    <row r="113" spans="1:6" ht="14.25" customHeight="1" x14ac:dyDescent="0.2">
      <c r="B113" s="12" t="s">
        <v>175</v>
      </c>
      <c r="C113" s="13"/>
      <c r="D113" s="353"/>
      <c r="E113" s="351"/>
      <c r="F113" s="15"/>
    </row>
    <row r="114" spans="1:6" ht="12" customHeight="1" x14ac:dyDescent="0.2">
      <c r="B114" s="16" t="s">
        <v>4</v>
      </c>
      <c r="C114" s="18" t="s">
        <v>6</v>
      </c>
      <c r="D114" s="219" t="s">
        <v>3</v>
      </c>
      <c r="E114" s="19" t="str">
        <f>CUMUL_Maladie_mnt!$H$5</f>
        <v>PCAP</v>
      </c>
      <c r="F114" s="20"/>
    </row>
    <row r="115" spans="1:6" ht="9.75" customHeight="1" x14ac:dyDescent="0.2">
      <c r="B115" s="21"/>
      <c r="C115" s="45"/>
      <c r="D115" s="220" t="s">
        <v>87</v>
      </c>
      <c r="E115" s="22" t="str">
        <f>CUMUL_Maladie_mnt!$H$6</f>
        <v>en %</v>
      </c>
      <c r="F115" s="23"/>
    </row>
    <row r="116" spans="1:6" s="28" customFormat="1" ht="18" customHeight="1" x14ac:dyDescent="0.2">
      <c r="A116" s="24"/>
      <c r="B116" s="52" t="s">
        <v>163</v>
      </c>
      <c r="C116" s="238"/>
      <c r="D116" s="222"/>
      <c r="E116" s="239"/>
      <c r="F116" s="27"/>
    </row>
    <row r="117" spans="1:6" ht="6.75" customHeight="1" x14ac:dyDescent="0.2">
      <c r="B117" s="16"/>
      <c r="C117" s="238"/>
      <c r="D117" s="222"/>
      <c r="E117" s="239"/>
      <c r="F117" s="20"/>
    </row>
    <row r="118" spans="1:6" s="28" customFormat="1" ht="15" customHeight="1" x14ac:dyDescent="0.2">
      <c r="A118" s="54"/>
      <c r="B118" s="31" t="s">
        <v>124</v>
      </c>
      <c r="C118" s="238"/>
      <c r="D118" s="222"/>
      <c r="E118" s="239"/>
      <c r="F118" s="27"/>
    </row>
    <row r="119" spans="1:6" ht="10.5" customHeight="1" x14ac:dyDescent="0.2">
      <c r="A119" s="2"/>
      <c r="B119" s="37" t="s">
        <v>205</v>
      </c>
      <c r="C119" s="238">
        <v>1108301.3900000011</v>
      </c>
      <c r="D119" s="222">
        <v>1276.3</v>
      </c>
      <c r="E119" s="239">
        <v>6.0348238029916956E-5</v>
      </c>
      <c r="F119" s="20"/>
    </row>
    <row r="120" spans="1:6" ht="10.5" customHeight="1" x14ac:dyDescent="0.2">
      <c r="A120" s="2"/>
      <c r="B120" s="37" t="s">
        <v>206</v>
      </c>
      <c r="C120" s="238">
        <v>8489</v>
      </c>
      <c r="D120" s="222"/>
      <c r="E120" s="239"/>
      <c r="F120" s="20"/>
    </row>
    <row r="121" spans="1:6" ht="10.5" customHeight="1" x14ac:dyDescent="0.2">
      <c r="A121" s="2"/>
      <c r="B121" s="37" t="s">
        <v>226</v>
      </c>
      <c r="C121" s="238">
        <v>16110.2</v>
      </c>
      <c r="D121" s="222"/>
      <c r="E121" s="239"/>
      <c r="F121" s="20"/>
    </row>
    <row r="122" spans="1:6" ht="10.5" hidden="1" customHeight="1" x14ac:dyDescent="0.2">
      <c r="A122" s="2"/>
      <c r="B122" s="37"/>
      <c r="C122" s="238"/>
      <c r="D122" s="222"/>
      <c r="E122" s="239"/>
      <c r="F122" s="20"/>
    </row>
    <row r="123" spans="1:6" ht="10.5" hidden="1" customHeight="1" x14ac:dyDescent="0.2">
      <c r="A123" s="2"/>
      <c r="B123" s="37"/>
      <c r="C123" s="238"/>
      <c r="D123" s="222"/>
      <c r="E123" s="239"/>
      <c r="F123" s="20"/>
    </row>
    <row r="124" spans="1:6" ht="10.5" hidden="1" customHeight="1" x14ac:dyDescent="0.2">
      <c r="A124" s="2"/>
      <c r="B124" s="37"/>
      <c r="C124" s="238"/>
      <c r="D124" s="222"/>
      <c r="E124" s="239"/>
      <c r="F124" s="20"/>
    </row>
    <row r="125" spans="1:6" ht="10.5" hidden="1" customHeight="1" x14ac:dyDescent="0.2">
      <c r="A125" s="2"/>
      <c r="B125" s="37"/>
      <c r="C125" s="238"/>
      <c r="D125" s="222"/>
      <c r="E125" s="239"/>
      <c r="F125" s="20"/>
    </row>
    <row r="126" spans="1:6" s="28" customFormat="1" ht="10.5" customHeight="1" x14ac:dyDescent="0.2">
      <c r="A126" s="54"/>
      <c r="B126" s="35" t="s">
        <v>227</v>
      </c>
      <c r="C126" s="238">
        <v>1132933.590000001</v>
      </c>
      <c r="D126" s="222">
        <v>1276.3</v>
      </c>
      <c r="E126" s="239">
        <v>-7.448066172057799E-2</v>
      </c>
      <c r="F126" s="27"/>
    </row>
    <row r="127" spans="1:6" ht="7.5" customHeight="1" x14ac:dyDescent="0.2">
      <c r="A127" s="2"/>
      <c r="B127" s="35"/>
      <c r="C127" s="238"/>
      <c r="D127" s="222"/>
      <c r="E127" s="239"/>
      <c r="F127" s="20"/>
    </row>
    <row r="128" spans="1:6" s="28" customFormat="1" ht="15.75" customHeight="1" x14ac:dyDescent="0.2">
      <c r="A128" s="54"/>
      <c r="B128" s="31" t="s">
        <v>132</v>
      </c>
      <c r="C128" s="238"/>
      <c r="D128" s="222"/>
      <c r="E128" s="239"/>
      <c r="F128" s="27"/>
    </row>
    <row r="129" spans="1:6" ht="10.5" customHeight="1" x14ac:dyDescent="0.2">
      <c r="A129" s="2"/>
      <c r="B129" s="37" t="s">
        <v>207</v>
      </c>
      <c r="C129" s="238">
        <v>1531962.809999967</v>
      </c>
      <c r="D129" s="222">
        <v>593.41999999999996</v>
      </c>
      <c r="E129" s="239">
        <v>9.2179235069845822E-2</v>
      </c>
      <c r="F129" s="20"/>
    </row>
    <row r="130" spans="1:6" ht="10.5" customHeight="1" x14ac:dyDescent="0.2">
      <c r="A130" s="2"/>
      <c r="B130" s="37" t="s">
        <v>208</v>
      </c>
      <c r="C130" s="238">
        <v>84403.559999999823</v>
      </c>
      <c r="D130" s="222">
        <v>42393.37999999991</v>
      </c>
      <c r="E130" s="239">
        <v>1.5341475370887814E-2</v>
      </c>
      <c r="F130" s="20"/>
    </row>
    <row r="131" spans="1:6" ht="10.5" customHeight="1" x14ac:dyDescent="0.2">
      <c r="A131" s="2"/>
      <c r="B131" s="37" t="s">
        <v>209</v>
      </c>
      <c r="C131" s="238">
        <v>24159126.949999653</v>
      </c>
      <c r="D131" s="222">
        <v>32419.720000000081</v>
      </c>
      <c r="E131" s="239">
        <v>2.0939709942902285E-2</v>
      </c>
      <c r="F131" s="20"/>
    </row>
    <row r="132" spans="1:6" ht="10.5" hidden="1" customHeight="1" x14ac:dyDescent="0.2">
      <c r="A132" s="2"/>
      <c r="B132" s="37"/>
      <c r="C132" s="238"/>
      <c r="D132" s="222"/>
      <c r="E132" s="239"/>
      <c r="F132" s="20"/>
    </row>
    <row r="133" spans="1:6" ht="10.5" hidden="1" customHeight="1" x14ac:dyDescent="0.2">
      <c r="A133" s="2"/>
      <c r="B133" s="37"/>
      <c r="C133" s="238"/>
      <c r="D133" s="222"/>
      <c r="E133" s="239"/>
      <c r="F133" s="20"/>
    </row>
    <row r="134" spans="1:6" ht="10.5" hidden="1" customHeight="1" x14ac:dyDescent="0.2">
      <c r="A134" s="2"/>
      <c r="B134" s="37"/>
      <c r="C134" s="238"/>
      <c r="D134" s="222"/>
      <c r="E134" s="239"/>
      <c r="F134" s="20"/>
    </row>
    <row r="135" spans="1:6" ht="10.5" customHeight="1" x14ac:dyDescent="0.2">
      <c r="A135" s="2"/>
      <c r="B135" s="35" t="s">
        <v>228</v>
      </c>
      <c r="C135" s="238">
        <v>25775517.31999962</v>
      </c>
      <c r="D135" s="222">
        <v>75406.51999999999</v>
      </c>
      <c r="E135" s="239">
        <v>2.4895424563137425E-2</v>
      </c>
      <c r="F135" s="20"/>
    </row>
    <row r="136" spans="1:6" ht="6.75" customHeight="1" x14ac:dyDescent="0.2">
      <c r="A136" s="2"/>
      <c r="B136" s="35"/>
      <c r="C136" s="238"/>
      <c r="D136" s="222"/>
      <c r="E136" s="239"/>
      <c r="F136" s="20"/>
    </row>
    <row r="137" spans="1:6" s="28" customFormat="1" ht="16.5" customHeight="1" x14ac:dyDescent="0.2">
      <c r="A137" s="54"/>
      <c r="B137" s="31" t="s">
        <v>136</v>
      </c>
      <c r="C137" s="238"/>
      <c r="D137" s="222"/>
      <c r="E137" s="239"/>
      <c r="F137" s="27"/>
    </row>
    <row r="138" spans="1:6" ht="10.5" customHeight="1" x14ac:dyDescent="0.2">
      <c r="A138" s="2"/>
      <c r="B138" s="37" t="s">
        <v>210</v>
      </c>
      <c r="C138" s="238">
        <v>96407.400000000081</v>
      </c>
      <c r="D138" s="222">
        <v>291.89999999999998</v>
      </c>
      <c r="E138" s="239">
        <v>-6.5347913045248007E-2</v>
      </c>
      <c r="F138" s="20"/>
    </row>
    <row r="139" spans="1:6" ht="10.5" hidden="1" customHeight="1" x14ac:dyDescent="0.2">
      <c r="A139" s="2"/>
      <c r="B139" s="37"/>
      <c r="C139" s="238"/>
      <c r="D139" s="222"/>
      <c r="E139" s="239"/>
      <c r="F139" s="20"/>
    </row>
    <row r="140" spans="1:6" ht="10.5" hidden="1" customHeight="1" x14ac:dyDescent="0.2">
      <c r="A140" s="2"/>
      <c r="B140" s="37"/>
      <c r="C140" s="238"/>
      <c r="D140" s="222"/>
      <c r="E140" s="239"/>
      <c r="F140" s="20"/>
    </row>
    <row r="141" spans="1:6" s="28" customFormat="1" ht="10.5" customHeight="1" x14ac:dyDescent="0.2">
      <c r="A141" s="54"/>
      <c r="B141" s="35" t="s">
        <v>229</v>
      </c>
      <c r="C141" s="238">
        <v>96407.400000000081</v>
      </c>
      <c r="D141" s="222">
        <v>291.89999999999998</v>
      </c>
      <c r="E141" s="239">
        <v>-6.5347913045248007E-2</v>
      </c>
      <c r="F141" s="27"/>
    </row>
    <row r="142" spans="1:6" ht="7.5" customHeight="1" x14ac:dyDescent="0.2">
      <c r="A142" s="2"/>
      <c r="B142" s="35"/>
      <c r="C142" s="238"/>
      <c r="D142" s="222"/>
      <c r="E142" s="239"/>
      <c r="F142" s="20"/>
    </row>
    <row r="143" spans="1:6" s="28" customFormat="1" ht="16.5" customHeight="1" x14ac:dyDescent="0.2">
      <c r="A143" s="54"/>
      <c r="B143" s="31" t="s">
        <v>141</v>
      </c>
      <c r="C143" s="238"/>
      <c r="D143" s="222"/>
      <c r="E143" s="239"/>
      <c r="F143" s="27"/>
    </row>
    <row r="144" spans="1:6" ht="10.5" customHeight="1" x14ac:dyDescent="0.2">
      <c r="A144" s="2"/>
      <c r="B144" s="37" t="s">
        <v>211</v>
      </c>
      <c r="C144" s="238">
        <v>13726.199999999999</v>
      </c>
      <c r="D144" s="222">
        <v>126.5</v>
      </c>
      <c r="E144" s="239">
        <v>0.20874446866125074</v>
      </c>
      <c r="F144" s="20"/>
    </row>
    <row r="145" spans="1:6" ht="10.5" hidden="1" customHeight="1" x14ac:dyDescent="0.2">
      <c r="A145" s="2"/>
      <c r="B145" s="37"/>
      <c r="C145" s="238"/>
      <c r="D145" s="222"/>
      <c r="E145" s="239"/>
      <c r="F145" s="20"/>
    </row>
    <row r="146" spans="1:6" ht="10.5" hidden="1" customHeight="1" x14ac:dyDescent="0.2">
      <c r="A146" s="2"/>
      <c r="B146" s="37"/>
      <c r="C146" s="238"/>
      <c r="D146" s="222"/>
      <c r="E146" s="239"/>
      <c r="F146" s="20"/>
    </row>
    <row r="147" spans="1:6" s="57" customFormat="1" ht="10.5" customHeight="1" x14ac:dyDescent="0.2">
      <c r="A147" s="6"/>
      <c r="B147" s="35" t="s">
        <v>230</v>
      </c>
      <c r="C147" s="55">
        <v>13726.199999999999</v>
      </c>
      <c r="D147" s="222">
        <v>126.5</v>
      </c>
      <c r="E147" s="182">
        <v>0.20874446866125074</v>
      </c>
      <c r="F147" s="56"/>
    </row>
    <row r="148" spans="1:6" s="57" customFormat="1" ht="6.75" customHeight="1" x14ac:dyDescent="0.2">
      <c r="A148" s="6"/>
      <c r="B148" s="35"/>
      <c r="C148" s="55"/>
      <c r="D148" s="222"/>
      <c r="E148" s="182"/>
      <c r="F148" s="56"/>
    </row>
    <row r="149" spans="1:6" s="60" customFormat="1" ht="14.25" customHeight="1" x14ac:dyDescent="0.2">
      <c r="A149" s="24"/>
      <c r="B149" s="31" t="s">
        <v>139</v>
      </c>
      <c r="C149" s="55"/>
      <c r="D149" s="222"/>
      <c r="E149" s="182"/>
      <c r="F149" s="59"/>
    </row>
    <row r="150" spans="1:6" s="57" customFormat="1" ht="10.5" customHeight="1" x14ac:dyDescent="0.2">
      <c r="A150" s="6"/>
      <c r="B150" s="37" t="s">
        <v>212</v>
      </c>
      <c r="C150" s="55">
        <v>83.5</v>
      </c>
      <c r="D150" s="222"/>
      <c r="E150" s="182"/>
      <c r="F150" s="56"/>
    </row>
    <row r="151" spans="1:6" s="57" customFormat="1" ht="10.5" hidden="1" customHeight="1" x14ac:dyDescent="0.2">
      <c r="A151" s="6"/>
      <c r="B151" s="37"/>
      <c r="C151" s="55"/>
      <c r="D151" s="222"/>
      <c r="E151" s="182"/>
      <c r="F151" s="56"/>
    </row>
    <row r="152" spans="1:6" s="60" customFormat="1" ht="10.5" customHeight="1" x14ac:dyDescent="0.2">
      <c r="A152" s="24"/>
      <c r="B152" s="35" t="s">
        <v>231</v>
      </c>
      <c r="C152" s="55">
        <v>83.5</v>
      </c>
      <c r="D152" s="222"/>
      <c r="E152" s="182"/>
      <c r="F152" s="59"/>
    </row>
    <row r="153" spans="1:6" s="57" customFormat="1" ht="8.25" customHeight="1" x14ac:dyDescent="0.2">
      <c r="A153" s="6"/>
      <c r="B153" s="35"/>
      <c r="C153" s="55"/>
      <c r="D153" s="222"/>
      <c r="E153" s="182"/>
      <c r="F153" s="56"/>
    </row>
    <row r="154" spans="1:6" s="60" customFormat="1" ht="17.25" customHeight="1" x14ac:dyDescent="0.2">
      <c r="A154" s="24"/>
      <c r="B154" s="31" t="s">
        <v>122</v>
      </c>
      <c r="C154" s="55"/>
      <c r="D154" s="222"/>
      <c r="E154" s="182"/>
      <c r="F154" s="59"/>
    </row>
    <row r="155" spans="1:6" s="57" customFormat="1" ht="10.5" customHeight="1" x14ac:dyDescent="0.2">
      <c r="A155" s="6"/>
      <c r="B155" s="37" t="s">
        <v>213</v>
      </c>
      <c r="C155" s="55">
        <v>90</v>
      </c>
      <c r="D155" s="222"/>
      <c r="E155" s="182">
        <v>-0.35251798561151082</v>
      </c>
      <c r="F155" s="56"/>
    </row>
    <row r="156" spans="1:6" s="57" customFormat="1" ht="10.5" hidden="1" customHeight="1" x14ac:dyDescent="0.2">
      <c r="A156" s="6"/>
      <c r="B156" s="37"/>
      <c r="C156" s="55"/>
      <c r="D156" s="222"/>
      <c r="E156" s="182"/>
      <c r="F156" s="56"/>
    </row>
    <row r="157" spans="1:6" s="57" customFormat="1" ht="10.5" customHeight="1" x14ac:dyDescent="0.2">
      <c r="A157" s="6"/>
      <c r="B157" s="35" t="s">
        <v>232</v>
      </c>
      <c r="C157" s="55">
        <v>90</v>
      </c>
      <c r="D157" s="222"/>
      <c r="E157" s="182">
        <v>-0.35251798561151082</v>
      </c>
      <c r="F157" s="56"/>
    </row>
    <row r="158" spans="1:6" s="57" customFormat="1" ht="6.75" customHeight="1" x14ac:dyDescent="0.2">
      <c r="A158" s="6"/>
      <c r="B158" s="35"/>
      <c r="C158" s="55"/>
      <c r="D158" s="222"/>
      <c r="E158" s="182"/>
      <c r="F158" s="56"/>
    </row>
    <row r="159" spans="1:6" s="60" customFormat="1" ht="14.25" customHeight="1" x14ac:dyDescent="0.2">
      <c r="A159" s="24"/>
      <c r="B159" s="31" t="s">
        <v>244</v>
      </c>
      <c r="C159" s="55"/>
      <c r="D159" s="222"/>
      <c r="E159" s="182"/>
      <c r="F159" s="59"/>
    </row>
    <row r="160" spans="1:6" s="60" customFormat="1" ht="15" customHeight="1" x14ac:dyDescent="0.2">
      <c r="A160" s="24"/>
      <c r="B160" s="37" t="s">
        <v>213</v>
      </c>
      <c r="C160" s="55"/>
      <c r="D160" s="222"/>
      <c r="E160" s="182"/>
      <c r="F160" s="59"/>
    </row>
    <row r="161" spans="1:6" s="57" customFormat="1" ht="10.5" customHeight="1" x14ac:dyDescent="0.2">
      <c r="A161" s="6"/>
      <c r="B161" s="37" t="s">
        <v>205</v>
      </c>
      <c r="C161" s="55">
        <v>19736.349999999999</v>
      </c>
      <c r="D161" s="222"/>
      <c r="E161" s="182">
        <v>-8.8421879149683136E-2</v>
      </c>
      <c r="F161" s="56"/>
    </row>
    <row r="162" spans="1:6" s="57" customFormat="1" ht="10.5" customHeight="1" x14ac:dyDescent="0.2">
      <c r="A162" s="6"/>
      <c r="B162" s="37" t="s">
        <v>206</v>
      </c>
      <c r="C162" s="55">
        <v>198</v>
      </c>
      <c r="D162" s="222"/>
      <c r="E162" s="182"/>
      <c r="F162" s="56"/>
    </row>
    <row r="163" spans="1:6" s="57" customFormat="1" ht="10.5" customHeight="1" x14ac:dyDescent="0.2">
      <c r="A163" s="6"/>
      <c r="B163" s="37" t="s">
        <v>226</v>
      </c>
      <c r="C163" s="55">
        <v>315.5</v>
      </c>
      <c r="D163" s="222"/>
      <c r="E163" s="182"/>
      <c r="F163" s="56"/>
    </row>
    <row r="164" spans="1:6" s="57" customFormat="1" ht="10.5" customHeight="1" x14ac:dyDescent="0.2">
      <c r="A164" s="6"/>
      <c r="B164" s="37" t="s">
        <v>207</v>
      </c>
      <c r="C164" s="55">
        <v>6447.8399999999983</v>
      </c>
      <c r="D164" s="222"/>
      <c r="E164" s="182">
        <v>-7.0266684931111989E-2</v>
      </c>
      <c r="F164" s="56"/>
    </row>
    <row r="165" spans="1:6" s="57" customFormat="1" ht="10.5" customHeight="1" x14ac:dyDescent="0.2">
      <c r="A165" s="6"/>
      <c r="B165" s="37" t="s">
        <v>208</v>
      </c>
      <c r="C165" s="55">
        <v>863.89999999999986</v>
      </c>
      <c r="D165" s="222"/>
      <c r="E165" s="182">
        <v>0.29675773041128806</v>
      </c>
      <c r="F165" s="56"/>
    </row>
    <row r="166" spans="1:6" s="57" customFormat="1" ht="10.5" customHeight="1" x14ac:dyDescent="0.2">
      <c r="A166" s="6"/>
      <c r="B166" s="37" t="s">
        <v>209</v>
      </c>
      <c r="C166" s="55">
        <v>54680.350000000006</v>
      </c>
      <c r="D166" s="222"/>
      <c r="E166" s="182">
        <v>0.11480615382106141</v>
      </c>
      <c r="F166" s="56"/>
    </row>
    <row r="167" spans="1:6" s="57" customFormat="1" ht="10.5" customHeight="1" x14ac:dyDescent="0.2">
      <c r="A167" s="6"/>
      <c r="B167" s="37" t="s">
        <v>210</v>
      </c>
      <c r="C167" s="55">
        <v>366.2</v>
      </c>
      <c r="D167" s="222"/>
      <c r="E167" s="182"/>
      <c r="F167" s="56"/>
    </row>
    <row r="168" spans="1:6" s="57" customFormat="1" ht="10.5" customHeight="1" x14ac:dyDescent="0.2">
      <c r="A168" s="6"/>
      <c r="B168" s="37" t="s">
        <v>211</v>
      </c>
      <c r="C168" s="55">
        <v>1910.45</v>
      </c>
      <c r="D168" s="222"/>
      <c r="E168" s="182"/>
      <c r="F168" s="56"/>
    </row>
    <row r="169" spans="1:6" s="57" customFormat="1" ht="10.5" customHeight="1" x14ac:dyDescent="0.2">
      <c r="A169" s="6"/>
      <c r="B169" s="37" t="s">
        <v>212</v>
      </c>
      <c r="C169" s="55"/>
      <c r="D169" s="222"/>
      <c r="E169" s="182"/>
      <c r="F169" s="56"/>
    </row>
    <row r="170" spans="1:6" s="57" customFormat="1" ht="10.5" customHeight="1" x14ac:dyDescent="0.2">
      <c r="A170" s="6"/>
      <c r="B170" s="35" t="s">
        <v>234</v>
      </c>
      <c r="C170" s="55">
        <v>84527.59</v>
      </c>
      <c r="D170" s="222"/>
      <c r="E170" s="182">
        <v>-3.7072128236076196E-2</v>
      </c>
      <c r="F170" s="56"/>
    </row>
    <row r="171" spans="1:6" s="60" customFormat="1" ht="10.5" customHeight="1" x14ac:dyDescent="0.15">
      <c r="A171" s="24"/>
      <c r="B171" s="264"/>
      <c r="C171" s="55"/>
      <c r="D171" s="222"/>
      <c r="E171" s="182"/>
      <c r="F171" s="59"/>
    </row>
    <row r="172" spans="1:6" s="57" customFormat="1" ht="12.75" customHeight="1" x14ac:dyDescent="0.2">
      <c r="A172" s="6"/>
      <c r="B172" s="35" t="s">
        <v>233</v>
      </c>
      <c r="C172" s="55">
        <v>27105412.599999618</v>
      </c>
      <c r="D172" s="222">
        <v>77101.219999999987</v>
      </c>
      <c r="E172" s="182">
        <v>1.9819452731016929E-2</v>
      </c>
      <c r="F172" s="56"/>
    </row>
    <row r="173" spans="1:6" s="57" customFormat="1" ht="12.75" hidden="1" customHeight="1" x14ac:dyDescent="0.2">
      <c r="A173" s="6"/>
      <c r="B173" s="35"/>
      <c r="C173" s="55"/>
      <c r="D173" s="222"/>
      <c r="E173" s="182"/>
      <c r="F173" s="56"/>
    </row>
    <row r="174" spans="1:6" s="57" customFormat="1" ht="12.75" hidden="1" customHeight="1" x14ac:dyDescent="0.2">
      <c r="A174" s="6"/>
      <c r="B174" s="35"/>
      <c r="C174" s="55"/>
      <c r="D174" s="222"/>
      <c r="E174" s="182"/>
      <c r="F174" s="56"/>
    </row>
    <row r="175" spans="1:6" s="60" customFormat="1" ht="13.5" customHeight="1" x14ac:dyDescent="0.2">
      <c r="A175" s="24"/>
      <c r="B175" s="31" t="s">
        <v>145</v>
      </c>
      <c r="C175" s="55"/>
      <c r="D175" s="222"/>
      <c r="E175" s="182"/>
      <c r="F175" s="59"/>
    </row>
    <row r="176" spans="1:6" s="60" customFormat="1" ht="10.5" customHeight="1" x14ac:dyDescent="0.2">
      <c r="A176" s="24"/>
      <c r="B176" s="37" t="s">
        <v>205</v>
      </c>
      <c r="C176" s="55">
        <v>1283.6999999999998</v>
      </c>
      <c r="D176" s="222">
        <v>338</v>
      </c>
      <c r="E176" s="182">
        <v>-4.7064063543908907E-2</v>
      </c>
      <c r="F176" s="59"/>
    </row>
    <row r="177" spans="1:6" s="60" customFormat="1" ht="10.5" customHeight="1" x14ac:dyDescent="0.2">
      <c r="A177" s="24"/>
      <c r="B177" s="37" t="s">
        <v>214</v>
      </c>
      <c r="C177" s="55">
        <v>2534643</v>
      </c>
      <c r="D177" s="222">
        <v>638857</v>
      </c>
      <c r="E177" s="182">
        <v>-9.2974446547020251E-2</v>
      </c>
      <c r="F177" s="59"/>
    </row>
    <row r="178" spans="1:6" s="60" customFormat="1" ht="10.5" customHeight="1" x14ac:dyDescent="0.2">
      <c r="A178" s="24"/>
      <c r="B178" s="37" t="s">
        <v>215</v>
      </c>
      <c r="C178" s="55">
        <v>207</v>
      </c>
      <c r="D178" s="222">
        <v>59</v>
      </c>
      <c r="E178" s="182">
        <v>-0.70803949224259521</v>
      </c>
      <c r="F178" s="59"/>
    </row>
    <row r="179" spans="1:6" s="60" customFormat="1" ht="10.5" customHeight="1" x14ac:dyDescent="0.2">
      <c r="A179" s="24"/>
      <c r="B179" s="37" t="s">
        <v>216</v>
      </c>
      <c r="C179" s="55">
        <v>666</v>
      </c>
      <c r="D179" s="222">
        <v>118.5</v>
      </c>
      <c r="E179" s="182">
        <v>-0.23518603582912256</v>
      </c>
      <c r="F179" s="59"/>
    </row>
    <row r="180" spans="1:6" s="60" customFormat="1" ht="10.5" customHeight="1" x14ac:dyDescent="0.2">
      <c r="A180" s="24"/>
      <c r="B180" s="37" t="s">
        <v>217</v>
      </c>
      <c r="C180" s="55">
        <v>4923.8000000000011</v>
      </c>
      <c r="D180" s="222">
        <v>966.90000000000009</v>
      </c>
      <c r="E180" s="182">
        <v>-0.107813292744801</v>
      </c>
      <c r="F180" s="59"/>
    </row>
    <row r="181" spans="1:6" s="60" customFormat="1" ht="10.5" hidden="1" customHeight="1" x14ac:dyDescent="0.2">
      <c r="A181" s="24"/>
      <c r="B181" s="37"/>
      <c r="C181" s="55"/>
      <c r="D181" s="222"/>
      <c r="E181" s="182"/>
      <c r="F181" s="59"/>
    </row>
    <row r="182" spans="1:6" s="60" customFormat="1" ht="10.5" hidden="1" customHeight="1" x14ac:dyDescent="0.2">
      <c r="A182" s="24"/>
      <c r="B182" s="37"/>
      <c r="C182" s="55"/>
      <c r="D182" s="222"/>
      <c r="E182" s="182"/>
      <c r="F182" s="59"/>
    </row>
    <row r="183" spans="1:6" s="60" customFormat="1" ht="10.5" hidden="1" customHeight="1" x14ac:dyDescent="0.2">
      <c r="A183" s="24"/>
      <c r="B183" s="37"/>
      <c r="C183" s="55"/>
      <c r="D183" s="222"/>
      <c r="E183" s="182"/>
      <c r="F183" s="59"/>
    </row>
    <row r="184" spans="1:6" s="60" customFormat="1" ht="10.5" hidden="1" customHeight="1" x14ac:dyDescent="0.2">
      <c r="A184" s="24"/>
      <c r="B184" s="37"/>
      <c r="C184" s="55"/>
      <c r="D184" s="222"/>
      <c r="E184" s="182"/>
      <c r="F184" s="59"/>
    </row>
    <row r="185" spans="1:6" s="60" customFormat="1" ht="10.5" hidden="1" customHeight="1" x14ac:dyDescent="0.2">
      <c r="A185" s="24"/>
      <c r="B185" s="37"/>
      <c r="C185" s="55"/>
      <c r="D185" s="222"/>
      <c r="E185" s="182"/>
      <c r="F185" s="59"/>
    </row>
    <row r="186" spans="1:6" ht="11.25" customHeight="1" x14ac:dyDescent="0.2">
      <c r="A186" s="2"/>
      <c r="B186" s="41" t="s">
        <v>235</v>
      </c>
      <c r="C186" s="166">
        <v>2541723.5</v>
      </c>
      <c r="D186" s="342">
        <v>640339.4</v>
      </c>
      <c r="E186" s="194">
        <v>-9.3181362728489647E-2</v>
      </c>
      <c r="F186" s="69"/>
    </row>
    <row r="187" spans="1:6" s="28" customFormat="1" ht="16.5" customHeight="1" x14ac:dyDescent="0.2">
      <c r="A187" s="54"/>
      <c r="B187" s="81" t="s">
        <v>164</v>
      </c>
      <c r="C187" s="55"/>
      <c r="D187" s="222"/>
      <c r="E187" s="185"/>
      <c r="F187" s="70"/>
    </row>
    <row r="188" spans="1:6" s="28" customFormat="1" ht="8.25" customHeight="1" x14ac:dyDescent="0.2">
      <c r="A188" s="54"/>
      <c r="B188" s="81"/>
      <c r="C188" s="55"/>
      <c r="D188" s="222"/>
      <c r="E188" s="185"/>
      <c r="F188" s="70"/>
    </row>
    <row r="189" spans="1:6" ht="10.5" customHeight="1" x14ac:dyDescent="0.2">
      <c r="A189" s="2"/>
      <c r="B189" s="82" t="s">
        <v>78</v>
      </c>
      <c r="C189" s="55">
        <v>6770621.591520031</v>
      </c>
      <c r="D189" s="222"/>
      <c r="E189" s="185">
        <v>4.8076896656317647E-2</v>
      </c>
      <c r="F189" s="69"/>
    </row>
    <row r="190" spans="1:6" ht="10.5" customHeight="1" x14ac:dyDescent="0.2">
      <c r="A190" s="2"/>
      <c r="B190" s="82" t="s">
        <v>76</v>
      </c>
      <c r="C190" s="55">
        <v>20942547.486135796</v>
      </c>
      <c r="D190" s="222"/>
      <c r="E190" s="185">
        <v>8.4909500336221466E-2</v>
      </c>
      <c r="F190" s="69"/>
    </row>
    <row r="191" spans="1:6" ht="10.5" customHeight="1" x14ac:dyDescent="0.2">
      <c r="A191" s="2"/>
      <c r="B191" s="82" t="s">
        <v>77</v>
      </c>
      <c r="C191" s="55"/>
      <c r="D191" s="222"/>
      <c r="E191" s="185"/>
      <c r="F191" s="69"/>
    </row>
    <row r="192" spans="1:6" s="28" customFormat="1" ht="16.5" customHeight="1" x14ac:dyDescent="0.2">
      <c r="A192" s="54"/>
      <c r="B192" s="161" t="s">
        <v>165</v>
      </c>
      <c r="C192" s="400">
        <v>27713169.077655826</v>
      </c>
      <c r="D192" s="227"/>
      <c r="E192" s="355">
        <v>7.567224883988688E-2</v>
      </c>
      <c r="F192" s="70"/>
    </row>
    <row r="193" spans="1:6" ht="10.5" customHeight="1" x14ac:dyDescent="0.2">
      <c r="A193" s="2"/>
      <c r="B193" s="84"/>
      <c r="C193" s="166"/>
      <c r="D193" s="342"/>
      <c r="E193" s="352"/>
      <c r="F193" s="69"/>
    </row>
    <row r="194" spans="1:6" x14ac:dyDescent="0.2">
      <c r="D194" s="350"/>
    </row>
    <row r="195" spans="1:6" x14ac:dyDescent="0.2">
      <c r="D195" s="350"/>
    </row>
    <row r="196" spans="1:6" x14ac:dyDescent="0.2">
      <c r="D196" s="350"/>
    </row>
    <row r="197" spans="1:6" x14ac:dyDescent="0.2">
      <c r="D197" s="350"/>
    </row>
    <row r="198" spans="1:6" x14ac:dyDescent="0.2">
      <c r="D198" s="350"/>
    </row>
    <row r="199" spans="1:6" x14ac:dyDescent="0.2">
      <c r="D199" s="350"/>
    </row>
    <row r="200" spans="1:6" x14ac:dyDescent="0.2">
      <c r="D200" s="350"/>
    </row>
    <row r="201" spans="1:6" x14ac:dyDescent="0.2">
      <c r="D201" s="350"/>
    </row>
    <row r="202" spans="1:6" x14ac:dyDescent="0.2">
      <c r="D202" s="350"/>
    </row>
    <row r="203" spans="1:6" x14ac:dyDescent="0.2">
      <c r="D203" s="350"/>
    </row>
    <row r="204" spans="1:6" x14ac:dyDescent="0.2">
      <c r="D204" s="350"/>
    </row>
    <row r="205" spans="1:6" x14ac:dyDescent="0.2">
      <c r="D205" s="350"/>
    </row>
    <row r="206" spans="1:6" x14ac:dyDescent="0.2">
      <c r="D206" s="350"/>
    </row>
    <row r="207" spans="1:6" x14ac:dyDescent="0.2">
      <c r="D207" s="350"/>
    </row>
    <row r="208" spans="1:6" x14ac:dyDescent="0.2">
      <c r="D208" s="350"/>
    </row>
    <row r="209" spans="4:4" x14ac:dyDescent="0.2">
      <c r="D209" s="350"/>
    </row>
    <row r="210" spans="4:4" x14ac:dyDescent="0.2">
      <c r="D210" s="350"/>
    </row>
    <row r="211" spans="4:4" x14ac:dyDescent="0.2">
      <c r="D211" s="350"/>
    </row>
    <row r="212" spans="4:4" x14ac:dyDescent="0.2">
      <c r="D212" s="350"/>
    </row>
    <row r="213" spans="4:4" x14ac:dyDescent="0.2">
      <c r="D213" s="350"/>
    </row>
    <row r="214" spans="4:4" x14ac:dyDescent="0.2">
      <c r="D214" s="350"/>
    </row>
    <row r="215" spans="4:4" x14ac:dyDescent="0.2">
      <c r="D215" s="350"/>
    </row>
    <row r="216" spans="4:4" x14ac:dyDescent="0.2">
      <c r="D216" s="350"/>
    </row>
    <row r="217" spans="4:4" x14ac:dyDescent="0.2">
      <c r="D217" s="350"/>
    </row>
    <row r="218" spans="4:4" x14ac:dyDescent="0.2">
      <c r="D218" s="350"/>
    </row>
    <row r="219" spans="4:4" x14ac:dyDescent="0.2">
      <c r="D219" s="350"/>
    </row>
    <row r="220" spans="4:4" x14ac:dyDescent="0.2">
      <c r="D220" s="350"/>
    </row>
    <row r="221" spans="4:4" x14ac:dyDescent="0.2">
      <c r="D221" s="350"/>
    </row>
    <row r="222" spans="4:4" x14ac:dyDescent="0.2">
      <c r="D222" s="350"/>
    </row>
    <row r="223" spans="4:4" x14ac:dyDescent="0.2">
      <c r="D223" s="350"/>
    </row>
    <row r="224" spans="4:4" x14ac:dyDescent="0.2">
      <c r="D224" s="350"/>
    </row>
    <row r="225" spans="4:4" x14ac:dyDescent="0.2">
      <c r="D225" s="350"/>
    </row>
    <row r="226" spans="4:4" x14ac:dyDescent="0.2">
      <c r="D226" s="350"/>
    </row>
    <row r="227" spans="4:4" x14ac:dyDescent="0.2">
      <c r="D227" s="350"/>
    </row>
    <row r="228" spans="4:4" x14ac:dyDescent="0.2">
      <c r="D228" s="350"/>
    </row>
    <row r="229" spans="4:4" x14ac:dyDescent="0.2">
      <c r="D229" s="350"/>
    </row>
    <row r="230" spans="4:4" x14ac:dyDescent="0.2">
      <c r="D230" s="350"/>
    </row>
    <row r="231" spans="4:4" x14ac:dyDescent="0.2">
      <c r="D231" s="350"/>
    </row>
    <row r="232" spans="4:4" x14ac:dyDescent="0.2">
      <c r="D232" s="350"/>
    </row>
    <row r="233" spans="4:4" x14ac:dyDescent="0.2">
      <c r="D233" s="350"/>
    </row>
    <row r="234" spans="4:4" x14ac:dyDescent="0.2">
      <c r="D234" s="350"/>
    </row>
    <row r="235" spans="4:4" x14ac:dyDescent="0.2">
      <c r="D235" s="350"/>
    </row>
    <row r="236" spans="4:4" x14ac:dyDescent="0.2">
      <c r="D236" s="350"/>
    </row>
    <row r="237" spans="4:4" x14ac:dyDescent="0.2">
      <c r="D237" s="350"/>
    </row>
    <row r="238" spans="4:4" x14ac:dyDescent="0.2">
      <c r="D238" s="350"/>
    </row>
    <row r="239" spans="4:4" x14ac:dyDescent="0.2">
      <c r="D239" s="350"/>
    </row>
    <row r="240" spans="4:4" x14ac:dyDescent="0.2">
      <c r="D240" s="350"/>
    </row>
    <row r="241" spans="4:4" x14ac:dyDescent="0.2">
      <c r="D241" s="350"/>
    </row>
    <row r="242" spans="4:4" x14ac:dyDescent="0.2">
      <c r="D242" s="350"/>
    </row>
    <row r="243" spans="4:4" x14ac:dyDescent="0.2">
      <c r="D243" s="350"/>
    </row>
    <row r="244" spans="4:4" x14ac:dyDescent="0.2">
      <c r="D244" s="350"/>
    </row>
    <row r="245" spans="4:4" x14ac:dyDescent="0.2">
      <c r="D245" s="350"/>
    </row>
    <row r="246" spans="4:4" x14ac:dyDescent="0.2">
      <c r="D246" s="350"/>
    </row>
    <row r="247" spans="4:4" x14ac:dyDescent="0.2">
      <c r="D247" s="350"/>
    </row>
    <row r="248" spans="4:4" x14ac:dyDescent="0.2">
      <c r="D248" s="350"/>
    </row>
    <row r="249" spans="4:4" x14ac:dyDescent="0.2">
      <c r="D249" s="350"/>
    </row>
    <row r="250" spans="4:4" x14ac:dyDescent="0.2">
      <c r="D250" s="350"/>
    </row>
    <row r="251" spans="4:4" x14ac:dyDescent="0.2">
      <c r="D251" s="350"/>
    </row>
    <row r="252" spans="4:4" x14ac:dyDescent="0.2">
      <c r="D252" s="350"/>
    </row>
    <row r="253" spans="4:4" x14ac:dyDescent="0.2">
      <c r="D253" s="350"/>
    </row>
    <row r="254" spans="4:4" x14ac:dyDescent="0.2">
      <c r="D254" s="350"/>
    </row>
    <row r="255" spans="4:4" x14ac:dyDescent="0.2">
      <c r="D255" s="350"/>
    </row>
    <row r="256" spans="4:4" x14ac:dyDescent="0.2">
      <c r="D256" s="350"/>
    </row>
    <row r="257" spans="4:4" x14ac:dyDescent="0.2">
      <c r="D257" s="350"/>
    </row>
    <row r="258" spans="4:4" x14ac:dyDescent="0.2">
      <c r="D258" s="350"/>
    </row>
    <row r="259" spans="4:4" x14ac:dyDescent="0.2">
      <c r="D259" s="350"/>
    </row>
    <row r="260" spans="4:4" x14ac:dyDescent="0.2">
      <c r="D260" s="350"/>
    </row>
    <row r="261" spans="4:4" x14ac:dyDescent="0.2">
      <c r="D261" s="350"/>
    </row>
    <row r="262" spans="4:4" x14ac:dyDescent="0.2">
      <c r="D262" s="350"/>
    </row>
    <row r="263" spans="4:4" x14ac:dyDescent="0.2">
      <c r="D263" s="350"/>
    </row>
    <row r="264" spans="4:4" x14ac:dyDescent="0.2">
      <c r="D264" s="350"/>
    </row>
    <row r="265" spans="4:4" x14ac:dyDescent="0.2">
      <c r="D265" s="350"/>
    </row>
    <row r="266" spans="4:4" x14ac:dyDescent="0.2">
      <c r="D266" s="350"/>
    </row>
    <row r="267" spans="4:4" x14ac:dyDescent="0.2">
      <c r="D267" s="350"/>
    </row>
    <row r="268" spans="4:4" x14ac:dyDescent="0.2">
      <c r="D268" s="350"/>
    </row>
    <row r="269" spans="4:4" x14ac:dyDescent="0.2">
      <c r="D269" s="350"/>
    </row>
    <row r="270" spans="4:4" x14ac:dyDescent="0.2">
      <c r="D270" s="350"/>
    </row>
    <row r="271" spans="4:4" x14ac:dyDescent="0.2">
      <c r="D271" s="350"/>
    </row>
    <row r="272" spans="4:4" x14ac:dyDescent="0.2">
      <c r="D272" s="350"/>
    </row>
    <row r="273" spans="4:4" x14ac:dyDescent="0.2">
      <c r="D273" s="350"/>
    </row>
    <row r="274" spans="4:4" x14ac:dyDescent="0.2">
      <c r="D274" s="350"/>
    </row>
    <row r="275" spans="4:4" x14ac:dyDescent="0.2">
      <c r="D275" s="350"/>
    </row>
    <row r="276" spans="4:4" x14ac:dyDescent="0.2">
      <c r="D276" s="350"/>
    </row>
    <row r="277" spans="4:4" x14ac:dyDescent="0.2">
      <c r="D277" s="350"/>
    </row>
    <row r="278" spans="4:4" x14ac:dyDescent="0.2">
      <c r="D278" s="350"/>
    </row>
    <row r="279" spans="4:4" x14ac:dyDescent="0.2">
      <c r="D279" s="350"/>
    </row>
    <row r="280" spans="4:4" x14ac:dyDescent="0.2">
      <c r="D280" s="350"/>
    </row>
    <row r="281" spans="4:4" x14ac:dyDescent="0.2">
      <c r="D281" s="350"/>
    </row>
    <row r="282" spans="4:4" x14ac:dyDescent="0.2">
      <c r="D282" s="350"/>
    </row>
    <row r="283" spans="4:4" x14ac:dyDescent="0.2">
      <c r="D283" s="350"/>
    </row>
    <row r="284" spans="4:4" x14ac:dyDescent="0.2">
      <c r="D284" s="350"/>
    </row>
    <row r="285" spans="4:4" x14ac:dyDescent="0.2">
      <c r="D285" s="350"/>
    </row>
    <row r="286" spans="4:4" x14ac:dyDescent="0.2">
      <c r="D286" s="350"/>
    </row>
    <row r="287" spans="4:4" x14ac:dyDescent="0.2">
      <c r="D287" s="350"/>
    </row>
    <row r="288" spans="4:4" x14ac:dyDescent="0.2">
      <c r="D288" s="350"/>
    </row>
    <row r="289" spans="4:4" x14ac:dyDescent="0.2">
      <c r="D289" s="350"/>
    </row>
    <row r="290" spans="4:4" x14ac:dyDescent="0.2">
      <c r="D290" s="350"/>
    </row>
    <row r="291" spans="4:4" x14ac:dyDescent="0.2">
      <c r="D291" s="350"/>
    </row>
    <row r="292" spans="4:4" x14ac:dyDescent="0.2">
      <c r="D292" s="350"/>
    </row>
    <row r="293" spans="4:4" x14ac:dyDescent="0.2">
      <c r="D293" s="350"/>
    </row>
    <row r="294" spans="4:4" x14ac:dyDescent="0.2">
      <c r="D294" s="350"/>
    </row>
    <row r="295" spans="4:4" x14ac:dyDescent="0.2">
      <c r="D295" s="350"/>
    </row>
    <row r="296" spans="4:4" x14ac:dyDescent="0.2">
      <c r="D296" s="350"/>
    </row>
    <row r="297" spans="4:4" x14ac:dyDescent="0.2">
      <c r="D297" s="350"/>
    </row>
    <row r="298" spans="4:4" x14ac:dyDescent="0.2">
      <c r="D298" s="350"/>
    </row>
    <row r="299" spans="4:4" x14ac:dyDescent="0.2">
      <c r="D299" s="350"/>
    </row>
    <row r="300" spans="4:4" x14ac:dyDescent="0.2">
      <c r="D300" s="350"/>
    </row>
    <row r="301" spans="4:4" x14ac:dyDescent="0.2">
      <c r="D301" s="350"/>
    </row>
    <row r="302" spans="4:4" x14ac:dyDescent="0.2">
      <c r="D302" s="350"/>
    </row>
    <row r="303" spans="4:4" x14ac:dyDescent="0.2">
      <c r="D303" s="350"/>
    </row>
    <row r="304" spans="4:4" x14ac:dyDescent="0.2">
      <c r="D304" s="350"/>
    </row>
    <row r="305" spans="4:4" x14ac:dyDescent="0.2">
      <c r="D305" s="350"/>
    </row>
    <row r="306" spans="4:4" x14ac:dyDescent="0.2">
      <c r="D306" s="350"/>
    </row>
    <row r="307" spans="4:4" x14ac:dyDescent="0.2">
      <c r="D307" s="350"/>
    </row>
    <row r="308" spans="4:4" x14ac:dyDescent="0.2">
      <c r="D308" s="350"/>
    </row>
    <row r="309" spans="4:4" x14ac:dyDescent="0.2">
      <c r="D309" s="350"/>
    </row>
    <row r="310" spans="4:4" x14ac:dyDescent="0.2">
      <c r="D310" s="350"/>
    </row>
    <row r="311" spans="4:4" x14ac:dyDescent="0.2">
      <c r="D311" s="350"/>
    </row>
    <row r="312" spans="4:4" x14ac:dyDescent="0.2">
      <c r="D312" s="350"/>
    </row>
    <row r="313" spans="4:4" x14ac:dyDescent="0.2">
      <c r="D313" s="350"/>
    </row>
    <row r="314" spans="4:4" x14ac:dyDescent="0.2">
      <c r="D314" s="350"/>
    </row>
    <row r="315" spans="4:4" x14ac:dyDescent="0.2">
      <c r="D315" s="350"/>
    </row>
    <row r="316" spans="4:4" x14ac:dyDescent="0.2">
      <c r="D316" s="350"/>
    </row>
    <row r="317" spans="4:4" x14ac:dyDescent="0.2">
      <c r="D317" s="350"/>
    </row>
    <row r="318" spans="4:4" x14ac:dyDescent="0.2">
      <c r="D318" s="350"/>
    </row>
    <row r="319" spans="4:4" x14ac:dyDescent="0.2">
      <c r="D319" s="350"/>
    </row>
    <row r="320" spans="4:4" x14ac:dyDescent="0.2">
      <c r="D320" s="350"/>
    </row>
    <row r="321" spans="4:4" x14ac:dyDescent="0.2">
      <c r="D321" s="350"/>
    </row>
    <row r="322" spans="4:4" x14ac:dyDescent="0.2">
      <c r="D322" s="350"/>
    </row>
    <row r="323" spans="4:4" x14ac:dyDescent="0.2">
      <c r="D323" s="350"/>
    </row>
    <row r="324" spans="4:4" x14ac:dyDescent="0.2">
      <c r="D324" s="350"/>
    </row>
    <row r="325" spans="4:4" x14ac:dyDescent="0.2">
      <c r="D325" s="350"/>
    </row>
    <row r="326" spans="4:4" x14ac:dyDescent="0.2">
      <c r="D326" s="350"/>
    </row>
    <row r="327" spans="4:4" x14ac:dyDescent="0.2">
      <c r="D327" s="350"/>
    </row>
    <row r="328" spans="4:4" x14ac:dyDescent="0.2">
      <c r="D328" s="350"/>
    </row>
    <row r="329" spans="4:4" x14ac:dyDescent="0.2">
      <c r="D329" s="350"/>
    </row>
    <row r="330" spans="4:4" x14ac:dyDescent="0.2">
      <c r="D330" s="350"/>
    </row>
    <row r="331" spans="4:4" x14ac:dyDescent="0.2">
      <c r="D331" s="350"/>
    </row>
    <row r="332" spans="4:4" x14ac:dyDescent="0.2">
      <c r="D332" s="350"/>
    </row>
    <row r="333" spans="4:4" x14ac:dyDescent="0.2">
      <c r="D333" s="350"/>
    </row>
    <row r="334" spans="4:4" x14ac:dyDescent="0.2">
      <c r="D334" s="350"/>
    </row>
    <row r="335" spans="4:4" x14ac:dyDescent="0.2">
      <c r="D335" s="350"/>
    </row>
    <row r="336" spans="4:4" x14ac:dyDescent="0.2">
      <c r="D336" s="350"/>
    </row>
    <row r="337" spans="4:4" x14ac:dyDescent="0.2">
      <c r="D337" s="350"/>
    </row>
    <row r="338" spans="4:4" x14ac:dyDescent="0.2">
      <c r="D338" s="350"/>
    </row>
    <row r="339" spans="4:4" x14ac:dyDescent="0.2">
      <c r="D339" s="350"/>
    </row>
    <row r="340" spans="4:4" x14ac:dyDescent="0.2">
      <c r="D340" s="350"/>
    </row>
    <row r="341" spans="4:4" x14ac:dyDescent="0.2">
      <c r="D341" s="350"/>
    </row>
    <row r="342" spans="4:4" x14ac:dyDescent="0.2">
      <c r="D342" s="350"/>
    </row>
    <row r="343" spans="4:4" x14ac:dyDescent="0.2">
      <c r="D343" s="350"/>
    </row>
    <row r="344" spans="4:4" x14ac:dyDescent="0.2">
      <c r="D344" s="350"/>
    </row>
    <row r="345" spans="4:4" x14ac:dyDescent="0.2">
      <c r="D345" s="350"/>
    </row>
    <row r="346" spans="4:4" x14ac:dyDescent="0.2">
      <c r="D346" s="350"/>
    </row>
    <row r="347" spans="4:4" x14ac:dyDescent="0.2">
      <c r="D347" s="350"/>
    </row>
    <row r="348" spans="4:4" x14ac:dyDescent="0.2">
      <c r="D348" s="350"/>
    </row>
    <row r="349" spans="4:4" x14ac:dyDescent="0.2">
      <c r="D349" s="350"/>
    </row>
    <row r="350" spans="4:4" x14ac:dyDescent="0.2">
      <c r="D350" s="350"/>
    </row>
    <row r="351" spans="4:4" x14ac:dyDescent="0.2">
      <c r="D351" s="350"/>
    </row>
    <row r="352" spans="4:4" x14ac:dyDescent="0.2">
      <c r="D352" s="350"/>
    </row>
    <row r="353" spans="4:4" x14ac:dyDescent="0.2">
      <c r="D353" s="350"/>
    </row>
    <row r="354" spans="4:4" x14ac:dyDescent="0.2">
      <c r="D354" s="350"/>
    </row>
    <row r="355" spans="4:4" x14ac:dyDescent="0.2">
      <c r="D355" s="350"/>
    </row>
    <row r="356" spans="4:4" x14ac:dyDescent="0.2">
      <c r="D356" s="350"/>
    </row>
    <row r="357" spans="4:4" x14ac:dyDescent="0.2">
      <c r="D357" s="350"/>
    </row>
    <row r="358" spans="4:4" x14ac:dyDescent="0.2">
      <c r="D358" s="350"/>
    </row>
    <row r="359" spans="4:4" x14ac:dyDescent="0.2">
      <c r="D359" s="350"/>
    </row>
    <row r="360" spans="4:4" x14ac:dyDescent="0.2">
      <c r="D360" s="350"/>
    </row>
    <row r="361" spans="4:4" x14ac:dyDescent="0.2">
      <c r="D361" s="350"/>
    </row>
    <row r="362" spans="4:4" x14ac:dyDescent="0.2">
      <c r="D362" s="350"/>
    </row>
    <row r="363" spans="4:4" x14ac:dyDescent="0.2">
      <c r="D363" s="350"/>
    </row>
    <row r="364" spans="4:4" x14ac:dyDescent="0.2">
      <c r="D364" s="350"/>
    </row>
  </sheetData>
  <dataConsolidate/>
  <phoneticPr fontId="22" type="noConversion"/>
  <pageMargins left="0.19685039370078741" right="0.19685039370078741" top="0.27559055118110237" bottom="0.19685039370078741" header="0.31496062992125984" footer="0.51181102362204722"/>
  <pageSetup paperSize="9" scale="70" orientation="portrait" r:id="rId1"/>
  <headerFooter alignWithMargins="0">
    <oddFooter xml:space="preserve">&amp;R&amp;8
</oddFooter>
  </headerFooter>
  <rowBreaks count="1" manualBreakCount="1">
    <brk id="109" max="5"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6"/>
  <sheetViews>
    <sheetView tabSelected="1" view="pageBreakPreview" topLeftCell="A42" zoomScaleNormal="100" zoomScaleSheetLayoutView="100" workbookViewId="0">
      <selection activeCell="A56" sqref="A56"/>
    </sheetView>
  </sheetViews>
  <sheetFormatPr baseColWidth="10" defaultRowHeight="12.75" x14ac:dyDescent="0.2"/>
  <cols>
    <col min="1" max="1" width="72.140625" style="850" bestFit="1" customWidth="1"/>
    <col min="2" max="2" width="17.5703125" style="682" customWidth="1"/>
    <col min="3" max="3" width="17.140625" style="682" customWidth="1"/>
    <col min="4" max="4" width="17.85546875" style="682" customWidth="1"/>
    <col min="5" max="5" width="15.7109375" style="682" customWidth="1"/>
    <col min="6" max="6" width="3.28515625" style="850" customWidth="1"/>
    <col min="7" max="7" width="69.28515625" style="850" bestFit="1" customWidth="1"/>
    <col min="8" max="11" width="15.7109375" style="850" customWidth="1"/>
    <col min="12" max="16384" width="11.42578125" style="850"/>
  </cols>
  <sheetData>
    <row r="1" spans="1:11" ht="42.75" customHeight="1" x14ac:dyDescent="0.2">
      <c r="A1" s="749" t="s">
        <v>660</v>
      </c>
      <c r="B1" s="750"/>
      <c r="C1" s="750"/>
      <c r="D1" s="750"/>
      <c r="E1" s="751"/>
      <c r="G1" s="749" t="str">
        <f>A1</f>
        <v xml:space="preserve">RÉSULTATS  DE SYNTHESE           </v>
      </c>
      <c r="H1" s="750"/>
      <c r="I1" s="750"/>
      <c r="J1" s="750"/>
      <c r="K1" s="751"/>
    </row>
    <row r="2" spans="1:11" ht="42.75" customHeight="1" x14ac:dyDescent="0.2">
      <c r="A2" s="748" t="s">
        <v>659</v>
      </c>
      <c r="B2" s="747"/>
      <c r="C2" s="747"/>
      <c r="D2" s="747"/>
      <c r="E2" s="746"/>
      <c r="G2" s="748" t="s">
        <v>661</v>
      </c>
      <c r="H2" s="897"/>
      <c r="I2" s="897"/>
      <c r="J2" s="897"/>
      <c r="K2" s="896"/>
    </row>
    <row r="3" spans="1:11" ht="42.75" customHeight="1" thickBot="1" x14ac:dyDescent="0.25">
      <c r="A3" s="745" t="s">
        <v>499</v>
      </c>
      <c r="B3" s="744"/>
      <c r="C3" s="744"/>
      <c r="D3" s="744"/>
      <c r="E3" s="743"/>
      <c r="G3" s="745" t="str">
        <f>A3</f>
        <v>PERIODE DU 1.1 AU 30.4.2024</v>
      </c>
      <c r="H3" s="895"/>
      <c r="I3" s="895"/>
      <c r="J3" s="895"/>
      <c r="K3" s="894"/>
    </row>
    <row r="4" spans="1:11" ht="30.75" customHeight="1" x14ac:dyDescent="0.2">
      <c r="A4" s="742" t="s">
        <v>658</v>
      </c>
      <c r="B4" s="741" t="s">
        <v>657</v>
      </c>
      <c r="C4" s="740" t="s">
        <v>656</v>
      </c>
      <c r="D4" s="739" t="s">
        <v>655</v>
      </c>
      <c r="E4" s="738" t="s">
        <v>6</v>
      </c>
      <c r="G4" s="742" t="str">
        <f>A4</f>
        <v xml:space="preserve">  PRESTATIONS</v>
      </c>
      <c r="H4" s="893" t="str">
        <f>B4</f>
        <v>maladie</v>
      </c>
      <c r="I4" s="892" t="str">
        <f>C4</f>
        <v>maternité</v>
      </c>
      <c r="J4" s="892" t="str">
        <f>D4</f>
        <v>AT</v>
      </c>
      <c r="K4" s="892" t="str">
        <f>E4</f>
        <v>TOTAL</v>
      </c>
    </row>
    <row r="5" spans="1:11" ht="13.5" thickBot="1" x14ac:dyDescent="0.25">
      <c r="A5" s="737"/>
      <c r="B5" s="736"/>
      <c r="C5" s="691"/>
      <c r="D5" s="690"/>
      <c r="E5" s="689"/>
      <c r="G5" s="737"/>
      <c r="H5" s="891"/>
      <c r="I5" s="890"/>
      <c r="J5" s="889"/>
      <c r="K5" s="888"/>
    </row>
    <row r="6" spans="1:11" x14ac:dyDescent="0.2">
      <c r="A6" s="698"/>
      <c r="B6" s="708"/>
      <c r="C6" s="707"/>
      <c r="D6" s="706"/>
      <c r="E6" s="705"/>
      <c r="G6" s="698"/>
      <c r="H6" s="870"/>
      <c r="I6" s="869"/>
      <c r="J6" s="868"/>
      <c r="K6" s="867"/>
    </row>
    <row r="7" spans="1:11" ht="24.75" customHeight="1" x14ac:dyDescent="0.2">
      <c r="A7" s="733" t="s">
        <v>88</v>
      </c>
      <c r="B7" s="697">
        <v>2645122353.3783178</v>
      </c>
      <c r="C7" s="696">
        <v>13890048.73106499</v>
      </c>
      <c r="D7" s="695">
        <v>23542643.210000005</v>
      </c>
      <c r="E7" s="694">
        <v>2682555045.3193827</v>
      </c>
      <c r="G7" s="733" t="str">
        <f>A7</f>
        <v>Omnipraticiens libéraux</v>
      </c>
      <c r="H7" s="862">
        <v>7.644042710551413E-2</v>
      </c>
      <c r="I7" s="861">
        <v>-7.2383989397417192E-2</v>
      </c>
      <c r="J7" s="860">
        <v>3.9658695266599153E-2</v>
      </c>
      <c r="K7" s="859">
        <v>7.5213369401257335E-2</v>
      </c>
    </row>
    <row r="8" spans="1:11" ht="14.25" customHeight="1" x14ac:dyDescent="0.2">
      <c r="A8" s="733" t="s">
        <v>102</v>
      </c>
      <c r="B8" s="697">
        <v>4431537545.5054636</v>
      </c>
      <c r="C8" s="735">
        <v>57710634.582060032</v>
      </c>
      <c r="D8" s="695">
        <v>37440707.299999982</v>
      </c>
      <c r="E8" s="694">
        <v>4526688887.3875237</v>
      </c>
      <c r="G8" s="733" t="str">
        <f>A8</f>
        <v>Spécialistes libéraux</v>
      </c>
      <c r="H8" s="862">
        <v>5.2863226496355775E-3</v>
      </c>
      <c r="I8" s="887">
        <v>-0.1409227756823741</v>
      </c>
      <c r="J8" s="860">
        <v>-9.0919670909352934E-3</v>
      </c>
      <c r="K8" s="859">
        <v>2.9896729352096862E-3</v>
      </c>
    </row>
    <row r="9" spans="1:11" s="683" customFormat="1" x14ac:dyDescent="0.2">
      <c r="A9" s="734" t="s">
        <v>113</v>
      </c>
      <c r="B9" s="713">
        <v>7076659898.8837814</v>
      </c>
      <c r="C9" s="712">
        <v>71600683.313125014</v>
      </c>
      <c r="D9" s="711">
        <v>60983350.50999999</v>
      </c>
      <c r="E9" s="710">
        <v>7209243932.7069063</v>
      </c>
      <c r="G9" s="734" t="str">
        <f>A9</f>
        <v>TOTAL Médecins libéraux</v>
      </c>
      <c r="H9" s="874">
        <v>3.0753584425024627E-2</v>
      </c>
      <c r="I9" s="873">
        <v>-0.12843005524021467</v>
      </c>
      <c r="J9" s="872">
        <v>9.1764439501893502E-3</v>
      </c>
      <c r="K9" s="871">
        <v>2.8701525064664057E-2</v>
      </c>
    </row>
    <row r="10" spans="1:11" ht="21" customHeight="1" x14ac:dyDescent="0.2">
      <c r="A10" s="733" t="s">
        <v>121</v>
      </c>
      <c r="B10" s="697">
        <v>1158499054.3869803</v>
      </c>
      <c r="C10" s="696">
        <v>3573539.1100000055</v>
      </c>
      <c r="D10" s="695">
        <v>77663.249999999971</v>
      </c>
      <c r="E10" s="694">
        <v>1162150256.7469802</v>
      </c>
      <c r="G10" s="733" t="str">
        <f>A10</f>
        <v>Dentistes libéraux</v>
      </c>
      <c r="H10" s="862">
        <v>-6.9997958311515562E-2</v>
      </c>
      <c r="I10" s="861">
        <v>9.6513816768239113E-2</v>
      </c>
      <c r="J10" s="860">
        <v>7.9028684966315765E-3</v>
      </c>
      <c r="K10" s="859">
        <v>-6.9558686222389698E-2</v>
      </c>
    </row>
    <row r="11" spans="1:11" x14ac:dyDescent="0.2">
      <c r="A11" s="733" t="s">
        <v>122</v>
      </c>
      <c r="B11" s="697">
        <v>60757013.178646974</v>
      </c>
      <c r="C11" s="696">
        <v>91594224.539999813</v>
      </c>
      <c r="D11" s="695">
        <v>2431.4300000000003</v>
      </c>
      <c r="E11" s="694">
        <v>152353669.1486468</v>
      </c>
      <c r="G11" s="733" t="str">
        <f>A11</f>
        <v>Sages-femmes libérales</v>
      </c>
      <c r="H11" s="862">
        <v>0.19606620145122311</v>
      </c>
      <c r="I11" s="861">
        <v>7.9094636795658202E-2</v>
      </c>
      <c r="J11" s="860">
        <v>0.43971270050863609</v>
      </c>
      <c r="K11" s="859">
        <v>0.1228923267321127</v>
      </c>
    </row>
    <row r="12" spans="1:11" x14ac:dyDescent="0.2">
      <c r="A12" s="733" t="s">
        <v>243</v>
      </c>
      <c r="B12" s="697">
        <v>538227204.13909221</v>
      </c>
      <c r="C12" s="696">
        <v>7658828.879999999</v>
      </c>
      <c r="D12" s="695">
        <v>1416299.31</v>
      </c>
      <c r="E12" s="694">
        <v>547302332.32909214</v>
      </c>
      <c r="G12" s="733" t="str">
        <f>A12</f>
        <v>Centres de santé (honoraires)</v>
      </c>
      <c r="H12" s="862">
        <v>0.13285846794992073</v>
      </c>
      <c r="I12" s="861">
        <v>0.20831674457283733</v>
      </c>
      <c r="J12" s="860">
        <v>0.12863356053891639</v>
      </c>
      <c r="K12" s="859">
        <v>0.13383834438762543</v>
      </c>
    </row>
    <row r="13" spans="1:11" s="683" customFormat="1" ht="22.5" customHeight="1" x14ac:dyDescent="0.2">
      <c r="A13" s="734" t="s">
        <v>654</v>
      </c>
      <c r="B13" s="713">
        <v>8834143170.588501</v>
      </c>
      <c r="C13" s="712">
        <v>174427275.84312481</v>
      </c>
      <c r="D13" s="711">
        <v>62479744.499999993</v>
      </c>
      <c r="E13" s="710">
        <v>9071050190.9316254</v>
      </c>
      <c r="G13" s="734" t="str">
        <f>A13</f>
        <v xml:space="preserve">TOTAL HONORAIRES SECTEUR PRIVÉ (médicaux et dentaires) </v>
      </c>
      <c r="H13" s="874">
        <v>2.2811389259646431E-2</v>
      </c>
      <c r="I13" s="873">
        <v>-1.246771968566085E-2</v>
      </c>
      <c r="J13" s="872">
        <v>1.1613738315087385E-2</v>
      </c>
      <c r="K13" s="871">
        <v>2.2031386374974593E-2</v>
      </c>
    </row>
    <row r="14" spans="1:11" ht="18.75" customHeight="1" x14ac:dyDescent="0.2">
      <c r="A14" s="733" t="s">
        <v>124</v>
      </c>
      <c r="B14" s="697">
        <v>2686308700.7059617</v>
      </c>
      <c r="C14" s="696">
        <v>7735153.4599996777</v>
      </c>
      <c r="D14" s="695">
        <v>6107048.8199999928</v>
      </c>
      <c r="E14" s="694">
        <v>2700150902.9859614</v>
      </c>
      <c r="G14" s="733" t="str">
        <f>A14</f>
        <v>Infirmiers libéraux</v>
      </c>
      <c r="H14" s="862">
        <v>7.5592152183163508E-2</v>
      </c>
      <c r="I14" s="861">
        <v>5.7852804828524285E-3</v>
      </c>
      <c r="J14" s="860">
        <v>1.072766714488238E-2</v>
      </c>
      <c r="K14" s="859">
        <v>7.5222301520496471E-2</v>
      </c>
    </row>
    <row r="15" spans="1:11" x14ac:dyDescent="0.2">
      <c r="A15" s="733" t="s">
        <v>132</v>
      </c>
      <c r="B15" s="697">
        <v>1397364654.4634366</v>
      </c>
      <c r="C15" s="696">
        <v>7311307.3699999545</v>
      </c>
      <c r="D15" s="695">
        <v>54705202.609999433</v>
      </c>
      <c r="E15" s="694">
        <v>1459381164.4434359</v>
      </c>
      <c r="G15" s="733" t="str">
        <f>A15</f>
        <v>Masseurs kinésithérapeutes libéraux</v>
      </c>
      <c r="H15" s="862">
        <v>5.3587623742229251E-2</v>
      </c>
      <c r="I15" s="861">
        <v>9.436860356170973E-3</v>
      </c>
      <c r="J15" s="860">
        <v>3.2204375534311991E-2</v>
      </c>
      <c r="K15" s="859">
        <v>5.2539642734614089E-2</v>
      </c>
    </row>
    <row r="16" spans="1:11" x14ac:dyDescent="0.2">
      <c r="A16" s="733" t="s">
        <v>136</v>
      </c>
      <c r="B16" s="697">
        <v>276588303.11913902</v>
      </c>
      <c r="C16" s="696">
        <v>40070.799999999974</v>
      </c>
      <c r="D16" s="695">
        <v>247112.67000000039</v>
      </c>
      <c r="E16" s="694">
        <v>276875486.58913904</v>
      </c>
      <c r="G16" s="733" t="str">
        <f>A16</f>
        <v>Orthophonistes libéraux</v>
      </c>
      <c r="H16" s="862">
        <v>6.2288291785300487E-2</v>
      </c>
      <c r="I16" s="861">
        <v>9.3583139451581143E-2</v>
      </c>
      <c r="J16" s="860">
        <v>-4.2276759221419824E-2</v>
      </c>
      <c r="K16" s="859">
        <v>6.2189186488299075E-2</v>
      </c>
    </row>
    <row r="17" spans="1:11" x14ac:dyDescent="0.2">
      <c r="A17" s="733" t="s">
        <v>141</v>
      </c>
      <c r="B17" s="697">
        <v>63913304.789999947</v>
      </c>
      <c r="C17" s="696">
        <v>93176.999999999913</v>
      </c>
      <c r="D17" s="695">
        <v>35042.000000000022</v>
      </c>
      <c r="E17" s="694">
        <v>64041523.789999947</v>
      </c>
      <c r="G17" s="733" t="str">
        <f>A17</f>
        <v>Orthoptistes libéraux</v>
      </c>
      <c r="H17" s="862">
        <v>0.14650290731037696</v>
      </c>
      <c r="I17" s="861">
        <v>8.7442251841201912E-2</v>
      </c>
      <c r="J17" s="860">
        <v>0.20657864608529919</v>
      </c>
      <c r="K17" s="859">
        <v>0.14644354859967401</v>
      </c>
    </row>
    <row r="18" spans="1:11" x14ac:dyDescent="0.2">
      <c r="A18" s="733" t="s">
        <v>139</v>
      </c>
      <c r="B18" s="697">
        <v>22237348.580000639</v>
      </c>
      <c r="C18" s="696">
        <v>5101.7299999999996</v>
      </c>
      <c r="D18" s="695">
        <v>460.2</v>
      </c>
      <c r="E18" s="694">
        <v>22242910.510000639</v>
      </c>
      <c r="G18" s="733" t="str">
        <f>A18</f>
        <v>Pédicures libéraux</v>
      </c>
      <c r="H18" s="862">
        <v>0.20730227033478732</v>
      </c>
      <c r="I18" s="861">
        <v>1.8776510536528122</v>
      </c>
      <c r="J18" s="860">
        <v>-7.4621463473487304E-2</v>
      </c>
      <c r="K18" s="859">
        <v>0.20745541495147912</v>
      </c>
    </row>
    <row r="19" spans="1:11" x14ac:dyDescent="0.2">
      <c r="A19" s="733" t="s">
        <v>466</v>
      </c>
      <c r="B19" s="697">
        <v>7192810.0099999998</v>
      </c>
      <c r="C19" s="696">
        <v>26720</v>
      </c>
      <c r="D19" s="695">
        <v>68192</v>
      </c>
      <c r="E19" s="694">
        <v>7287722.0099999998</v>
      </c>
      <c r="G19" s="733" t="s">
        <v>466</v>
      </c>
      <c r="H19" s="862">
        <v>0.27644685852185691</v>
      </c>
      <c r="I19" s="861">
        <v>-0.14985682468978678</v>
      </c>
      <c r="J19" s="860">
        <v>-7.9233054280313242E-2</v>
      </c>
      <c r="K19" s="859">
        <v>0.26952406869750156</v>
      </c>
    </row>
    <row r="20" spans="1:11" x14ac:dyDescent="0.2">
      <c r="A20" s="733" t="s">
        <v>653</v>
      </c>
      <c r="B20" s="697">
        <v>131629.34</v>
      </c>
      <c r="C20" s="696">
        <v>3248.2699999999986</v>
      </c>
      <c r="D20" s="695">
        <v>626.80999999999995</v>
      </c>
      <c r="E20" s="694">
        <v>135504.41999999998</v>
      </c>
      <c r="G20" s="733" t="str">
        <f>A20</f>
        <v>Sages-femmes libérales (actes infirmiers prescrits)</v>
      </c>
      <c r="H20" s="862">
        <v>-0.16534802872642607</v>
      </c>
      <c r="I20" s="861">
        <v>5.2146225803944013E-2</v>
      </c>
      <c r="J20" s="860">
        <v>0.17989985693848332</v>
      </c>
      <c r="K20" s="859">
        <v>-0.16004891517192266</v>
      </c>
    </row>
    <row r="21" spans="1:11" x14ac:dyDescent="0.2">
      <c r="A21" s="733" t="s">
        <v>244</v>
      </c>
      <c r="B21" s="697">
        <v>64977498.00000184</v>
      </c>
      <c r="C21" s="696">
        <v>204293.94000000038</v>
      </c>
      <c r="D21" s="695">
        <v>239027.61000000007</v>
      </c>
      <c r="E21" s="694">
        <v>65420819.550001837</v>
      </c>
      <c r="G21" s="733" t="str">
        <f>A21</f>
        <v>Centres de santé (prescriptions)</v>
      </c>
      <c r="H21" s="862">
        <v>3.562938401365745E-2</v>
      </c>
      <c r="I21" s="861">
        <v>7.2572919402759783E-2</v>
      </c>
      <c r="J21" s="860">
        <v>-4.0626731513878744E-2</v>
      </c>
      <c r="K21" s="859">
        <v>3.5440048633746946E-2</v>
      </c>
    </row>
    <row r="22" spans="1:11" s="683" customFormat="1" ht="20.25" customHeight="1" x14ac:dyDescent="0.2">
      <c r="A22" s="734" t="s">
        <v>287</v>
      </c>
      <c r="B22" s="713">
        <v>4518714249.0085392</v>
      </c>
      <c r="C22" s="712">
        <v>15419072.569999631</v>
      </c>
      <c r="D22" s="711">
        <v>61402712.719999418</v>
      </c>
      <c r="E22" s="710">
        <v>4595536034.2985382</v>
      </c>
      <c r="G22" s="734" t="str">
        <f>A22</f>
        <v xml:space="preserve"> TOTAL AUXILIAIRES MÉDICAUX</v>
      </c>
      <c r="H22" s="874">
        <v>6.904290018539605E-2</v>
      </c>
      <c r="I22" s="873">
        <v>8.9230127640786971E-3</v>
      </c>
      <c r="J22" s="872">
        <v>2.9349578526388642E-2</v>
      </c>
      <c r="K22" s="871">
        <v>6.827890168639339E-2</v>
      </c>
    </row>
    <row r="23" spans="1:11" ht="24.75" customHeight="1" x14ac:dyDescent="0.2">
      <c r="A23" s="733" t="s">
        <v>145</v>
      </c>
      <c r="B23" s="697">
        <v>1065408038.7505928</v>
      </c>
      <c r="C23" s="696">
        <v>34416030.630000196</v>
      </c>
      <c r="D23" s="695">
        <v>655993.95999999973</v>
      </c>
      <c r="E23" s="694">
        <v>1100480063.3405931</v>
      </c>
      <c r="G23" s="733" t="str">
        <f>A23</f>
        <v>Laboratoires</v>
      </c>
      <c r="H23" s="862">
        <v>-8.288580307661475E-2</v>
      </c>
      <c r="I23" s="861">
        <v>-6.3994977658691998E-2</v>
      </c>
      <c r="J23" s="860">
        <v>-0.14946568125308013</v>
      </c>
      <c r="K23" s="859">
        <v>-8.2349422833788877E-2</v>
      </c>
    </row>
    <row r="24" spans="1:11" ht="23.25" customHeight="1" x14ac:dyDescent="0.2">
      <c r="A24" s="733" t="s">
        <v>162</v>
      </c>
      <c r="B24" s="697">
        <v>1838051720.1146715</v>
      </c>
      <c r="C24" s="696">
        <v>2914647.9099999974</v>
      </c>
      <c r="D24" s="695">
        <v>20178069.02</v>
      </c>
      <c r="E24" s="694">
        <v>1861144437.0446715</v>
      </c>
      <c r="G24" s="733" t="str">
        <f>A24</f>
        <v>Frais de déplacement des malades</v>
      </c>
      <c r="H24" s="862">
        <v>6.9841359366978883E-2</v>
      </c>
      <c r="I24" s="861">
        <v>3.5970323666627113E-2</v>
      </c>
      <c r="J24" s="860">
        <v>5.0053310812958829E-2</v>
      </c>
      <c r="K24" s="859">
        <v>6.9568071092922068E-2</v>
      </c>
    </row>
    <row r="25" spans="1:11" ht="24.75" customHeight="1" x14ac:dyDescent="0.2">
      <c r="A25" s="733" t="s">
        <v>652</v>
      </c>
      <c r="B25" s="697">
        <v>3786336334.6599851</v>
      </c>
      <c r="C25" s="696"/>
      <c r="D25" s="695">
        <v>1575812118.9500017</v>
      </c>
      <c r="E25" s="694">
        <v>5362148453.6099873</v>
      </c>
      <c r="G25" s="733" t="str">
        <f>A25</f>
        <v xml:space="preserve">Prestations en espèces </v>
      </c>
      <c r="H25" s="862">
        <v>7.0785111426894254E-2</v>
      </c>
      <c r="I25" s="861"/>
      <c r="J25" s="860">
        <v>0.1257825729139701</v>
      </c>
      <c r="K25" s="859">
        <v>8.6381938686147297E-2</v>
      </c>
    </row>
    <row r="26" spans="1:11" ht="22.5" customHeight="1" x14ac:dyDescent="0.2">
      <c r="A26" s="733" t="s">
        <v>158</v>
      </c>
      <c r="B26" s="697">
        <v>287296627.77363402</v>
      </c>
      <c r="C26" s="696">
        <v>141591.99891999995</v>
      </c>
      <c r="D26" s="695">
        <v>1010715.5054680001</v>
      </c>
      <c r="E26" s="694">
        <v>288448935.27802205</v>
      </c>
      <c r="G26" s="733" t="str">
        <f>A26</f>
        <v>Autres prestations diverses</v>
      </c>
      <c r="H26" s="862">
        <v>0.87147180312451233</v>
      </c>
      <c r="I26" s="861">
        <v>0.81590654734656742</v>
      </c>
      <c r="J26" s="860">
        <v>0.30997243692951004</v>
      </c>
      <c r="K26" s="859">
        <v>0.86863719006128859</v>
      </c>
    </row>
    <row r="27" spans="1:11" s="683" customFormat="1" ht="18" customHeight="1" x14ac:dyDescent="0.2">
      <c r="A27" s="734" t="s">
        <v>651</v>
      </c>
      <c r="B27" s="713">
        <v>20329950140.895924</v>
      </c>
      <c r="C27" s="712">
        <v>227318618.95204458</v>
      </c>
      <c r="D27" s="711">
        <v>1721539354.6554692</v>
      </c>
      <c r="E27" s="710">
        <v>22278808114.503437</v>
      </c>
      <c r="G27" s="734" t="str">
        <f>A27</f>
        <v>TOTAL SOINS  EXÉCUTÉS EN VILLE HORS PRODUITS DE SANTÉ</v>
      </c>
      <c r="H27" s="874">
        <v>4.6139649222604273E-2</v>
      </c>
      <c r="I27" s="873">
        <v>-1.8370109939205848E-2</v>
      </c>
      <c r="J27" s="872">
        <v>0.11648951086228254</v>
      </c>
      <c r="K27" s="871">
        <v>5.0550276309821118E-2</v>
      </c>
    </row>
    <row r="28" spans="1:11" ht="17.25" customHeight="1" x14ac:dyDescent="0.2">
      <c r="A28" s="733" t="s">
        <v>152</v>
      </c>
      <c r="B28" s="697">
        <v>9306629528.250555</v>
      </c>
      <c r="C28" s="696">
        <v>24384185.920000579</v>
      </c>
      <c r="D28" s="695">
        <v>8442378.2600001339</v>
      </c>
      <c r="E28" s="694">
        <v>9339456092.4305553</v>
      </c>
      <c r="G28" s="733" t="str">
        <f>A28</f>
        <v>Médicaments</v>
      </c>
      <c r="H28" s="862">
        <v>7.696405891024094E-2</v>
      </c>
      <c r="I28" s="861">
        <v>2.3844866166372825E-2</v>
      </c>
      <c r="J28" s="860">
        <v>-5.0237330973050276E-2</v>
      </c>
      <c r="K28" s="859">
        <v>7.6687863522236555E-2</v>
      </c>
    </row>
    <row r="29" spans="1:11" x14ac:dyDescent="0.2">
      <c r="A29" s="733" t="s">
        <v>154</v>
      </c>
      <c r="B29" s="697">
        <v>2644599430.8298845</v>
      </c>
      <c r="C29" s="696">
        <v>26193854.449999277</v>
      </c>
      <c r="D29" s="695">
        <v>10511031.789999966</v>
      </c>
      <c r="E29" s="694">
        <v>2681304317.0698838</v>
      </c>
      <c r="G29" s="733" t="str">
        <f>A29</f>
        <v>LPP</v>
      </c>
      <c r="H29" s="862">
        <v>7.7906578526680148E-2</v>
      </c>
      <c r="I29" s="861">
        <v>2.858882325271539E-3</v>
      </c>
      <c r="J29" s="860">
        <v>2.474986602661855E-2</v>
      </c>
      <c r="K29" s="859">
        <v>7.690031841738576E-2</v>
      </c>
    </row>
    <row r="30" spans="1:11" x14ac:dyDescent="0.2">
      <c r="A30" s="733" t="s">
        <v>153</v>
      </c>
      <c r="B30" s="697">
        <v>145060.83000000002</v>
      </c>
      <c r="C30" s="696">
        <v>78.400000000000006</v>
      </c>
      <c r="D30" s="695">
        <v>2025</v>
      </c>
      <c r="E30" s="694">
        <v>147164.23000000001</v>
      </c>
      <c r="G30" s="733" t="str">
        <f>A30</f>
        <v>Produits d'origine humaine</v>
      </c>
      <c r="H30" s="862">
        <v>0.19933264043732013</v>
      </c>
      <c r="I30" s="861"/>
      <c r="J30" s="860"/>
      <c r="K30" s="859">
        <v>0.21672311225452834</v>
      </c>
    </row>
    <row r="31" spans="1:11" s="683" customFormat="1" x14ac:dyDescent="0.2">
      <c r="A31" s="732" t="s">
        <v>650</v>
      </c>
      <c r="B31" s="713">
        <v>11951374019.91044</v>
      </c>
      <c r="C31" s="712">
        <v>50578118.769999862</v>
      </c>
      <c r="D31" s="711">
        <v>18955435.050000101</v>
      </c>
      <c r="E31" s="710">
        <v>12020907573.73044</v>
      </c>
      <c r="G31" s="732" t="str">
        <f>A31</f>
        <v>TOTAL PRODUITS DE SANTÉ</v>
      </c>
      <c r="H31" s="874">
        <v>7.7173811799105874E-2</v>
      </c>
      <c r="I31" s="873">
        <v>1.2869534988664721E-2</v>
      </c>
      <c r="J31" s="872">
        <v>-9.9585702319998637E-3</v>
      </c>
      <c r="K31" s="871">
        <v>7.6736762232667788E-2</v>
      </c>
    </row>
    <row r="32" spans="1:11" s="683" customFormat="1" ht="24.75" hidden="1" customHeight="1" x14ac:dyDescent="0.2">
      <c r="A32" s="731" t="s">
        <v>649</v>
      </c>
      <c r="B32" s="730">
        <v>52.419999999999987</v>
      </c>
      <c r="C32" s="729"/>
      <c r="D32" s="728"/>
      <c r="E32" s="727">
        <v>52.419999999999987</v>
      </c>
      <c r="G32" s="731" t="str">
        <f>A32</f>
        <v>Ticket modérateur des ALD 31-32</v>
      </c>
      <c r="H32" s="886">
        <v>-0.75525259127836408</v>
      </c>
      <c r="I32" s="885"/>
      <c r="J32" s="884"/>
      <c r="K32" s="883">
        <v>-0.75525259127836408</v>
      </c>
    </row>
    <row r="33" spans="1:11" s="683" customFormat="1" ht="22.5" customHeight="1" thickBot="1" x14ac:dyDescent="0.25">
      <c r="A33" s="726" t="s">
        <v>648</v>
      </c>
      <c r="B33" s="687">
        <v>32281324213.226376</v>
      </c>
      <c r="C33" s="686">
        <v>277896737.72204453</v>
      </c>
      <c r="D33" s="685">
        <v>1740494789.7054691</v>
      </c>
      <c r="E33" s="684">
        <v>34299715740.653893</v>
      </c>
      <c r="G33" s="726" t="str">
        <f>A33</f>
        <v>TOTAL SOINS EXÉCUTÉS EN VILLE</v>
      </c>
      <c r="H33" s="854">
        <v>5.7418567670213028E-2</v>
      </c>
      <c r="I33" s="853">
        <v>-1.2828648095423834E-2</v>
      </c>
      <c r="J33" s="852">
        <v>0.1149386569967108</v>
      </c>
      <c r="K33" s="851">
        <v>5.9581540477995798E-2</v>
      </c>
    </row>
    <row r="34" spans="1:11" s="721" customFormat="1" ht="24.95" customHeight="1" x14ac:dyDescent="0.2">
      <c r="A34" s="719" t="s">
        <v>647</v>
      </c>
      <c r="B34" s="725">
        <v>15997252254.988899</v>
      </c>
      <c r="C34" s="724">
        <v>556969940.748438</v>
      </c>
      <c r="D34" s="723">
        <v>76756336.413414851</v>
      </c>
      <c r="E34" s="722">
        <v>16630978532.150751</v>
      </c>
      <c r="G34" s="719" t="str">
        <f>A34</f>
        <v>ODMCO Secteur public</v>
      </c>
      <c r="H34" s="882">
        <v>0.11741055261390243</v>
      </c>
      <c r="I34" s="881">
        <v>0.11728863858885452</v>
      </c>
      <c r="J34" s="880">
        <v>0.11759830309533759</v>
      </c>
      <c r="K34" s="879">
        <v>0.11740733566041528</v>
      </c>
    </row>
    <row r="35" spans="1:11" ht="24.95" customHeight="1" x14ac:dyDescent="0.2">
      <c r="A35" s="714" t="s">
        <v>646</v>
      </c>
      <c r="B35" s="713">
        <v>3906647010.198885</v>
      </c>
      <c r="C35" s="712">
        <v>135986085.80674922</v>
      </c>
      <c r="D35" s="711">
        <v>18741785.261472825</v>
      </c>
      <c r="E35" s="710">
        <v>4061374881.267107</v>
      </c>
      <c r="G35" s="714" t="str">
        <f>A35</f>
        <v>MIGAC Secteur public</v>
      </c>
      <c r="H35" s="874">
        <v>-9.4327020127680905E-2</v>
      </c>
      <c r="I35" s="873">
        <v>-9.4327018307376775E-2</v>
      </c>
      <c r="J35" s="872">
        <v>-9.432701706675839E-2</v>
      </c>
      <c r="K35" s="871">
        <v>-9.4327020052606847E-2</v>
      </c>
    </row>
    <row r="36" spans="1:11" ht="24.95" customHeight="1" x14ac:dyDescent="0.2">
      <c r="A36" s="714" t="s">
        <v>645</v>
      </c>
      <c r="B36" s="713"/>
      <c r="C36" s="712"/>
      <c r="D36" s="711"/>
      <c r="E36" s="710"/>
      <c r="G36" s="714"/>
      <c r="H36" s="874"/>
      <c r="I36" s="873"/>
      <c r="J36" s="872"/>
      <c r="K36" s="871"/>
    </row>
    <row r="37" spans="1:11" ht="24.95" customHeight="1" x14ac:dyDescent="0.2">
      <c r="A37" s="714" t="s">
        <v>644</v>
      </c>
      <c r="B37" s="713">
        <v>5825534206.0150766</v>
      </c>
      <c r="C37" s="712">
        <v>187403758.90100428</v>
      </c>
      <c r="D37" s="711">
        <v>25828238.106508743</v>
      </c>
      <c r="E37" s="710">
        <v>6038766203.0225897</v>
      </c>
      <c r="G37" s="714" t="str">
        <f>A37</f>
        <v>DAF secteur public</v>
      </c>
      <c r="H37" s="874">
        <v>-7.5530028909168045E-2</v>
      </c>
      <c r="I37" s="873">
        <v>-9.1782829449711945E-2</v>
      </c>
      <c r="J37" s="872">
        <v>-9.1782630004574983E-2</v>
      </c>
      <c r="K37" s="871">
        <v>-7.611382403880651E-2</v>
      </c>
    </row>
    <row r="38" spans="1:11" ht="24.95" customHeight="1" x14ac:dyDescent="0.2">
      <c r="A38" s="698" t="s">
        <v>643</v>
      </c>
      <c r="B38" s="697">
        <v>971754673.62139344</v>
      </c>
      <c r="C38" s="696">
        <v>56007408.579999588</v>
      </c>
      <c r="D38" s="695">
        <v>4658063.230000006</v>
      </c>
      <c r="E38" s="694">
        <v>1032420145.431393</v>
      </c>
      <c r="G38" s="698" t="str">
        <f>A38</f>
        <v>Honoraires du secteur public</v>
      </c>
      <c r="H38" s="862">
        <v>6.1028838734440427E-2</v>
      </c>
      <c r="I38" s="861">
        <v>3.0851337340298546E-2</v>
      </c>
      <c r="J38" s="860">
        <v>3.6047645043428833E-3</v>
      </c>
      <c r="K38" s="859">
        <v>5.9073525345556543E-2</v>
      </c>
    </row>
    <row r="39" spans="1:11" ht="24.95" customHeight="1" x14ac:dyDescent="0.2">
      <c r="A39" s="698" t="s">
        <v>642</v>
      </c>
      <c r="B39" s="697">
        <v>162496623.25272441</v>
      </c>
      <c r="C39" s="696">
        <v>4312392.8499999987</v>
      </c>
      <c r="D39" s="695">
        <v>831818.01999999979</v>
      </c>
      <c r="E39" s="694">
        <v>167640834.12272441</v>
      </c>
      <c r="G39" s="698" t="str">
        <f>A39</f>
        <v>Autres versements du secteur public</v>
      </c>
      <c r="H39" s="862">
        <v>6.9897047391742184E-2</v>
      </c>
      <c r="I39" s="861">
        <v>-2.7070095790166282E-2</v>
      </c>
      <c r="J39" s="860">
        <v>0.60540557180237076</v>
      </c>
      <c r="K39" s="859">
        <v>6.8925754919769933E-2</v>
      </c>
    </row>
    <row r="40" spans="1:11" s="683" customFormat="1" ht="36.75" customHeight="1" thickBot="1" x14ac:dyDescent="0.25">
      <c r="A40" s="720" t="s">
        <v>641</v>
      </c>
      <c r="B40" s="713">
        <v>26863684768.076981</v>
      </c>
      <c r="C40" s="712">
        <v>940679586.88619125</v>
      </c>
      <c r="D40" s="711">
        <v>126816241.03139642</v>
      </c>
      <c r="E40" s="710">
        <v>27931180595.994568</v>
      </c>
      <c r="G40" s="720" t="str">
        <f>A40</f>
        <v>TOTAL VERSEMENTS AUX ÉTABLISSEMENTS DE SANTÉ PUBLICS ET HONORAIRES DU SECTEUR PUBLIC</v>
      </c>
      <c r="H40" s="874">
        <v>3.3253743285207582E-2</v>
      </c>
      <c r="I40" s="873">
        <v>2.9464008249533435E-2</v>
      </c>
      <c r="J40" s="872">
        <v>3.1266636043711715E-2</v>
      </c>
      <c r="K40" s="871">
        <v>3.3116619667592939E-2</v>
      </c>
    </row>
    <row r="41" spans="1:11" s="683" customFormat="1" ht="24.95" customHeight="1" x14ac:dyDescent="0.2">
      <c r="A41" s="719" t="s">
        <v>640</v>
      </c>
      <c r="B41" s="718">
        <v>2951180769.3624125</v>
      </c>
      <c r="C41" s="717">
        <v>75482469.450000048</v>
      </c>
      <c r="D41" s="716">
        <v>16980066.410000004</v>
      </c>
      <c r="E41" s="715">
        <v>3043643305.2224121</v>
      </c>
      <c r="G41" s="719" t="str">
        <f>A41</f>
        <v>ODMCO Secteur privé</v>
      </c>
      <c r="H41" s="878">
        <v>-0.17230185460773462</v>
      </c>
      <c r="I41" s="877">
        <v>-0.26174192811017694</v>
      </c>
      <c r="J41" s="876">
        <v>-0.16090110602672758</v>
      </c>
      <c r="K41" s="875">
        <v>-0.17471887920544837</v>
      </c>
    </row>
    <row r="42" spans="1:11" s="683" customFormat="1" ht="24.95" customHeight="1" x14ac:dyDescent="0.2">
      <c r="A42" s="714" t="s">
        <v>639</v>
      </c>
      <c r="B42" s="713">
        <v>239679128.29511854</v>
      </c>
      <c r="C42" s="712"/>
      <c r="D42" s="711">
        <v>121904.48341699998</v>
      </c>
      <c r="E42" s="710">
        <v>239801032.77853554</v>
      </c>
      <c r="G42" s="714" t="str">
        <f>A42</f>
        <v>MIGAC Secteur privé</v>
      </c>
      <c r="H42" s="874">
        <v>-0.37671729126639042</v>
      </c>
      <c r="I42" s="873"/>
      <c r="J42" s="872">
        <v>-0.60132439777186009</v>
      </c>
      <c r="K42" s="871">
        <v>-0.37689574809804294</v>
      </c>
    </row>
    <row r="43" spans="1:11" s="683" customFormat="1" ht="24.95" customHeight="1" x14ac:dyDescent="0.2">
      <c r="A43" s="714" t="s">
        <v>638</v>
      </c>
      <c r="B43" s="713"/>
      <c r="C43" s="712"/>
      <c r="D43" s="711"/>
      <c r="E43" s="710"/>
      <c r="G43" s="714"/>
      <c r="H43" s="874"/>
      <c r="I43" s="873"/>
      <c r="J43" s="872"/>
      <c r="K43" s="871"/>
    </row>
    <row r="44" spans="1:11" s="683" customFormat="1" ht="24.95" customHeight="1" x14ac:dyDescent="0.2">
      <c r="A44" s="714" t="s">
        <v>637</v>
      </c>
      <c r="B44" s="713">
        <v>897501391.21057117</v>
      </c>
      <c r="C44" s="712">
        <v>31614.799999999999</v>
      </c>
      <c r="D44" s="711">
        <v>3807788.4499999932</v>
      </c>
      <c r="E44" s="710">
        <v>901340794.46057117</v>
      </c>
      <c r="G44" s="714" t="str">
        <f>A44</f>
        <v>OQN-PSYCHIATRIE-SOINS DE SUITE OU RÉADAPTATION FONCTIONNELLE</v>
      </c>
      <c r="H44" s="874">
        <v>-7.3567515089962621E-2</v>
      </c>
      <c r="I44" s="873">
        <v>-0.79321353078739587</v>
      </c>
      <c r="J44" s="872">
        <v>-0.58566221903194404</v>
      </c>
      <c r="K44" s="871">
        <v>-7.849148309240539E-2</v>
      </c>
    </row>
    <row r="45" spans="1:11" x14ac:dyDescent="0.2">
      <c r="A45" s="698" t="s">
        <v>636</v>
      </c>
      <c r="B45" s="697">
        <v>305738598.82653892</v>
      </c>
      <c r="C45" s="696">
        <v>380.92</v>
      </c>
      <c r="D45" s="695">
        <v>45</v>
      </c>
      <c r="E45" s="694">
        <v>305739024.74653894</v>
      </c>
      <c r="G45" s="698" t="str">
        <f>A45</f>
        <v xml:space="preserve">OQN Psychiatrie </v>
      </c>
      <c r="H45" s="862">
        <v>1.4433599669579023E-2</v>
      </c>
      <c r="I45" s="861">
        <v>4.8603076923076927</v>
      </c>
      <c r="J45" s="860">
        <v>-1.0132133754595318</v>
      </c>
      <c r="K45" s="859">
        <v>1.4446257153260644E-2</v>
      </c>
    </row>
    <row r="46" spans="1:11" x14ac:dyDescent="0.2">
      <c r="A46" s="698" t="s">
        <v>635</v>
      </c>
      <c r="B46" s="697">
        <v>591762792.38403225</v>
      </c>
      <c r="C46" s="696">
        <v>31233.88</v>
      </c>
      <c r="D46" s="695">
        <v>3807743.4499999932</v>
      </c>
      <c r="E46" s="694">
        <v>595601769.71403229</v>
      </c>
      <c r="G46" s="698" t="str">
        <f>A46</f>
        <v>OQN SSR</v>
      </c>
      <c r="H46" s="862">
        <v>-0.11330859488065015</v>
      </c>
      <c r="I46" s="861">
        <v>-0.79561816345816194</v>
      </c>
      <c r="J46" s="860">
        <v>-0.58582060169343264</v>
      </c>
      <c r="K46" s="859">
        <v>-0.11988181921252516</v>
      </c>
    </row>
    <row r="47" spans="1:11" s="683" customFormat="1" ht="24.95" customHeight="1" x14ac:dyDescent="0.2">
      <c r="A47" s="714" t="s">
        <v>634</v>
      </c>
      <c r="B47" s="713">
        <v>65531702.311299987</v>
      </c>
      <c r="C47" s="712">
        <v>1292424.0499999998</v>
      </c>
      <c r="D47" s="711">
        <v>234497.53999999995</v>
      </c>
      <c r="E47" s="710">
        <v>67058623.901299983</v>
      </c>
      <c r="G47" s="714" t="str">
        <f>A47</f>
        <v>Dépenses non régulées du secteur privé</v>
      </c>
      <c r="H47" s="874">
        <v>-0.13403963341191216</v>
      </c>
      <c r="I47" s="873">
        <v>8.9847861134921825E-3</v>
      </c>
      <c r="J47" s="872">
        <v>-0.18680521616695378</v>
      </c>
      <c r="K47" s="871">
        <v>-0.13186489637804899</v>
      </c>
    </row>
    <row r="48" spans="1:11" s="683" customFormat="1" ht="21" customHeight="1" thickBot="1" x14ac:dyDescent="0.25">
      <c r="A48" s="714" t="s">
        <v>290</v>
      </c>
      <c r="B48" s="713">
        <v>4153892991.1794019</v>
      </c>
      <c r="C48" s="712">
        <v>76806508.300000042</v>
      </c>
      <c r="D48" s="711">
        <v>21144256.883416995</v>
      </c>
      <c r="E48" s="710">
        <v>4251843756.3628192</v>
      </c>
      <c r="G48" s="714" t="str">
        <f>A48</f>
        <v>TOTAL VERSEMENTS AUX ÉTABLISSEMENTS SANITAIRES PRIVÉS</v>
      </c>
      <c r="H48" s="874">
        <v>-0.16830948747068852</v>
      </c>
      <c r="I48" s="873">
        <v>-0.25918088546045437</v>
      </c>
      <c r="J48" s="872">
        <v>-0.29566735076708528</v>
      </c>
      <c r="K48" s="871">
        <v>-0.17089219190757288</v>
      </c>
    </row>
    <row r="49" spans="1:11" ht="18" hidden="1" customHeight="1" x14ac:dyDescent="0.2">
      <c r="A49" s="709"/>
      <c r="B49" s="708"/>
      <c r="C49" s="707"/>
      <c r="D49" s="706"/>
      <c r="E49" s="705"/>
      <c r="G49" s="709"/>
      <c r="H49" s="870"/>
      <c r="I49" s="869"/>
      <c r="J49" s="868"/>
      <c r="K49" s="867"/>
    </row>
    <row r="50" spans="1:11" ht="13.5" hidden="1" thickBot="1" x14ac:dyDescent="0.25">
      <c r="A50" s="698"/>
      <c r="B50" s="697"/>
      <c r="C50" s="696"/>
      <c r="D50" s="695"/>
      <c r="E50" s="694"/>
      <c r="G50" s="698"/>
      <c r="H50" s="862"/>
      <c r="I50" s="861"/>
      <c r="J50" s="860"/>
      <c r="K50" s="859"/>
    </row>
    <row r="51" spans="1:11" ht="13.5" hidden="1" thickBot="1" x14ac:dyDescent="0.25">
      <c r="A51" s="698"/>
      <c r="B51" s="697"/>
      <c r="C51" s="696"/>
      <c r="D51" s="695"/>
      <c r="E51" s="694"/>
      <c r="G51" s="698"/>
      <c r="H51" s="862"/>
      <c r="I51" s="861"/>
      <c r="J51" s="860"/>
      <c r="K51" s="859"/>
    </row>
    <row r="52" spans="1:11" ht="10.5" hidden="1" customHeight="1" thickBot="1" x14ac:dyDescent="0.25">
      <c r="A52" s="698"/>
      <c r="B52" s="697"/>
      <c r="C52" s="696"/>
      <c r="D52" s="695"/>
      <c r="E52" s="694"/>
      <c r="G52" s="698"/>
      <c r="H52" s="862"/>
      <c r="I52" s="861"/>
      <c r="J52" s="860"/>
      <c r="K52" s="859"/>
    </row>
    <row r="53" spans="1:11" s="699" customFormat="1" ht="40.5" customHeight="1" thickBot="1" x14ac:dyDescent="0.25">
      <c r="A53" s="704" t="s">
        <v>475</v>
      </c>
      <c r="B53" s="703">
        <v>369761437.36618602</v>
      </c>
      <c r="C53" s="702"/>
      <c r="D53" s="701"/>
      <c r="E53" s="700">
        <v>369761437.36618602</v>
      </c>
      <c r="G53" s="704" t="s">
        <v>475</v>
      </c>
      <c r="H53" s="866">
        <v>0.11397018220889676</v>
      </c>
      <c r="I53" s="865"/>
      <c r="J53" s="864"/>
      <c r="K53" s="863">
        <v>0.11397018220889676</v>
      </c>
    </row>
    <row r="54" spans="1:11" ht="21.75" customHeight="1" x14ac:dyDescent="0.2">
      <c r="A54" s="698" t="s">
        <v>633</v>
      </c>
      <c r="B54" s="697"/>
      <c r="C54" s="696">
        <v>384581643.00000018</v>
      </c>
      <c r="D54" s="695"/>
      <c r="E54" s="694">
        <v>384581643.00000018</v>
      </c>
      <c r="G54" s="698" t="str">
        <f>A54</f>
        <v>Prestations en espèces maternité</v>
      </c>
      <c r="H54" s="862"/>
      <c r="I54" s="861">
        <v>2.3034244135712756E-2</v>
      </c>
      <c r="J54" s="860"/>
      <c r="K54" s="859">
        <v>2.3034244135712756E-2</v>
      </c>
    </row>
    <row r="55" spans="1:11" ht="21.75" customHeight="1" x14ac:dyDescent="0.2">
      <c r="A55" s="698" t="s">
        <v>298</v>
      </c>
      <c r="B55" s="697">
        <v>122840.69000000003</v>
      </c>
      <c r="C55" s="696"/>
      <c r="D55" s="695"/>
      <c r="E55" s="694">
        <v>122840.69000000003</v>
      </c>
      <c r="G55" s="698" t="str">
        <f>A55</f>
        <v>Allocation accompagnement fin de vie</v>
      </c>
      <c r="H55" s="862">
        <v>-0.15760911828832425</v>
      </c>
      <c r="I55" s="861"/>
      <c r="J55" s="860"/>
      <c r="K55" s="859">
        <v>-0.15760911828832425</v>
      </c>
    </row>
    <row r="56" spans="1:11" ht="21.75" customHeight="1" x14ac:dyDescent="0.2">
      <c r="A56" s="698" t="s">
        <v>421</v>
      </c>
      <c r="B56" s="697">
        <v>150564.40762000001</v>
      </c>
      <c r="C56" s="696"/>
      <c r="D56" s="695"/>
      <c r="E56" s="694">
        <v>150564.40762000001</v>
      </c>
      <c r="G56" s="698" t="s">
        <v>421</v>
      </c>
      <c r="H56" s="862">
        <v>-0.8274219248043595</v>
      </c>
      <c r="I56" s="861"/>
      <c r="J56" s="860"/>
      <c r="K56" s="859">
        <v>-0.8274219248043595</v>
      </c>
    </row>
    <row r="57" spans="1:11" ht="21.75" customHeight="1" x14ac:dyDescent="0.2">
      <c r="A57" s="698" t="s">
        <v>495</v>
      </c>
      <c r="B57" s="697">
        <v>73161868.335518017</v>
      </c>
      <c r="C57" s="696"/>
      <c r="D57" s="695"/>
      <c r="E57" s="694">
        <v>73161868.335518017</v>
      </c>
      <c r="G57" s="698" t="s">
        <v>495</v>
      </c>
      <c r="H57" s="862">
        <v>-0.51713817526361572</v>
      </c>
      <c r="I57" s="861"/>
      <c r="J57" s="860"/>
      <c r="K57" s="859">
        <v>-0.51713966399307787</v>
      </c>
    </row>
    <row r="58" spans="1:11" ht="21.75" customHeight="1" x14ac:dyDescent="0.2">
      <c r="A58" s="698" t="s">
        <v>389</v>
      </c>
      <c r="B58" s="697">
        <v>32125.939999999995</v>
      </c>
      <c r="C58" s="696">
        <v>317.39999999999998</v>
      </c>
      <c r="D58" s="695">
        <v>247.60000000000002</v>
      </c>
      <c r="E58" s="694">
        <v>32690.939999999995</v>
      </c>
      <c r="G58" s="698" t="s">
        <v>389</v>
      </c>
      <c r="H58" s="862">
        <v>0.42554122389283644</v>
      </c>
      <c r="I58" s="861">
        <v>0.23008952447389808</v>
      </c>
      <c r="J58" s="860">
        <v>0.22823552755593046</v>
      </c>
      <c r="K58" s="859">
        <v>0.42161841536503997</v>
      </c>
    </row>
    <row r="59" spans="1:11" ht="21.75" hidden="1" customHeight="1" x14ac:dyDescent="0.2">
      <c r="A59" s="698"/>
      <c r="B59" s="697"/>
      <c r="C59" s="696"/>
      <c r="D59" s="695"/>
      <c r="E59" s="694"/>
      <c r="G59" s="698"/>
      <c r="H59" s="862"/>
      <c r="I59" s="861"/>
      <c r="J59" s="860"/>
      <c r="K59" s="859"/>
    </row>
    <row r="60" spans="1:11" ht="21.75" customHeight="1" x14ac:dyDescent="0.2">
      <c r="A60" s="698" t="s">
        <v>384</v>
      </c>
      <c r="B60" s="697">
        <v>1509368700</v>
      </c>
      <c r="C60" s="696"/>
      <c r="D60" s="695"/>
      <c r="E60" s="694">
        <v>1509368700</v>
      </c>
      <c r="G60" s="698" t="s">
        <v>384</v>
      </c>
      <c r="H60" s="862">
        <v>0</v>
      </c>
      <c r="I60" s="861"/>
      <c r="J60" s="860"/>
      <c r="K60" s="859">
        <v>0</v>
      </c>
    </row>
    <row r="61" spans="1:11" ht="20.25" customHeight="1" thickBot="1" x14ac:dyDescent="0.25">
      <c r="A61" s="693" t="s">
        <v>632</v>
      </c>
      <c r="B61" s="692">
        <v>10592.82</v>
      </c>
      <c r="C61" s="691"/>
      <c r="D61" s="690">
        <v>1526334502.9000008</v>
      </c>
      <c r="E61" s="689">
        <v>1526345095.7200007</v>
      </c>
      <c r="G61" s="693" t="str">
        <f>A61</f>
        <v>Incapacité permanente AT, charges d'expertise, préjudice amiante</v>
      </c>
      <c r="H61" s="858">
        <v>0.66200988467874788</v>
      </c>
      <c r="I61" s="857"/>
      <c r="J61" s="856">
        <v>9.6691664568804292E-3</v>
      </c>
      <c r="K61" s="855">
        <v>9.6719167565639808E-3</v>
      </c>
    </row>
    <row r="62" spans="1:11" ht="22.5" customHeight="1" thickBot="1" x14ac:dyDescent="0.25">
      <c r="A62" s="693" t="s">
        <v>631</v>
      </c>
      <c r="B62" s="692"/>
      <c r="C62" s="691"/>
      <c r="D62" s="690"/>
      <c r="E62" s="689">
        <v>2509872389.1600008</v>
      </c>
      <c r="G62" s="693" t="str">
        <f>A62</f>
        <v>Assurance Invalidité</v>
      </c>
      <c r="H62" s="858"/>
      <c r="I62" s="857"/>
      <c r="J62" s="856"/>
      <c r="K62" s="855">
        <v>3.3882732503327739E-2</v>
      </c>
    </row>
    <row r="63" spans="1:11" ht="19.5" customHeight="1" thickBot="1" x14ac:dyDescent="0.25">
      <c r="A63" s="693" t="s">
        <v>630</v>
      </c>
      <c r="B63" s="692"/>
      <c r="C63" s="691"/>
      <c r="D63" s="690"/>
      <c r="E63" s="689">
        <v>37182893.890000023</v>
      </c>
      <c r="G63" s="693" t="str">
        <f>A63</f>
        <v>Assurance Décès</v>
      </c>
      <c r="H63" s="858"/>
      <c r="I63" s="857"/>
      <c r="J63" s="856"/>
      <c r="K63" s="855">
        <v>5.2319514290242619E-2</v>
      </c>
    </row>
    <row r="64" spans="1:11" ht="19.5" customHeight="1" thickBot="1" x14ac:dyDescent="0.25">
      <c r="A64" s="693" t="s">
        <v>240</v>
      </c>
      <c r="B64" s="692">
        <v>22747612.079999983</v>
      </c>
      <c r="C64" s="691">
        <v>328677.07</v>
      </c>
      <c r="D64" s="690">
        <v>38110.999999999985</v>
      </c>
      <c r="E64" s="689">
        <v>23114400.149999984</v>
      </c>
      <c r="G64" s="693" t="s">
        <v>240</v>
      </c>
      <c r="H64" s="858">
        <v>-0.16818330855322827</v>
      </c>
      <c r="I64" s="857">
        <v>0.7316656656340228</v>
      </c>
      <c r="J64" s="856">
        <v>0.20417402338393331</v>
      </c>
      <c r="K64" s="855">
        <v>-0.16156050929827293</v>
      </c>
    </row>
    <row r="65" spans="1:11" ht="19.5" customHeight="1" thickBot="1" x14ac:dyDescent="0.25">
      <c r="A65" s="693" t="s">
        <v>433</v>
      </c>
      <c r="B65" s="692">
        <v>34085082.149999999</v>
      </c>
      <c r="C65" s="691"/>
      <c r="D65" s="690"/>
      <c r="E65" s="689">
        <v>34085082.149999999</v>
      </c>
      <c r="G65" s="693" t="str">
        <f>A65</f>
        <v>Fonds pour l'innovation du système de santé (FISS-ART. 51)</v>
      </c>
      <c r="H65" s="858">
        <v>3.2358057874670942E-2</v>
      </c>
      <c r="I65" s="857"/>
      <c r="J65" s="856"/>
      <c r="K65" s="855">
        <v>3.2358057874670942E-2</v>
      </c>
    </row>
    <row r="66" spans="1:11" s="683" customFormat="1" ht="23.25" customHeight="1" thickBot="1" x14ac:dyDescent="0.25">
      <c r="A66" s="688" t="s">
        <v>629</v>
      </c>
      <c r="B66" s="687">
        <v>65308342796.27211</v>
      </c>
      <c r="C66" s="686">
        <v>1680293470.3782361</v>
      </c>
      <c r="D66" s="685">
        <v>3414828149.1202831</v>
      </c>
      <c r="E66" s="684">
        <v>72950519698.820633</v>
      </c>
      <c r="G66" s="688" t="str">
        <f>A66</f>
        <v>TOTAL STATISTIQUE MENSUELLE DES DÉPENSES</v>
      </c>
      <c r="H66" s="854">
        <v>2.7243721130659537E-2</v>
      </c>
      <c r="I66" s="853">
        <v>3.1269613362483462E-3</v>
      </c>
      <c r="J66" s="852">
        <v>5.8595989718344565E-2</v>
      </c>
      <c r="K66" s="851">
        <v>2.8339610741947574E-2</v>
      </c>
    </row>
  </sheetData>
  <mergeCells count="2">
    <mergeCell ref="G1:K1"/>
    <mergeCell ref="A1:E1"/>
  </mergeCells>
  <pageMargins left="0.78740157480314965" right="0.39370078740157483" top="0.55118110236220474" bottom="0.39370078740157483" header="0.51181102362204722" footer="0.51181102362204722"/>
  <pageSetup paperSize="9" scale="60" fitToWidth="2" orientation="portrait" r:id="rId1"/>
  <headerFooter alignWithMargins="0"/>
  <colBreaks count="1" manualBreakCount="1">
    <brk id="6" max="1048575" man="1"/>
  </colBreak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0">
    <tabColor indexed="26"/>
  </sheetPr>
  <dimension ref="A1:H358"/>
  <sheetViews>
    <sheetView showRowColHeaders="0" showZeros="0" view="pageBreakPreview" topLeftCell="A147" zoomScale="115" zoomScaleNormal="100" workbookViewId="0">
      <selection activeCell="D173" sqref="D173"/>
    </sheetView>
  </sheetViews>
  <sheetFormatPr baseColWidth="10" defaultRowHeight="11.25" x14ac:dyDescent="0.2"/>
  <cols>
    <col min="1" max="1" width="4" style="6" customWidth="1"/>
    <col min="2" max="2" width="42.85546875" style="5" customWidth="1"/>
    <col min="3" max="3" width="13.7109375" style="3" customWidth="1"/>
    <col min="4" max="4" width="13.5703125" style="3" customWidth="1"/>
    <col min="5" max="5" width="13" style="3" customWidth="1"/>
    <col min="6" max="6" width="13.7109375" style="3" customWidth="1"/>
    <col min="7" max="7" width="8.7109375" style="3" customWidth="1"/>
    <col min="8" max="8" width="2.5703125" style="3" customWidth="1"/>
    <col min="9" max="16384" width="11.42578125" style="5"/>
  </cols>
  <sheetData>
    <row r="1" spans="1:8" ht="9" customHeight="1" x14ac:dyDescent="0.2">
      <c r="A1" s="1"/>
      <c r="F1" s="4"/>
      <c r="G1" s="4"/>
      <c r="H1" s="4"/>
    </row>
    <row r="2" spans="1:8" ht="18" customHeight="1" x14ac:dyDescent="0.25">
      <c r="B2" s="7" t="s">
        <v>288</v>
      </c>
      <c r="C2" s="8"/>
      <c r="D2" s="8"/>
      <c r="E2" s="8"/>
      <c r="F2" s="8"/>
      <c r="G2" s="8"/>
      <c r="H2" s="8"/>
    </row>
    <row r="3" spans="1:8" ht="12" customHeight="1" x14ac:dyDescent="0.2">
      <c r="B3" s="9"/>
      <c r="C3" s="10" t="str">
        <f>CUMUL_AT_nbre!B3</f>
        <v>PERIODE DU 1.1 AU 30.4.2024</v>
      </c>
      <c r="D3" s="11"/>
    </row>
    <row r="4" spans="1:8" ht="14.25" customHeight="1" x14ac:dyDescent="0.2">
      <c r="B4" s="12" t="s">
        <v>176</v>
      </c>
      <c r="C4" s="13"/>
      <c r="D4" s="13"/>
      <c r="E4" s="13"/>
      <c r="F4" s="13"/>
      <c r="G4" s="351"/>
      <c r="H4" s="15"/>
    </row>
    <row r="5" spans="1:8" ht="12" customHeight="1" x14ac:dyDescent="0.2">
      <c r="B5" s="16" t="s">
        <v>4</v>
      </c>
      <c r="C5" s="17" t="s">
        <v>1</v>
      </c>
      <c r="D5" s="17" t="s">
        <v>2</v>
      </c>
      <c r="E5" s="18" t="s">
        <v>6</v>
      </c>
      <c r="F5" s="219" t="s">
        <v>3</v>
      </c>
      <c r="G5" s="19" t="str">
        <f>CUMUL_Maladie_mnt!$H$5</f>
        <v>PCAP</v>
      </c>
      <c r="H5" s="20"/>
    </row>
    <row r="6" spans="1:8" ht="9.75" customHeight="1" x14ac:dyDescent="0.2">
      <c r="B6" s="21"/>
      <c r="C6" s="45" t="s">
        <v>5</v>
      </c>
      <c r="D6" s="44" t="s">
        <v>5</v>
      </c>
      <c r="E6" s="44"/>
      <c r="F6" s="220" t="s">
        <v>87</v>
      </c>
      <c r="G6" s="22" t="str">
        <f>CUMUL_Maladie_mnt!$H$6</f>
        <v>en %</v>
      </c>
      <c r="H6" s="23"/>
    </row>
    <row r="7" spans="1:8" s="28" customFormat="1" ht="16.5" customHeight="1" x14ac:dyDescent="0.2">
      <c r="A7" s="24"/>
      <c r="B7" s="25" t="s">
        <v>170</v>
      </c>
      <c r="C7" s="192"/>
      <c r="D7" s="192"/>
      <c r="E7" s="192"/>
      <c r="F7" s="228"/>
      <c r="G7" s="193"/>
      <c r="H7" s="27"/>
    </row>
    <row r="8" spans="1:8" ht="6.75" customHeight="1" x14ac:dyDescent="0.2">
      <c r="B8" s="29"/>
      <c r="C8" s="30"/>
      <c r="D8" s="30"/>
      <c r="E8" s="30"/>
      <c r="F8" s="222"/>
      <c r="G8" s="179"/>
      <c r="H8" s="20"/>
    </row>
    <row r="9" spans="1:8" s="28" customFormat="1" ht="12.75" customHeight="1" x14ac:dyDescent="0.2">
      <c r="A9" s="24"/>
      <c r="B9" s="31" t="s">
        <v>88</v>
      </c>
      <c r="C9" s="30"/>
      <c r="D9" s="30"/>
      <c r="E9" s="30"/>
      <c r="F9" s="222"/>
      <c r="G9" s="179"/>
      <c r="H9" s="27"/>
    </row>
    <row r="10" spans="1:8" ht="10.5" customHeight="1" x14ac:dyDescent="0.2">
      <c r="B10" s="16" t="s">
        <v>22</v>
      </c>
      <c r="C10" s="30">
        <v>52824932</v>
      </c>
      <c r="D10" s="30">
        <v>19710219</v>
      </c>
      <c r="E10" s="30">
        <v>72535151</v>
      </c>
      <c r="F10" s="222">
        <v>618501</v>
      </c>
      <c r="G10" s="179">
        <v>1.5657475224856388E-2</v>
      </c>
      <c r="H10" s="20"/>
    </row>
    <row r="11" spans="1:8" ht="10.5" customHeight="1" x14ac:dyDescent="0.2">
      <c r="B11" s="16" t="s">
        <v>23</v>
      </c>
      <c r="C11" s="30">
        <v>1031769</v>
      </c>
      <c r="D11" s="30">
        <v>3157842</v>
      </c>
      <c r="E11" s="30">
        <v>4189611</v>
      </c>
      <c r="F11" s="222">
        <v>1419</v>
      </c>
      <c r="G11" s="179">
        <v>-8.7045940234962593E-2</v>
      </c>
      <c r="H11" s="20"/>
    </row>
    <row r="12" spans="1:8" ht="10.5" customHeight="1" x14ac:dyDescent="0.2">
      <c r="B12" s="33" t="s">
        <v>193</v>
      </c>
      <c r="C12" s="30">
        <v>205744.8699999993</v>
      </c>
      <c r="D12" s="30">
        <v>619404.67000000004</v>
      </c>
      <c r="E12" s="30">
        <v>825149.53999999946</v>
      </c>
      <c r="F12" s="222">
        <v>580056.6</v>
      </c>
      <c r="G12" s="179">
        <v>-0.22590380694368872</v>
      </c>
      <c r="H12" s="20"/>
    </row>
    <row r="13" spans="1:8" ht="10.5" customHeight="1" x14ac:dyDescent="0.2">
      <c r="B13" s="33" t="s">
        <v>194</v>
      </c>
      <c r="C13" s="30">
        <v>2803467</v>
      </c>
      <c r="D13" s="30">
        <v>1191857</v>
      </c>
      <c r="E13" s="30">
        <v>3995324</v>
      </c>
      <c r="F13" s="222">
        <v>152980</v>
      </c>
      <c r="G13" s="179">
        <v>2.8225261124231293E-2</v>
      </c>
      <c r="H13" s="20"/>
    </row>
    <row r="14" spans="1:8" x14ac:dyDescent="0.2">
      <c r="B14" s="33" t="s">
        <v>322</v>
      </c>
      <c r="C14" s="30">
        <v>122204</v>
      </c>
      <c r="D14" s="30">
        <v>35053</v>
      </c>
      <c r="E14" s="30">
        <v>157257</v>
      </c>
      <c r="F14" s="222">
        <v>6822</v>
      </c>
      <c r="G14" s="179">
        <v>0.10095423454707109</v>
      </c>
      <c r="H14" s="20"/>
    </row>
    <row r="15" spans="1:8" x14ac:dyDescent="0.2">
      <c r="B15" s="33" t="s">
        <v>324</v>
      </c>
      <c r="C15" s="30">
        <v>15</v>
      </c>
      <c r="D15" s="30">
        <v>8</v>
      </c>
      <c r="E15" s="30">
        <v>23</v>
      </c>
      <c r="F15" s="222">
        <v>7</v>
      </c>
      <c r="G15" s="179">
        <v>-7.999999999999996E-2</v>
      </c>
      <c r="H15" s="20"/>
    </row>
    <row r="16" spans="1:8" x14ac:dyDescent="0.2">
      <c r="B16" s="33" t="s">
        <v>325</v>
      </c>
      <c r="C16" s="30">
        <v>68</v>
      </c>
      <c r="D16" s="30">
        <v>860</v>
      </c>
      <c r="E16" s="30">
        <v>928</v>
      </c>
      <c r="F16" s="222">
        <v>818</v>
      </c>
      <c r="G16" s="179">
        <v>-0.18165784832451504</v>
      </c>
      <c r="H16" s="20"/>
    </row>
    <row r="17" spans="1:8" x14ac:dyDescent="0.2">
      <c r="B17" s="33" t="s">
        <v>320</v>
      </c>
      <c r="C17" s="30">
        <v>649328</v>
      </c>
      <c r="D17" s="30">
        <v>318470</v>
      </c>
      <c r="E17" s="30">
        <v>967798</v>
      </c>
      <c r="F17" s="222">
        <v>16080</v>
      </c>
      <c r="G17" s="179">
        <v>-7.3612449878003416E-2</v>
      </c>
      <c r="H17" s="20"/>
    </row>
    <row r="18" spans="1:8" x14ac:dyDescent="0.2">
      <c r="B18" s="33" t="s">
        <v>321</v>
      </c>
      <c r="C18" s="30">
        <v>103638</v>
      </c>
      <c r="D18" s="30">
        <v>5905</v>
      </c>
      <c r="E18" s="30">
        <v>109543</v>
      </c>
      <c r="F18" s="222">
        <v>169</v>
      </c>
      <c r="G18" s="179">
        <v>0.21445914034523672</v>
      </c>
      <c r="H18" s="20"/>
    </row>
    <row r="19" spans="1:8" x14ac:dyDescent="0.2">
      <c r="B19" s="33" t="s">
        <v>323</v>
      </c>
      <c r="C19" s="30">
        <v>1928214</v>
      </c>
      <c r="D19" s="30">
        <v>831561</v>
      </c>
      <c r="E19" s="30">
        <v>2759775</v>
      </c>
      <c r="F19" s="222">
        <v>129084</v>
      </c>
      <c r="G19" s="179">
        <v>5.8701538637413009E-2</v>
      </c>
      <c r="H19" s="20"/>
    </row>
    <row r="20" spans="1:8" x14ac:dyDescent="0.2">
      <c r="B20" s="16" t="s">
        <v>195</v>
      </c>
      <c r="C20" s="30">
        <v>3009211.8699999992</v>
      </c>
      <c r="D20" s="30">
        <v>1811261.67</v>
      </c>
      <c r="E20" s="30">
        <v>4820473.54</v>
      </c>
      <c r="F20" s="222">
        <v>733036.6</v>
      </c>
      <c r="G20" s="179">
        <v>-2.6482165057386209E-2</v>
      </c>
      <c r="H20" s="20"/>
    </row>
    <row r="21" spans="1:8" x14ac:dyDescent="0.2">
      <c r="B21" s="35"/>
      <c r="C21" s="30"/>
      <c r="D21" s="30"/>
      <c r="E21" s="30"/>
      <c r="F21" s="222"/>
      <c r="G21" s="179"/>
      <c r="H21" s="34"/>
    </row>
    <row r="22" spans="1:8" s="28" customFormat="1" ht="12.75" customHeight="1" x14ac:dyDescent="0.2">
      <c r="A22" s="24"/>
      <c r="B22" s="31" t="s">
        <v>102</v>
      </c>
      <c r="C22" s="30"/>
      <c r="D22" s="30"/>
      <c r="E22" s="30"/>
      <c r="F22" s="222"/>
      <c r="G22" s="179"/>
      <c r="H22" s="36"/>
    </row>
    <row r="23" spans="1:8" ht="10.5" customHeight="1" x14ac:dyDescent="0.2">
      <c r="B23" s="16" t="s">
        <v>22</v>
      </c>
      <c r="C23" s="30">
        <v>19800200</v>
      </c>
      <c r="D23" s="30">
        <v>7846617</v>
      </c>
      <c r="E23" s="30">
        <v>27646817</v>
      </c>
      <c r="F23" s="222">
        <v>1588563</v>
      </c>
      <c r="G23" s="179">
        <v>-4.5447314766212665E-3</v>
      </c>
      <c r="H23" s="20"/>
    </row>
    <row r="24" spans="1:8" ht="10.5" customHeight="1" x14ac:dyDescent="0.2">
      <c r="B24" s="16" t="s">
        <v>23</v>
      </c>
      <c r="C24" s="30">
        <v>7974</v>
      </c>
      <c r="D24" s="30">
        <v>12473</v>
      </c>
      <c r="E24" s="30">
        <v>20447</v>
      </c>
      <c r="F24" s="222">
        <v>45</v>
      </c>
      <c r="G24" s="179">
        <v>-0.15595459236326115</v>
      </c>
      <c r="H24" s="34"/>
    </row>
    <row r="25" spans="1:8" ht="10.5" customHeight="1" x14ac:dyDescent="0.2">
      <c r="B25" s="33" t="s">
        <v>193</v>
      </c>
      <c r="C25" s="30">
        <v>944839.03</v>
      </c>
      <c r="D25" s="30">
        <v>4889065.7799999993</v>
      </c>
      <c r="E25" s="30">
        <v>5833904.8099999987</v>
      </c>
      <c r="F25" s="222">
        <v>4585738.3499999996</v>
      </c>
      <c r="G25" s="179">
        <v>-0.23378978584693699</v>
      </c>
      <c r="H25" s="34"/>
    </row>
    <row r="26" spans="1:8" ht="10.5" customHeight="1" x14ac:dyDescent="0.2">
      <c r="B26" s="33" t="s">
        <v>194</v>
      </c>
      <c r="C26" s="30">
        <v>41777855</v>
      </c>
      <c r="D26" s="30">
        <v>19683710</v>
      </c>
      <c r="E26" s="30">
        <v>61461565</v>
      </c>
      <c r="F26" s="222">
        <v>7346036</v>
      </c>
      <c r="G26" s="179">
        <v>1.1030978427540195E-2</v>
      </c>
      <c r="H26" s="34"/>
    </row>
    <row r="27" spans="1:8" ht="10.5" customHeight="1" x14ac:dyDescent="0.2">
      <c r="B27" s="33" t="s">
        <v>322</v>
      </c>
      <c r="C27" s="30">
        <v>726054.5</v>
      </c>
      <c r="D27" s="30">
        <v>1665942</v>
      </c>
      <c r="E27" s="30">
        <v>2391996.5</v>
      </c>
      <c r="F27" s="222">
        <v>1322642</v>
      </c>
      <c r="G27" s="179">
        <v>-0.13456345862523467</v>
      </c>
      <c r="H27" s="34"/>
    </row>
    <row r="28" spans="1:8" ht="10.5" customHeight="1" x14ac:dyDescent="0.2">
      <c r="B28" s="33" t="s">
        <v>324</v>
      </c>
      <c r="C28" s="30">
        <v>1968</v>
      </c>
      <c r="D28" s="30">
        <v>25945</v>
      </c>
      <c r="E28" s="30">
        <v>27913</v>
      </c>
      <c r="F28" s="222">
        <v>26641</v>
      </c>
      <c r="G28" s="179">
        <v>-0.29081023399984751</v>
      </c>
      <c r="H28" s="34"/>
    </row>
    <row r="29" spans="1:8" ht="10.5" customHeight="1" x14ac:dyDescent="0.2">
      <c r="B29" s="33" t="s">
        <v>325</v>
      </c>
      <c r="C29" s="30">
        <v>23104</v>
      </c>
      <c r="D29" s="30">
        <v>1975949</v>
      </c>
      <c r="E29" s="30">
        <v>1999053</v>
      </c>
      <c r="F29" s="222">
        <v>1958618</v>
      </c>
      <c r="G29" s="179">
        <v>-0.23478559444558644</v>
      </c>
      <c r="H29" s="34"/>
    </row>
    <row r="30" spans="1:8" ht="10.5" customHeight="1" x14ac:dyDescent="0.2">
      <c r="B30" s="33" t="s">
        <v>320</v>
      </c>
      <c r="C30" s="30">
        <v>6838514</v>
      </c>
      <c r="D30" s="30">
        <v>2705916</v>
      </c>
      <c r="E30" s="30">
        <v>9544430</v>
      </c>
      <c r="F30" s="222">
        <v>201809</v>
      </c>
      <c r="G30" s="179">
        <v>3.8104913047403377E-2</v>
      </c>
      <c r="H30" s="34"/>
    </row>
    <row r="31" spans="1:8" ht="10.5" customHeight="1" x14ac:dyDescent="0.2">
      <c r="B31" s="33" t="s">
        <v>321</v>
      </c>
      <c r="C31" s="30">
        <v>16713401</v>
      </c>
      <c r="D31" s="30">
        <v>5084313</v>
      </c>
      <c r="E31" s="30">
        <v>21797714</v>
      </c>
      <c r="F31" s="222">
        <v>1115966</v>
      </c>
      <c r="G31" s="179">
        <v>5.6339909617735717E-2</v>
      </c>
      <c r="H31" s="34"/>
    </row>
    <row r="32" spans="1:8" ht="10.5" customHeight="1" x14ac:dyDescent="0.2">
      <c r="B32" s="33" t="s">
        <v>323</v>
      </c>
      <c r="C32" s="30">
        <v>17474813.5</v>
      </c>
      <c r="D32" s="30">
        <v>8225645</v>
      </c>
      <c r="E32" s="30">
        <v>25700458.5</v>
      </c>
      <c r="F32" s="222">
        <v>2720360</v>
      </c>
      <c r="G32" s="179">
        <v>6.0434732596752472E-3</v>
      </c>
      <c r="H32" s="34"/>
    </row>
    <row r="33" spans="1:8" ht="10.5" customHeight="1" x14ac:dyDescent="0.2">
      <c r="B33" s="269" t="s">
        <v>195</v>
      </c>
      <c r="C33" s="30">
        <v>42722694.030000001</v>
      </c>
      <c r="D33" s="30">
        <v>24572775.780000001</v>
      </c>
      <c r="E33" s="30">
        <v>67295469.810000002</v>
      </c>
      <c r="F33" s="222">
        <v>11931774.35</v>
      </c>
      <c r="G33" s="179">
        <v>-1.621937177787669E-2</v>
      </c>
      <c r="H33" s="34"/>
    </row>
    <row r="34" spans="1:8" ht="10.5" customHeight="1" x14ac:dyDescent="0.2">
      <c r="B34" s="16" t="s">
        <v>196</v>
      </c>
      <c r="C34" s="30">
        <v>18734</v>
      </c>
      <c r="D34" s="30">
        <v>1367</v>
      </c>
      <c r="E34" s="30">
        <v>20101</v>
      </c>
      <c r="F34" s="222">
        <v>52</v>
      </c>
      <c r="G34" s="179">
        <v>-0.28056549749463133</v>
      </c>
      <c r="H34" s="34"/>
    </row>
    <row r="35" spans="1:8" ht="10.5" customHeight="1" x14ac:dyDescent="0.2">
      <c r="B35" s="16" t="s">
        <v>197</v>
      </c>
      <c r="C35" s="30">
        <v>12931</v>
      </c>
      <c r="D35" s="30">
        <v>984</v>
      </c>
      <c r="E35" s="30">
        <v>13915</v>
      </c>
      <c r="F35" s="222">
        <v>21</v>
      </c>
      <c r="G35" s="179">
        <v>-0.17177548955419319</v>
      </c>
      <c r="H35" s="34"/>
    </row>
    <row r="36" spans="1:8" ht="10.5" customHeight="1" x14ac:dyDescent="0.2">
      <c r="B36" s="16" t="s">
        <v>198</v>
      </c>
      <c r="C36" s="30">
        <v>82498.62</v>
      </c>
      <c r="D36" s="30">
        <v>1143440</v>
      </c>
      <c r="E36" s="30">
        <v>1225938.6200000001</v>
      </c>
      <c r="F36" s="222"/>
      <c r="G36" s="179">
        <v>-5.5048427993971694E-2</v>
      </c>
      <c r="H36" s="34"/>
    </row>
    <row r="37" spans="1:8" ht="9" customHeight="1" x14ac:dyDescent="0.2">
      <c r="B37" s="16" t="s">
        <v>303</v>
      </c>
      <c r="C37" s="30"/>
      <c r="D37" s="30"/>
      <c r="E37" s="30"/>
      <c r="F37" s="222"/>
      <c r="G37" s="179"/>
      <c r="H37" s="34"/>
    </row>
    <row r="38" spans="1:8" s="28" customFormat="1" ht="13.5" customHeight="1" x14ac:dyDescent="0.2">
      <c r="A38" s="24"/>
      <c r="B38" s="31" t="s">
        <v>113</v>
      </c>
      <c r="C38" s="30"/>
      <c r="D38" s="30"/>
      <c r="E38" s="30"/>
      <c r="F38" s="222"/>
      <c r="G38" s="179"/>
      <c r="H38" s="36"/>
    </row>
    <row r="39" spans="1:8" ht="10.5" customHeight="1" x14ac:dyDescent="0.2">
      <c r="B39" s="16" t="s">
        <v>22</v>
      </c>
      <c r="C39" s="30">
        <v>72625132</v>
      </c>
      <c r="D39" s="30">
        <v>27556836</v>
      </c>
      <c r="E39" s="30">
        <v>100181968</v>
      </c>
      <c r="F39" s="222">
        <v>2207064</v>
      </c>
      <c r="G39" s="179">
        <v>1.0000889202719909E-2</v>
      </c>
      <c r="H39" s="34"/>
    </row>
    <row r="40" spans="1:8" ht="10.5" customHeight="1" x14ac:dyDescent="0.2">
      <c r="B40" s="16" t="s">
        <v>23</v>
      </c>
      <c r="C40" s="30">
        <v>1039743</v>
      </c>
      <c r="D40" s="30">
        <v>3170315</v>
      </c>
      <c r="E40" s="30">
        <v>4210058</v>
      </c>
      <c r="F40" s="222">
        <v>1464</v>
      </c>
      <c r="G40" s="179">
        <v>-8.7407788271118947E-2</v>
      </c>
      <c r="H40" s="34"/>
    </row>
    <row r="41" spans="1:8" s="28" customFormat="1" ht="10.5" customHeight="1" x14ac:dyDescent="0.2">
      <c r="A41" s="24"/>
      <c r="B41" s="33" t="s">
        <v>193</v>
      </c>
      <c r="C41" s="30">
        <v>1150583.8999999994</v>
      </c>
      <c r="D41" s="30">
        <v>5508470.4499999993</v>
      </c>
      <c r="E41" s="30">
        <v>6659054.3499999987</v>
      </c>
      <c r="F41" s="222">
        <v>5165794.9499999993</v>
      </c>
      <c r="G41" s="179">
        <v>-0.23282133563618546</v>
      </c>
      <c r="H41" s="27"/>
    </row>
    <row r="42" spans="1:8" ht="10.5" customHeight="1" x14ac:dyDescent="0.2">
      <c r="B42" s="33" t="s">
        <v>194</v>
      </c>
      <c r="C42" s="30">
        <v>44581322</v>
      </c>
      <c r="D42" s="30">
        <v>20875567</v>
      </c>
      <c r="E42" s="30">
        <v>65456889</v>
      </c>
      <c r="F42" s="222">
        <v>7499016</v>
      </c>
      <c r="G42" s="179">
        <v>1.2063978625726612E-2</v>
      </c>
      <c r="H42" s="34"/>
    </row>
    <row r="43" spans="1:8" ht="10.5" customHeight="1" x14ac:dyDescent="0.2">
      <c r="B43" s="33" t="s">
        <v>322</v>
      </c>
      <c r="C43" s="30">
        <v>848258.5</v>
      </c>
      <c r="D43" s="30">
        <v>1700995</v>
      </c>
      <c r="E43" s="30">
        <v>2549253.5</v>
      </c>
      <c r="F43" s="222">
        <v>1329464</v>
      </c>
      <c r="G43" s="179">
        <v>-0.12299019938378042</v>
      </c>
      <c r="H43" s="34"/>
    </row>
    <row r="44" spans="1:8" ht="10.5" customHeight="1" x14ac:dyDescent="0.2">
      <c r="B44" s="33" t="s">
        <v>324</v>
      </c>
      <c r="C44" s="30">
        <v>1983</v>
      </c>
      <c r="D44" s="30">
        <v>25953</v>
      </c>
      <c r="E44" s="343">
        <v>27936</v>
      </c>
      <c r="F44" s="222">
        <v>26648</v>
      </c>
      <c r="G44" s="344">
        <v>-0.2906764168190128</v>
      </c>
      <c r="H44" s="34"/>
    </row>
    <row r="45" spans="1:8" ht="10.5" customHeight="1" x14ac:dyDescent="0.2">
      <c r="B45" s="33" t="s">
        <v>325</v>
      </c>
      <c r="C45" s="30">
        <v>23172</v>
      </c>
      <c r="D45" s="30">
        <v>1976809</v>
      </c>
      <c r="E45" s="343">
        <v>1999981</v>
      </c>
      <c r="F45" s="222">
        <v>1959436</v>
      </c>
      <c r="G45" s="344">
        <v>-0.23476254264804519</v>
      </c>
      <c r="H45" s="34"/>
    </row>
    <row r="46" spans="1:8" ht="10.5" customHeight="1" x14ac:dyDescent="0.2">
      <c r="B46" s="33" t="s">
        <v>320</v>
      </c>
      <c r="C46" s="30">
        <v>7487842</v>
      </c>
      <c r="D46" s="30">
        <v>3024386</v>
      </c>
      <c r="E46" s="343">
        <v>10512228</v>
      </c>
      <c r="F46" s="222">
        <v>217889</v>
      </c>
      <c r="G46" s="344">
        <v>2.6705985110937469E-2</v>
      </c>
      <c r="H46" s="34"/>
    </row>
    <row r="47" spans="1:8" ht="10.5" customHeight="1" x14ac:dyDescent="0.2">
      <c r="B47" s="33" t="s">
        <v>321</v>
      </c>
      <c r="C47" s="30">
        <v>16817039</v>
      </c>
      <c r="D47" s="30">
        <v>5090218</v>
      </c>
      <c r="E47" s="343">
        <v>21907257</v>
      </c>
      <c r="F47" s="222">
        <v>1116135</v>
      </c>
      <c r="G47" s="344">
        <v>5.702806249444059E-2</v>
      </c>
      <c r="H47" s="34"/>
    </row>
    <row r="48" spans="1:8" ht="10.5" customHeight="1" x14ac:dyDescent="0.2">
      <c r="B48" s="33" t="s">
        <v>323</v>
      </c>
      <c r="C48" s="30">
        <v>19403027.5</v>
      </c>
      <c r="D48" s="30">
        <v>9057206</v>
      </c>
      <c r="E48" s="343">
        <v>28460233.5</v>
      </c>
      <c r="F48" s="222">
        <v>2849444</v>
      </c>
      <c r="G48" s="344">
        <v>1.0919241286825088E-2</v>
      </c>
      <c r="H48" s="34"/>
    </row>
    <row r="49" spans="1:8" ht="10.5" customHeight="1" x14ac:dyDescent="0.2">
      <c r="B49" s="269" t="s">
        <v>195</v>
      </c>
      <c r="C49" s="30">
        <v>45731905.899999999</v>
      </c>
      <c r="D49" s="30">
        <v>26384037.449999999</v>
      </c>
      <c r="E49" s="343">
        <v>72115943.349999994</v>
      </c>
      <c r="F49" s="222">
        <v>12664810.949999999</v>
      </c>
      <c r="G49" s="344">
        <v>-1.6912115226590974E-2</v>
      </c>
      <c r="H49" s="34"/>
    </row>
    <row r="50" spans="1:8" ht="10.5" customHeight="1" x14ac:dyDescent="0.2">
      <c r="B50" s="16" t="s">
        <v>196</v>
      </c>
      <c r="C50" s="30">
        <v>18734</v>
      </c>
      <c r="D50" s="30">
        <v>1367</v>
      </c>
      <c r="E50" s="343">
        <v>20101</v>
      </c>
      <c r="F50" s="222">
        <v>52</v>
      </c>
      <c r="G50" s="344">
        <v>-0.28056549749463133</v>
      </c>
      <c r="H50" s="34"/>
    </row>
    <row r="51" spans="1:8" s="28" customFormat="1" ht="10.5" customHeight="1" x14ac:dyDescent="0.2">
      <c r="A51" s="24"/>
      <c r="B51" s="16" t="s">
        <v>197</v>
      </c>
      <c r="C51" s="30">
        <v>12931</v>
      </c>
      <c r="D51" s="30">
        <v>984</v>
      </c>
      <c r="E51" s="343">
        <v>13915</v>
      </c>
      <c r="F51" s="222">
        <v>21</v>
      </c>
      <c r="G51" s="344">
        <v>-0.17177548955419319</v>
      </c>
      <c r="H51" s="27"/>
    </row>
    <row r="52" spans="1:8" ht="10.5" customHeight="1" x14ac:dyDescent="0.2">
      <c r="B52" s="16" t="s">
        <v>198</v>
      </c>
      <c r="C52" s="30">
        <v>82498.62</v>
      </c>
      <c r="D52" s="30">
        <v>1143440</v>
      </c>
      <c r="E52" s="343">
        <v>1225938.6200000001</v>
      </c>
      <c r="F52" s="222"/>
      <c r="G52" s="344">
        <v>-5.5048427993971694E-2</v>
      </c>
      <c r="H52" s="34"/>
    </row>
    <row r="53" spans="1:8" ht="10.5" customHeight="1" x14ac:dyDescent="0.2">
      <c r="B53" s="16" t="s">
        <v>303</v>
      </c>
      <c r="C53" s="30"/>
      <c r="D53" s="30"/>
      <c r="E53" s="343"/>
      <c r="F53" s="222"/>
      <c r="G53" s="344"/>
      <c r="H53" s="34"/>
    </row>
    <row r="54" spans="1:8" ht="9.75" customHeight="1" x14ac:dyDescent="0.2">
      <c r="B54" s="31" t="s">
        <v>122</v>
      </c>
      <c r="C54" s="30"/>
      <c r="D54" s="30"/>
      <c r="E54" s="30"/>
      <c r="F54" s="222"/>
      <c r="G54" s="179"/>
      <c r="H54" s="34"/>
    </row>
    <row r="55" spans="1:8" ht="10.5" customHeight="1" x14ac:dyDescent="0.2">
      <c r="B55" s="16" t="s">
        <v>22</v>
      </c>
      <c r="C55" s="30">
        <v>1295036</v>
      </c>
      <c r="D55" s="30">
        <v>578047</v>
      </c>
      <c r="E55" s="30">
        <v>1873083</v>
      </c>
      <c r="F55" s="222">
        <v>559</v>
      </c>
      <c r="G55" s="179">
        <v>0.12078244261106197</v>
      </c>
      <c r="H55" s="34"/>
    </row>
    <row r="56" spans="1:8" ht="10.5" customHeight="1" x14ac:dyDescent="0.2">
      <c r="B56" s="16" t="s">
        <v>23</v>
      </c>
      <c r="C56" s="30">
        <v>11084</v>
      </c>
      <c r="D56" s="30">
        <v>20454</v>
      </c>
      <c r="E56" s="30">
        <v>31538</v>
      </c>
      <c r="F56" s="222"/>
      <c r="G56" s="179">
        <v>-8.8259952010638631E-2</v>
      </c>
      <c r="H56" s="34"/>
    </row>
    <row r="57" spans="1:8" s="28" customFormat="1" ht="7.5" customHeight="1" x14ac:dyDescent="0.2">
      <c r="A57" s="24"/>
      <c r="B57" s="35"/>
      <c r="C57" s="30"/>
      <c r="D57" s="30"/>
      <c r="E57" s="30"/>
      <c r="F57" s="222"/>
      <c r="G57" s="179"/>
      <c r="H57" s="36"/>
    </row>
    <row r="58" spans="1:8" s="28" customFormat="1" ht="10.5" customHeight="1" x14ac:dyDescent="0.2">
      <c r="A58" s="24"/>
      <c r="B58" s="31" t="s">
        <v>121</v>
      </c>
      <c r="C58" s="30"/>
      <c r="D58" s="30"/>
      <c r="E58" s="30"/>
      <c r="F58" s="222"/>
      <c r="G58" s="179"/>
      <c r="H58" s="36"/>
    </row>
    <row r="59" spans="1:8" s="28" customFormat="1" ht="10.5" customHeight="1" x14ac:dyDescent="0.2">
      <c r="A59" s="24"/>
      <c r="B59" s="16" t="s">
        <v>22</v>
      </c>
      <c r="C59" s="30">
        <v>3572076</v>
      </c>
      <c r="D59" s="30">
        <v>247832</v>
      </c>
      <c r="E59" s="30">
        <v>3819908</v>
      </c>
      <c r="F59" s="222">
        <v>76</v>
      </c>
      <c r="G59" s="179">
        <v>2.1117594680865048E-2</v>
      </c>
      <c r="H59" s="36"/>
    </row>
    <row r="60" spans="1:8" s="28" customFormat="1" ht="10.5" customHeight="1" x14ac:dyDescent="0.2">
      <c r="A60" s="24"/>
      <c r="B60" s="16" t="s">
        <v>23</v>
      </c>
      <c r="C60" s="30">
        <v>1032</v>
      </c>
      <c r="D60" s="30">
        <v>305</v>
      </c>
      <c r="E60" s="30">
        <v>1337</v>
      </c>
      <c r="F60" s="222"/>
      <c r="G60" s="179">
        <v>0.97488921713441656</v>
      </c>
      <c r="H60" s="36"/>
    </row>
    <row r="61" spans="1:8" s="28" customFormat="1" ht="10.5" customHeight="1" x14ac:dyDescent="0.2">
      <c r="A61" s="24"/>
      <c r="B61" s="16" t="s">
        <v>225</v>
      </c>
      <c r="C61" s="30">
        <v>16416251.560000001</v>
      </c>
      <c r="D61" s="30">
        <v>436870.04000000004</v>
      </c>
      <c r="E61" s="30">
        <v>16853121.600000001</v>
      </c>
      <c r="F61" s="222">
        <v>253</v>
      </c>
      <c r="G61" s="179">
        <v>4.2350414014941995E-2</v>
      </c>
      <c r="H61" s="36"/>
    </row>
    <row r="62" spans="1:8" s="28" customFormat="1" ht="10.5" customHeight="1" x14ac:dyDescent="0.2">
      <c r="A62" s="24"/>
      <c r="B62" s="16" t="s">
        <v>200</v>
      </c>
      <c r="C62" s="30">
        <v>23048</v>
      </c>
      <c r="D62" s="30">
        <v>161832</v>
      </c>
      <c r="E62" s="30">
        <v>184880</v>
      </c>
      <c r="F62" s="222">
        <v>40</v>
      </c>
      <c r="G62" s="179">
        <v>0.10353719245048776</v>
      </c>
      <c r="H62" s="36"/>
    </row>
    <row r="63" spans="1:8" s="28" customFormat="1" ht="10.5" customHeight="1" x14ac:dyDescent="0.2">
      <c r="A63" s="24"/>
      <c r="B63" s="16" t="s">
        <v>201</v>
      </c>
      <c r="C63" s="30">
        <v>1609517</v>
      </c>
      <c r="D63" s="30">
        <v>412877</v>
      </c>
      <c r="E63" s="30">
        <v>2022394</v>
      </c>
      <c r="F63" s="222">
        <v>20255</v>
      </c>
      <c r="G63" s="179">
        <v>3.6866709117625129E-2</v>
      </c>
      <c r="H63" s="36"/>
    </row>
    <row r="64" spans="1:8" s="28" customFormat="1" ht="10.5" customHeight="1" x14ac:dyDescent="0.2">
      <c r="A64" s="24"/>
      <c r="B64" s="16" t="s">
        <v>202</v>
      </c>
      <c r="C64" s="30">
        <v>18098012</v>
      </c>
      <c r="D64" s="30">
        <v>1143376</v>
      </c>
      <c r="E64" s="30">
        <v>19241388</v>
      </c>
      <c r="F64" s="222">
        <v>8908</v>
      </c>
      <c r="G64" s="179">
        <v>4.4750880182559793E-2</v>
      </c>
      <c r="H64" s="36"/>
    </row>
    <row r="65" spans="1:8" s="28" customFormat="1" ht="10.5" customHeight="1" x14ac:dyDescent="0.2">
      <c r="A65" s="24"/>
      <c r="B65" s="16" t="s">
        <v>203</v>
      </c>
      <c r="C65" s="30">
        <v>4754710</v>
      </c>
      <c r="D65" s="30">
        <v>361614</v>
      </c>
      <c r="E65" s="30">
        <v>5116324</v>
      </c>
      <c r="F65" s="222">
        <v>25</v>
      </c>
      <c r="G65" s="179">
        <v>4.983743708445898E-3</v>
      </c>
      <c r="H65" s="36"/>
    </row>
    <row r="66" spans="1:8" s="28" customFormat="1" ht="10.5" customHeight="1" x14ac:dyDescent="0.2">
      <c r="A66" s="24"/>
      <c r="B66" s="16" t="s">
        <v>204</v>
      </c>
      <c r="C66" s="30">
        <v>5756615.0499999998</v>
      </c>
      <c r="D66" s="30">
        <v>72659802.460000008</v>
      </c>
      <c r="E66" s="30">
        <v>78416417.510000005</v>
      </c>
      <c r="F66" s="222"/>
      <c r="G66" s="179">
        <v>5.6605214232653411E-2</v>
      </c>
      <c r="H66" s="36"/>
    </row>
    <row r="67" spans="1:8" s="28" customFormat="1" ht="6.75" customHeight="1" x14ac:dyDescent="0.2">
      <c r="A67" s="24"/>
      <c r="B67" s="35"/>
      <c r="C67" s="30"/>
      <c r="D67" s="30"/>
      <c r="E67" s="30"/>
      <c r="F67" s="222"/>
      <c r="G67" s="179"/>
      <c r="H67" s="36"/>
    </row>
    <row r="68" spans="1:8" s="28" customFormat="1" ht="12" customHeight="1" x14ac:dyDescent="0.2">
      <c r="A68" s="24"/>
      <c r="B68" s="31" t="s">
        <v>243</v>
      </c>
      <c r="C68" s="30"/>
      <c r="D68" s="30"/>
      <c r="E68" s="30"/>
      <c r="F68" s="222"/>
      <c r="G68" s="179"/>
      <c r="H68" s="36"/>
    </row>
    <row r="69" spans="1:8" s="28" customFormat="1" ht="10.5" customHeight="1" x14ac:dyDescent="0.2">
      <c r="A69" s="24"/>
      <c r="B69" s="16" t="s">
        <v>22</v>
      </c>
      <c r="C69" s="30">
        <v>4168191</v>
      </c>
      <c r="D69" s="30">
        <v>1647030</v>
      </c>
      <c r="E69" s="30">
        <v>5815221</v>
      </c>
      <c r="F69" s="222"/>
      <c r="G69" s="179">
        <v>0.12374438656419939</v>
      </c>
      <c r="H69" s="36"/>
    </row>
    <row r="70" spans="1:8" s="28" customFormat="1" ht="10.5" customHeight="1" x14ac:dyDescent="0.2">
      <c r="A70" s="24"/>
      <c r="B70" s="16" t="s">
        <v>23</v>
      </c>
      <c r="C70" s="30">
        <v>9576</v>
      </c>
      <c r="D70" s="30">
        <v>40327</v>
      </c>
      <c r="E70" s="30">
        <v>49903</v>
      </c>
      <c r="F70" s="222"/>
      <c r="G70" s="179">
        <v>6.8975858449542571E-2</v>
      </c>
      <c r="H70" s="36"/>
    </row>
    <row r="71" spans="1:8" s="28" customFormat="1" ht="10.5" customHeight="1" x14ac:dyDescent="0.2">
      <c r="A71" s="24"/>
      <c r="B71" s="33" t="s">
        <v>193</v>
      </c>
      <c r="C71" s="30">
        <v>1727598.81</v>
      </c>
      <c r="D71" s="30">
        <v>691384.05</v>
      </c>
      <c r="E71" s="30">
        <v>2418982.8600000003</v>
      </c>
      <c r="F71" s="222"/>
      <c r="G71" s="179">
        <v>3.1564942933015594E-3</v>
      </c>
      <c r="H71" s="36"/>
    </row>
    <row r="72" spans="1:8" ht="10.5" customHeight="1" x14ac:dyDescent="0.2">
      <c r="B72" s="33" t="s">
        <v>194</v>
      </c>
      <c r="C72" s="30">
        <v>3042582.5</v>
      </c>
      <c r="D72" s="30">
        <v>767924.5</v>
      </c>
      <c r="E72" s="30">
        <v>3810507</v>
      </c>
      <c r="F72" s="222"/>
      <c r="G72" s="179">
        <v>7.3857321950457244E-2</v>
      </c>
      <c r="H72" s="34"/>
    </row>
    <row r="73" spans="1:8" ht="10.5" customHeight="1" x14ac:dyDescent="0.2">
      <c r="B73" s="33" t="s">
        <v>322</v>
      </c>
      <c r="C73" s="30">
        <v>42618</v>
      </c>
      <c r="D73" s="30">
        <v>28828.5</v>
      </c>
      <c r="E73" s="30">
        <v>71446.5</v>
      </c>
      <c r="F73" s="222"/>
      <c r="G73" s="179">
        <v>0.3229853344196727</v>
      </c>
      <c r="H73" s="34"/>
    </row>
    <row r="74" spans="1:8" ht="10.5" customHeight="1" x14ac:dyDescent="0.2">
      <c r="B74" s="33" t="s">
        <v>324</v>
      </c>
      <c r="C74" s="30">
        <v>48</v>
      </c>
      <c r="D74" s="30">
        <v>713</v>
      </c>
      <c r="E74" s="30">
        <v>761</v>
      </c>
      <c r="F74" s="222"/>
      <c r="G74" s="179">
        <v>-7.3081607795371539E-2</v>
      </c>
      <c r="H74" s="34"/>
    </row>
    <row r="75" spans="1:8" ht="10.5" customHeight="1" x14ac:dyDescent="0.2">
      <c r="B75" s="33" t="s">
        <v>325</v>
      </c>
      <c r="C75" s="30">
        <v>251</v>
      </c>
      <c r="D75" s="30">
        <v>9790</v>
      </c>
      <c r="E75" s="30">
        <v>10041</v>
      </c>
      <c r="F75" s="222"/>
      <c r="G75" s="179">
        <v>-0.45882289533254283</v>
      </c>
      <c r="H75" s="34"/>
    </row>
    <row r="76" spans="1:8" ht="10.5" customHeight="1" x14ac:dyDescent="0.2">
      <c r="B76" s="33" t="s">
        <v>320</v>
      </c>
      <c r="C76" s="30">
        <v>200032</v>
      </c>
      <c r="D76" s="30">
        <v>55717</v>
      </c>
      <c r="E76" s="30">
        <v>255749</v>
      </c>
      <c r="F76" s="222"/>
      <c r="G76" s="179">
        <v>7.8281657124064985E-2</v>
      </c>
      <c r="H76" s="34"/>
    </row>
    <row r="77" spans="1:8" ht="10.5" customHeight="1" x14ac:dyDescent="0.2">
      <c r="B77" s="33" t="s">
        <v>321</v>
      </c>
      <c r="C77" s="30">
        <v>821278</v>
      </c>
      <c r="D77" s="30">
        <v>95900</v>
      </c>
      <c r="E77" s="30">
        <v>917178</v>
      </c>
      <c r="F77" s="222"/>
      <c r="G77" s="179">
        <v>0.15481604593185772</v>
      </c>
      <c r="H77" s="34"/>
    </row>
    <row r="78" spans="1:8" ht="10.5" customHeight="1" x14ac:dyDescent="0.2">
      <c r="B78" s="33" t="s">
        <v>323</v>
      </c>
      <c r="C78" s="30">
        <v>1978355.5</v>
      </c>
      <c r="D78" s="30">
        <v>576976</v>
      </c>
      <c r="E78" s="30">
        <v>2555331.5</v>
      </c>
      <c r="F78" s="222"/>
      <c r="G78" s="179">
        <v>4.570338164429133E-2</v>
      </c>
      <c r="H78" s="34"/>
    </row>
    <row r="79" spans="1:8" ht="10.5" customHeight="1" x14ac:dyDescent="0.2">
      <c r="B79" s="16" t="s">
        <v>195</v>
      </c>
      <c r="C79" s="30">
        <v>4770181.3100000005</v>
      </c>
      <c r="D79" s="30">
        <v>1459308.55</v>
      </c>
      <c r="E79" s="30">
        <v>6229489.8600000003</v>
      </c>
      <c r="F79" s="222"/>
      <c r="G79" s="179">
        <v>4.5251340679019592E-2</v>
      </c>
      <c r="H79" s="34"/>
    </row>
    <row r="80" spans="1:8" ht="10.5" customHeight="1" x14ac:dyDescent="0.2">
      <c r="B80" s="16" t="s">
        <v>196</v>
      </c>
      <c r="C80" s="30">
        <v>4796</v>
      </c>
      <c r="D80" s="30">
        <v>454</v>
      </c>
      <c r="E80" s="30">
        <v>5250</v>
      </c>
      <c r="F80" s="222"/>
      <c r="G80" s="179">
        <v>0.1674449633088726</v>
      </c>
      <c r="H80" s="34"/>
    </row>
    <row r="81" spans="1:8" ht="10.5" customHeight="1" x14ac:dyDescent="0.2">
      <c r="B81" s="16" t="s">
        <v>197</v>
      </c>
      <c r="C81" s="30">
        <v>1872</v>
      </c>
      <c r="D81" s="30">
        <v>130</v>
      </c>
      <c r="E81" s="30">
        <v>2002</v>
      </c>
      <c r="F81" s="222"/>
      <c r="G81" s="179">
        <v>0.193798449612403</v>
      </c>
      <c r="H81" s="34"/>
    </row>
    <row r="82" spans="1:8" s="28" customFormat="1" ht="10.5" customHeight="1" x14ac:dyDescent="0.2">
      <c r="A82" s="24"/>
      <c r="B82" s="16" t="s">
        <v>198</v>
      </c>
      <c r="C82" s="30">
        <v>2640</v>
      </c>
      <c r="D82" s="30">
        <v>36035</v>
      </c>
      <c r="E82" s="30">
        <v>38675</v>
      </c>
      <c r="F82" s="222"/>
      <c r="G82" s="179">
        <v>-0.36041608096710709</v>
      </c>
      <c r="H82" s="36"/>
    </row>
    <row r="83" spans="1:8" s="28" customFormat="1" ht="10.5" customHeight="1" x14ac:dyDescent="0.2">
      <c r="A83" s="24"/>
      <c r="B83" s="16" t="s">
        <v>200</v>
      </c>
      <c r="C83" s="46">
        <v>4178</v>
      </c>
      <c r="D83" s="46">
        <v>51121</v>
      </c>
      <c r="E83" s="46">
        <v>55299</v>
      </c>
      <c r="F83" s="222"/>
      <c r="G83" s="190">
        <v>-3.0318440064529661E-2</v>
      </c>
      <c r="H83" s="47"/>
    </row>
    <row r="84" spans="1:8" s="28" customFormat="1" ht="10.5" customHeight="1" x14ac:dyDescent="0.2">
      <c r="A84" s="24"/>
      <c r="B84" s="16" t="s">
        <v>201</v>
      </c>
      <c r="C84" s="46">
        <v>287985</v>
      </c>
      <c r="D84" s="46">
        <v>126346</v>
      </c>
      <c r="E84" s="345">
        <v>414331</v>
      </c>
      <c r="F84" s="222"/>
      <c r="G84" s="346">
        <v>2.6194102859407264E-2</v>
      </c>
      <c r="H84" s="47"/>
    </row>
    <row r="85" spans="1:8" s="28" customFormat="1" ht="10.5" customHeight="1" x14ac:dyDescent="0.2">
      <c r="A85" s="24"/>
      <c r="B85" s="16" t="s">
        <v>202</v>
      </c>
      <c r="C85" s="46">
        <v>3264713</v>
      </c>
      <c r="D85" s="46">
        <v>256257</v>
      </c>
      <c r="E85" s="345">
        <v>3520970</v>
      </c>
      <c r="F85" s="222"/>
      <c r="G85" s="346">
        <v>7.3336877620872709E-2</v>
      </c>
      <c r="H85" s="47"/>
    </row>
    <row r="86" spans="1:8" s="28" customFormat="1" ht="10.5" customHeight="1" x14ac:dyDescent="0.2">
      <c r="A86" s="24"/>
      <c r="B86" s="16" t="s">
        <v>203</v>
      </c>
      <c r="C86" s="46">
        <v>982237</v>
      </c>
      <c r="D86" s="46">
        <v>99063</v>
      </c>
      <c r="E86" s="345">
        <v>1081300</v>
      </c>
      <c r="F86" s="222"/>
      <c r="G86" s="346">
        <v>4.9840480171190027E-2</v>
      </c>
      <c r="H86" s="47"/>
    </row>
    <row r="87" spans="1:8" s="28" customFormat="1" ht="10.5" customHeight="1" x14ac:dyDescent="0.2">
      <c r="A87" s="24"/>
      <c r="B87" s="16" t="s">
        <v>204</v>
      </c>
      <c r="C87" s="46">
        <v>671180.42</v>
      </c>
      <c r="D87" s="46">
        <v>7995570.75</v>
      </c>
      <c r="E87" s="345">
        <v>8666751.1699999999</v>
      </c>
      <c r="F87" s="222"/>
      <c r="G87" s="346">
        <v>0.11161186499899856</v>
      </c>
      <c r="H87" s="47"/>
    </row>
    <row r="88" spans="1:8" ht="10.5" customHeight="1" x14ac:dyDescent="0.2">
      <c r="B88" s="16" t="s">
        <v>303</v>
      </c>
      <c r="C88" s="348"/>
      <c r="D88" s="46"/>
      <c r="E88" s="345"/>
      <c r="F88" s="222"/>
      <c r="G88" s="346"/>
      <c r="H88" s="47"/>
    </row>
    <row r="89" spans="1:8" s="28" customFormat="1" ht="11.25" customHeight="1" x14ac:dyDescent="0.2">
      <c r="A89" s="24"/>
      <c r="B89" s="31" t="s">
        <v>278</v>
      </c>
      <c r="C89" s="348"/>
      <c r="D89" s="46"/>
      <c r="E89" s="345"/>
      <c r="F89" s="222"/>
      <c r="G89" s="346"/>
      <c r="H89" s="47"/>
    </row>
    <row r="90" spans="1:8" ht="10.5" customHeight="1" x14ac:dyDescent="0.2">
      <c r="B90" s="16" t="s">
        <v>22</v>
      </c>
      <c r="C90" s="348">
        <v>81660435</v>
      </c>
      <c r="D90" s="46">
        <v>30029745</v>
      </c>
      <c r="E90" s="345">
        <v>111690180</v>
      </c>
      <c r="F90" s="222">
        <v>2207699</v>
      </c>
      <c r="G90" s="346">
        <v>1.7428080412269953E-2</v>
      </c>
      <c r="H90" s="47"/>
    </row>
    <row r="91" spans="1:8" ht="10.5" customHeight="1" x14ac:dyDescent="0.2">
      <c r="B91" s="16" t="s">
        <v>23</v>
      </c>
      <c r="C91" s="348">
        <v>1061435</v>
      </c>
      <c r="D91" s="46">
        <v>3231401</v>
      </c>
      <c r="E91" s="345">
        <v>4292836</v>
      </c>
      <c r="F91" s="222">
        <v>1464</v>
      </c>
      <c r="G91" s="346">
        <v>-8.5706034208636983E-2</v>
      </c>
      <c r="H91" s="47"/>
    </row>
    <row r="92" spans="1:8" ht="10.5" customHeight="1" x14ac:dyDescent="0.2">
      <c r="B92" s="33" t="s">
        <v>193</v>
      </c>
      <c r="C92" s="348">
        <v>19623909.27</v>
      </c>
      <c r="D92" s="46">
        <v>6756347.54</v>
      </c>
      <c r="E92" s="46">
        <v>26380256.809999999</v>
      </c>
      <c r="F92" s="222">
        <v>5166202.9499999993</v>
      </c>
      <c r="G92" s="190">
        <v>-4.5528216519204023E-2</v>
      </c>
      <c r="H92" s="47"/>
    </row>
    <row r="93" spans="1:8" ht="10.5" customHeight="1" x14ac:dyDescent="0.2">
      <c r="B93" s="33" t="s">
        <v>194</v>
      </c>
      <c r="C93" s="348">
        <v>47623904.5</v>
      </c>
      <c r="D93" s="46">
        <v>21643491.5</v>
      </c>
      <c r="E93" s="46">
        <v>69267396</v>
      </c>
      <c r="F93" s="222">
        <v>7499016</v>
      </c>
      <c r="G93" s="190">
        <v>1.5277890334169042E-2</v>
      </c>
      <c r="H93" s="47"/>
    </row>
    <row r="94" spans="1:8" ht="10.5" customHeight="1" x14ac:dyDescent="0.2">
      <c r="B94" s="33" t="s">
        <v>322</v>
      </c>
      <c r="C94" s="348">
        <v>890876.5</v>
      </c>
      <c r="D94" s="46">
        <v>1729823.5</v>
      </c>
      <c r="E94" s="46">
        <v>2620700</v>
      </c>
      <c r="F94" s="222">
        <v>1329464</v>
      </c>
      <c r="G94" s="190">
        <v>-0.11485564517218549</v>
      </c>
      <c r="H94" s="47"/>
    </row>
    <row r="95" spans="1:8" ht="10.5" customHeight="1" x14ac:dyDescent="0.2">
      <c r="B95" s="33" t="s">
        <v>324</v>
      </c>
      <c r="C95" s="348">
        <v>2031</v>
      </c>
      <c r="D95" s="46">
        <v>26666</v>
      </c>
      <c r="E95" s="46">
        <v>28697</v>
      </c>
      <c r="F95" s="222">
        <v>26648</v>
      </c>
      <c r="G95" s="190">
        <v>-0.2862330555901007</v>
      </c>
      <c r="H95" s="47"/>
    </row>
    <row r="96" spans="1:8" ht="10.5" customHeight="1" x14ac:dyDescent="0.2">
      <c r="B96" s="33" t="s">
        <v>325</v>
      </c>
      <c r="C96" s="348">
        <v>23423</v>
      </c>
      <c r="D96" s="46">
        <v>1986599</v>
      </c>
      <c r="E96" s="46">
        <v>2010022</v>
      </c>
      <c r="F96" s="222">
        <v>1959436</v>
      </c>
      <c r="G96" s="190">
        <v>-0.23634197371905363</v>
      </c>
      <c r="H96" s="47"/>
    </row>
    <row r="97" spans="2:8" ht="10.5" customHeight="1" x14ac:dyDescent="0.2">
      <c r="B97" s="33" t="s">
        <v>320</v>
      </c>
      <c r="C97" s="348">
        <v>7687874</v>
      </c>
      <c r="D97" s="46">
        <v>3080103</v>
      </c>
      <c r="E97" s="46">
        <v>10767977</v>
      </c>
      <c r="F97" s="222">
        <v>217889</v>
      </c>
      <c r="G97" s="190">
        <v>2.7873687723326546E-2</v>
      </c>
      <c r="H97" s="47"/>
    </row>
    <row r="98" spans="2:8" ht="10.5" customHeight="1" x14ac:dyDescent="0.2">
      <c r="B98" s="33" t="s">
        <v>321</v>
      </c>
      <c r="C98" s="348">
        <v>17638317</v>
      </c>
      <c r="D98" s="46">
        <v>5186118</v>
      </c>
      <c r="E98" s="46">
        <v>22824435</v>
      </c>
      <c r="F98" s="222">
        <v>1116135</v>
      </c>
      <c r="G98" s="190">
        <v>6.0637114114576285E-2</v>
      </c>
      <c r="H98" s="47"/>
    </row>
    <row r="99" spans="2:8" ht="10.5" customHeight="1" x14ac:dyDescent="0.2">
      <c r="B99" s="33" t="s">
        <v>323</v>
      </c>
      <c r="C99" s="348">
        <v>21381383</v>
      </c>
      <c r="D99" s="46">
        <v>9634182</v>
      </c>
      <c r="E99" s="46">
        <v>31015565</v>
      </c>
      <c r="F99" s="222">
        <v>2849444</v>
      </c>
      <c r="G99" s="190">
        <v>1.369734607822215E-2</v>
      </c>
      <c r="H99" s="47"/>
    </row>
    <row r="100" spans="2:8" ht="10.5" customHeight="1" x14ac:dyDescent="0.2">
      <c r="B100" s="16" t="s">
        <v>195</v>
      </c>
      <c r="C100" s="348">
        <v>67247813.770000011</v>
      </c>
      <c r="D100" s="46">
        <v>28399839.039999999</v>
      </c>
      <c r="E100" s="46">
        <v>95647652.810000002</v>
      </c>
      <c r="F100" s="222">
        <v>12665218.949999999</v>
      </c>
      <c r="G100" s="190">
        <v>-2.2532088210529544E-3</v>
      </c>
      <c r="H100" s="47"/>
    </row>
    <row r="101" spans="2:8" ht="10.5" customHeight="1" x14ac:dyDescent="0.2">
      <c r="B101" s="16" t="s">
        <v>196</v>
      </c>
      <c r="C101" s="348">
        <v>23530</v>
      </c>
      <c r="D101" s="46">
        <v>1821</v>
      </c>
      <c r="E101" s="46">
        <v>25351</v>
      </c>
      <c r="F101" s="222">
        <v>52</v>
      </c>
      <c r="G101" s="190">
        <v>-0.21845423436199407</v>
      </c>
      <c r="H101" s="47"/>
    </row>
    <row r="102" spans="2:8" ht="10.5" customHeight="1" x14ac:dyDescent="0.2">
      <c r="B102" s="16" t="s">
        <v>197</v>
      </c>
      <c r="C102" s="348">
        <v>14803</v>
      </c>
      <c r="D102" s="46">
        <v>1114</v>
      </c>
      <c r="E102" s="46">
        <v>15917</v>
      </c>
      <c r="F102" s="222">
        <v>21</v>
      </c>
      <c r="G102" s="190">
        <v>-0.13859725078471696</v>
      </c>
      <c r="H102" s="47"/>
    </row>
    <row r="103" spans="2:8" ht="10.5" customHeight="1" x14ac:dyDescent="0.2">
      <c r="B103" s="16" t="s">
        <v>198</v>
      </c>
      <c r="C103" s="348">
        <v>85138.62</v>
      </c>
      <c r="D103" s="46">
        <v>1179475</v>
      </c>
      <c r="E103" s="46">
        <v>1264613.6200000001</v>
      </c>
      <c r="F103" s="222"/>
      <c r="G103" s="190">
        <v>-6.8647585617124696E-2</v>
      </c>
      <c r="H103" s="47"/>
    </row>
    <row r="104" spans="2:8" ht="10.5" customHeight="1" x14ac:dyDescent="0.2">
      <c r="B104" s="16" t="s">
        <v>200</v>
      </c>
      <c r="C104" s="348">
        <v>27226</v>
      </c>
      <c r="D104" s="46">
        <v>212953</v>
      </c>
      <c r="E104" s="46">
        <v>240179</v>
      </c>
      <c r="F104" s="222">
        <v>40</v>
      </c>
      <c r="G104" s="190">
        <v>6.9544268398036957E-2</v>
      </c>
      <c r="H104" s="47"/>
    </row>
    <row r="105" spans="2:8" ht="10.5" customHeight="1" x14ac:dyDescent="0.2">
      <c r="B105" s="16" t="s">
        <v>201</v>
      </c>
      <c r="C105" s="348">
        <v>1897502</v>
      </c>
      <c r="D105" s="46">
        <v>539223</v>
      </c>
      <c r="E105" s="46">
        <v>2436725</v>
      </c>
      <c r="F105" s="222">
        <v>20255</v>
      </c>
      <c r="G105" s="190">
        <v>3.5036345047087414E-2</v>
      </c>
      <c r="H105" s="47"/>
    </row>
    <row r="106" spans="2:8" ht="10.5" customHeight="1" x14ac:dyDescent="0.2">
      <c r="B106" s="16" t="s">
        <v>202</v>
      </c>
      <c r="C106" s="348">
        <v>21362725</v>
      </c>
      <c r="D106" s="46">
        <v>1399633</v>
      </c>
      <c r="E106" s="46">
        <v>22762358</v>
      </c>
      <c r="F106" s="222">
        <v>8908</v>
      </c>
      <c r="G106" s="190">
        <v>4.9072713025653858E-2</v>
      </c>
      <c r="H106" s="47"/>
    </row>
    <row r="107" spans="2:8" ht="10.5" customHeight="1" x14ac:dyDescent="0.2">
      <c r="B107" s="16" t="s">
        <v>203</v>
      </c>
      <c r="C107" s="348">
        <v>5736947</v>
      </c>
      <c r="D107" s="46">
        <v>460677</v>
      </c>
      <c r="E107" s="46">
        <v>6197624</v>
      </c>
      <c r="F107" s="222">
        <v>25</v>
      </c>
      <c r="G107" s="190">
        <v>1.2531780363664424E-2</v>
      </c>
      <c r="H107" s="47"/>
    </row>
    <row r="108" spans="2:8" ht="10.5" customHeight="1" x14ac:dyDescent="0.2">
      <c r="B108" s="16" t="s">
        <v>204</v>
      </c>
      <c r="C108" s="348">
        <v>6427795.4699999997</v>
      </c>
      <c r="D108" s="46">
        <v>80655373.210000008</v>
      </c>
      <c r="E108" s="46">
        <v>87083168.680000007</v>
      </c>
      <c r="F108" s="222"/>
      <c r="G108" s="190">
        <v>6.1834482934379764E-2</v>
      </c>
      <c r="H108" s="47"/>
    </row>
    <row r="109" spans="2:8" ht="10.5" customHeight="1" x14ac:dyDescent="0.2">
      <c r="B109" s="21" t="s">
        <v>303</v>
      </c>
      <c r="C109" s="398"/>
      <c r="D109" s="399"/>
      <c r="E109" s="399"/>
      <c r="F109" s="342"/>
      <c r="G109" s="347"/>
      <c r="H109" s="47"/>
    </row>
    <row r="110" spans="2:8" ht="9.75" customHeight="1" x14ac:dyDescent="0.2">
      <c r="B110" s="43"/>
      <c r="C110" s="49"/>
      <c r="D110" s="49"/>
      <c r="E110" s="49"/>
      <c r="F110" s="348"/>
      <c r="G110" s="348"/>
      <c r="H110" s="47"/>
    </row>
    <row r="111" spans="2:8" ht="15" customHeight="1" x14ac:dyDescent="0.25">
      <c r="B111" s="7" t="s">
        <v>288</v>
      </c>
      <c r="C111" s="8"/>
      <c r="D111" s="8"/>
      <c r="E111" s="8"/>
      <c r="F111" s="349"/>
      <c r="G111" s="349"/>
      <c r="H111" s="8"/>
    </row>
    <row r="112" spans="2:8" ht="9.75" customHeight="1" x14ac:dyDescent="0.2">
      <c r="B112" s="9"/>
      <c r="C112" s="261" t="str">
        <f>$C$3</f>
        <v>PERIODE DU 1.1 AU 30.4.2024</v>
      </c>
      <c r="D112" s="262"/>
      <c r="F112" s="350"/>
      <c r="G112" s="350"/>
    </row>
    <row r="113" spans="1:8" ht="14.25" customHeight="1" x14ac:dyDescent="0.2">
      <c r="B113" s="12" t="s">
        <v>176</v>
      </c>
      <c r="C113" s="13"/>
      <c r="D113" s="13"/>
      <c r="E113" s="13"/>
      <c r="F113" s="353"/>
      <c r="G113" s="351"/>
      <c r="H113" s="15"/>
    </row>
    <row r="114" spans="1:8" ht="12" customHeight="1" x14ac:dyDescent="0.2">
      <c r="B114" s="16" t="s">
        <v>4</v>
      </c>
      <c r="C114" s="17" t="s">
        <v>1</v>
      </c>
      <c r="D114" s="17" t="s">
        <v>2</v>
      </c>
      <c r="E114" s="18" t="s">
        <v>6</v>
      </c>
      <c r="F114" s="219" t="s">
        <v>3</v>
      </c>
      <c r="G114" s="19" t="str">
        <f>CUMUL_Maladie_mnt!$H$5</f>
        <v>PCAP</v>
      </c>
      <c r="H114" s="20"/>
    </row>
    <row r="115" spans="1:8" ht="9.75" customHeight="1" x14ac:dyDescent="0.2">
      <c r="B115" s="21"/>
      <c r="C115" s="45" t="s">
        <v>5</v>
      </c>
      <c r="D115" s="44" t="s">
        <v>5</v>
      </c>
      <c r="E115" s="44"/>
      <c r="F115" s="220" t="s">
        <v>87</v>
      </c>
      <c r="G115" s="22" t="str">
        <f>CUMUL_Maladie_mnt!$H$6</f>
        <v>en %</v>
      </c>
      <c r="H115" s="23"/>
    </row>
    <row r="116" spans="1:8" s="28" customFormat="1" ht="18" customHeight="1" x14ac:dyDescent="0.2">
      <c r="A116" s="24"/>
      <c r="B116" s="52" t="s">
        <v>163</v>
      </c>
      <c r="C116" s="238"/>
      <c r="D116" s="238"/>
      <c r="E116" s="238"/>
      <c r="F116" s="222"/>
      <c r="G116" s="239"/>
      <c r="H116" s="27"/>
    </row>
    <row r="117" spans="1:8" ht="6.75" customHeight="1" x14ac:dyDescent="0.2">
      <c r="B117" s="16"/>
      <c r="C117" s="238"/>
      <c r="D117" s="238"/>
      <c r="E117" s="238"/>
      <c r="F117" s="222"/>
      <c r="G117" s="239"/>
      <c r="H117" s="20"/>
    </row>
    <row r="118" spans="1:8" s="28" customFormat="1" ht="15" customHeight="1" x14ac:dyDescent="0.2">
      <c r="A118" s="54"/>
      <c r="B118" s="31" t="s">
        <v>124</v>
      </c>
      <c r="C118" s="238"/>
      <c r="D118" s="238"/>
      <c r="E118" s="238"/>
      <c r="F118" s="222"/>
      <c r="G118" s="239"/>
      <c r="H118" s="27"/>
    </row>
    <row r="119" spans="1:8" ht="10.5" customHeight="1" x14ac:dyDescent="0.2">
      <c r="A119" s="2"/>
      <c r="B119" s="37" t="s">
        <v>205</v>
      </c>
      <c r="C119" s="238">
        <v>77038123.409996927</v>
      </c>
      <c r="D119" s="238">
        <v>265150211.22999948</v>
      </c>
      <c r="E119" s="238">
        <v>342188334.63999635</v>
      </c>
      <c r="F119" s="222">
        <v>694483.72000001138</v>
      </c>
      <c r="G119" s="239">
        <v>1.6288513230320101E-2</v>
      </c>
      <c r="H119" s="20"/>
    </row>
    <row r="120" spans="1:8" ht="10.5" customHeight="1" x14ac:dyDescent="0.2">
      <c r="A120" s="2"/>
      <c r="B120" s="37" t="s">
        <v>206</v>
      </c>
      <c r="C120" s="238">
        <v>1659860.4200000004</v>
      </c>
      <c r="D120" s="238">
        <v>17466496.710000001</v>
      </c>
      <c r="E120" s="238">
        <v>19126357.130000003</v>
      </c>
      <c r="F120" s="222"/>
      <c r="G120" s="239"/>
      <c r="H120" s="20"/>
    </row>
    <row r="121" spans="1:8" ht="10.5" customHeight="1" x14ac:dyDescent="0.2">
      <c r="A121" s="2"/>
      <c r="B121" s="37" t="s">
        <v>226</v>
      </c>
      <c r="C121" s="238">
        <v>5506570.4699999988</v>
      </c>
      <c r="D121" s="238">
        <v>39873556.330000035</v>
      </c>
      <c r="E121" s="238">
        <v>45380126.800000034</v>
      </c>
      <c r="F121" s="222"/>
      <c r="G121" s="239"/>
      <c r="H121" s="20"/>
    </row>
    <row r="122" spans="1:8" ht="10.5" hidden="1" customHeight="1" x14ac:dyDescent="0.2">
      <c r="A122" s="2"/>
      <c r="B122" s="37"/>
      <c r="C122" s="238"/>
      <c r="D122" s="238"/>
      <c r="E122" s="238"/>
      <c r="F122" s="222"/>
      <c r="G122" s="239"/>
      <c r="H122" s="20"/>
    </row>
    <row r="123" spans="1:8" ht="10.5" hidden="1" customHeight="1" x14ac:dyDescent="0.2">
      <c r="A123" s="2"/>
      <c r="B123" s="37"/>
      <c r="C123" s="238"/>
      <c r="D123" s="238"/>
      <c r="E123" s="238"/>
      <c r="F123" s="222"/>
      <c r="G123" s="239"/>
      <c r="H123" s="20"/>
    </row>
    <row r="124" spans="1:8" ht="10.5" hidden="1" customHeight="1" x14ac:dyDescent="0.2">
      <c r="A124" s="2"/>
      <c r="B124" s="37"/>
      <c r="C124" s="238"/>
      <c r="D124" s="238"/>
      <c r="E124" s="238"/>
      <c r="F124" s="222"/>
      <c r="G124" s="239"/>
      <c r="H124" s="20"/>
    </row>
    <row r="125" spans="1:8" ht="10.5" hidden="1" customHeight="1" x14ac:dyDescent="0.2">
      <c r="A125" s="2"/>
      <c r="B125" s="16"/>
      <c r="C125" s="238"/>
      <c r="D125" s="238"/>
      <c r="E125" s="238"/>
      <c r="F125" s="222"/>
      <c r="G125" s="239"/>
      <c r="H125" s="20"/>
    </row>
    <row r="126" spans="1:8" s="28" customFormat="1" ht="10.5" customHeight="1" x14ac:dyDescent="0.2">
      <c r="A126" s="54"/>
      <c r="B126" s="35" t="s">
        <v>227</v>
      </c>
      <c r="C126" s="238">
        <v>84211690.299996927</v>
      </c>
      <c r="D126" s="238">
        <v>322500687.26999944</v>
      </c>
      <c r="E126" s="238">
        <v>406712377.56999636</v>
      </c>
      <c r="F126" s="222">
        <v>694483.72000001138</v>
      </c>
      <c r="G126" s="239">
        <v>-0.18396415757711404</v>
      </c>
      <c r="H126" s="27"/>
    </row>
    <row r="127" spans="1:8" ht="7.5" customHeight="1" x14ac:dyDescent="0.2">
      <c r="A127" s="2"/>
      <c r="B127" s="35"/>
      <c r="C127" s="238"/>
      <c r="D127" s="238"/>
      <c r="E127" s="238"/>
      <c r="F127" s="222"/>
      <c r="G127" s="239"/>
      <c r="H127" s="20"/>
    </row>
    <row r="128" spans="1:8" s="28" customFormat="1" ht="15.75" customHeight="1" x14ac:dyDescent="0.2">
      <c r="A128" s="54"/>
      <c r="B128" s="31" t="s">
        <v>132</v>
      </c>
      <c r="C128" s="238"/>
      <c r="D128" s="238"/>
      <c r="E128" s="238"/>
      <c r="F128" s="222"/>
      <c r="G128" s="239"/>
      <c r="H128" s="27"/>
    </row>
    <row r="129" spans="1:8" ht="10.5" customHeight="1" x14ac:dyDescent="0.2">
      <c r="A129" s="2"/>
      <c r="B129" s="37" t="s">
        <v>207</v>
      </c>
      <c r="C129" s="238">
        <v>70166467.500019372</v>
      </c>
      <c r="D129" s="238">
        <v>163295227.21001479</v>
      </c>
      <c r="E129" s="238">
        <v>233461694.71003419</v>
      </c>
      <c r="F129" s="222">
        <v>307928.63999999879</v>
      </c>
      <c r="G129" s="239">
        <v>7.2180527824909912E-2</v>
      </c>
      <c r="H129" s="20"/>
    </row>
    <row r="130" spans="1:8" ht="10.5" customHeight="1" x14ac:dyDescent="0.2">
      <c r="A130" s="2"/>
      <c r="B130" s="37" t="s">
        <v>208</v>
      </c>
      <c r="C130" s="238">
        <v>2690933.7299998193</v>
      </c>
      <c r="D130" s="238">
        <v>17056152.7700007</v>
      </c>
      <c r="E130" s="238">
        <v>19747086.500000522</v>
      </c>
      <c r="F130" s="222">
        <v>9743382.8200004138</v>
      </c>
      <c r="G130" s="239">
        <v>-0.18879298530299216</v>
      </c>
      <c r="H130" s="20"/>
    </row>
    <row r="131" spans="1:8" ht="10.5" customHeight="1" x14ac:dyDescent="0.2">
      <c r="A131" s="2"/>
      <c r="B131" s="37" t="s">
        <v>209</v>
      </c>
      <c r="C131" s="238">
        <v>427152269.50987566</v>
      </c>
      <c r="D131" s="238">
        <v>179025188.49001667</v>
      </c>
      <c r="E131" s="238">
        <v>606177457.99989235</v>
      </c>
      <c r="F131" s="222">
        <v>3000478.5400000033</v>
      </c>
      <c r="G131" s="239">
        <v>5.5458445556914704E-2</v>
      </c>
      <c r="H131" s="20"/>
    </row>
    <row r="132" spans="1:8" ht="10.5" hidden="1" customHeight="1" x14ac:dyDescent="0.2">
      <c r="A132" s="2"/>
      <c r="B132" s="37"/>
      <c r="C132" s="238"/>
      <c r="D132" s="238"/>
      <c r="E132" s="238"/>
      <c r="F132" s="222"/>
      <c r="G132" s="239"/>
      <c r="H132" s="20"/>
    </row>
    <row r="133" spans="1:8" ht="10.5" hidden="1" customHeight="1" x14ac:dyDescent="0.2">
      <c r="A133" s="2"/>
      <c r="B133" s="37"/>
      <c r="C133" s="238"/>
      <c r="D133" s="238"/>
      <c r="E133" s="238"/>
      <c r="F133" s="222"/>
      <c r="G133" s="239"/>
      <c r="H133" s="20"/>
    </row>
    <row r="134" spans="1:8" ht="10.5" hidden="1" customHeight="1" x14ac:dyDescent="0.2">
      <c r="A134" s="2"/>
      <c r="B134" s="16"/>
      <c r="C134" s="238"/>
      <c r="D134" s="238"/>
      <c r="E134" s="238"/>
      <c r="F134" s="222"/>
      <c r="G134" s="239"/>
      <c r="H134" s="20"/>
    </row>
    <row r="135" spans="1:8" ht="10.5" customHeight="1" x14ac:dyDescent="0.2">
      <c r="A135" s="2"/>
      <c r="B135" s="35" t="s">
        <v>135</v>
      </c>
      <c r="C135" s="238">
        <v>500009679.73989481</v>
      </c>
      <c r="D135" s="238">
        <v>359378345.47003222</v>
      </c>
      <c r="E135" s="238">
        <v>859388025.20992708</v>
      </c>
      <c r="F135" s="222">
        <v>13051790.000000414</v>
      </c>
      <c r="G135" s="239">
        <v>5.2635002936628927E-2</v>
      </c>
      <c r="H135" s="20"/>
    </row>
    <row r="136" spans="1:8" ht="6.75" customHeight="1" x14ac:dyDescent="0.2">
      <c r="A136" s="2"/>
      <c r="B136" s="35"/>
      <c r="C136" s="238"/>
      <c r="D136" s="238"/>
      <c r="E136" s="238"/>
      <c r="F136" s="222"/>
      <c r="G136" s="239"/>
      <c r="H136" s="20"/>
    </row>
    <row r="137" spans="1:8" s="28" customFormat="1" ht="16.5" customHeight="1" x14ac:dyDescent="0.2">
      <c r="A137" s="54"/>
      <c r="B137" s="31" t="s">
        <v>136</v>
      </c>
      <c r="C137" s="238"/>
      <c r="D137" s="238"/>
      <c r="E137" s="238"/>
      <c r="F137" s="222"/>
      <c r="G137" s="239"/>
      <c r="H137" s="27"/>
    </row>
    <row r="138" spans="1:8" ht="10.5" customHeight="1" x14ac:dyDescent="0.2">
      <c r="A138" s="2"/>
      <c r="B138" s="37" t="s">
        <v>210</v>
      </c>
      <c r="C138" s="238">
        <v>100163795.38999945</v>
      </c>
      <c r="D138" s="238">
        <v>46144231.809999913</v>
      </c>
      <c r="E138" s="238">
        <v>146308027.19999936</v>
      </c>
      <c r="F138" s="222">
        <v>199347.9</v>
      </c>
      <c r="G138" s="239">
        <v>3.412787774781334E-2</v>
      </c>
      <c r="H138" s="20"/>
    </row>
    <row r="139" spans="1:8" ht="10.5" hidden="1" customHeight="1" x14ac:dyDescent="0.2">
      <c r="A139" s="2"/>
      <c r="B139" s="37"/>
      <c r="C139" s="238"/>
      <c r="D139" s="238"/>
      <c r="E139" s="238"/>
      <c r="F139" s="222"/>
      <c r="G139" s="239"/>
      <c r="H139" s="20"/>
    </row>
    <row r="140" spans="1:8" ht="10.5" hidden="1" customHeight="1" x14ac:dyDescent="0.2">
      <c r="A140" s="2"/>
      <c r="B140" s="16"/>
      <c r="C140" s="238"/>
      <c r="D140" s="238"/>
      <c r="E140" s="238"/>
      <c r="F140" s="222"/>
      <c r="G140" s="239"/>
      <c r="H140" s="20"/>
    </row>
    <row r="141" spans="1:8" s="28" customFormat="1" ht="10.5" customHeight="1" x14ac:dyDescent="0.2">
      <c r="A141" s="54"/>
      <c r="B141" s="35" t="s">
        <v>229</v>
      </c>
      <c r="C141" s="238">
        <v>100163795.38999945</v>
      </c>
      <c r="D141" s="238">
        <v>46144751.809999913</v>
      </c>
      <c r="E141" s="238">
        <v>146308547.19999936</v>
      </c>
      <c r="F141" s="222">
        <v>199347.9</v>
      </c>
      <c r="G141" s="239">
        <v>3.4127335680563586E-2</v>
      </c>
      <c r="H141" s="27"/>
    </row>
    <row r="142" spans="1:8" ht="7.5" customHeight="1" x14ac:dyDescent="0.2">
      <c r="A142" s="2"/>
      <c r="B142" s="35"/>
      <c r="C142" s="238"/>
      <c r="D142" s="238"/>
      <c r="E142" s="238"/>
      <c r="F142" s="222"/>
      <c r="G142" s="239"/>
      <c r="H142" s="20"/>
    </row>
    <row r="143" spans="1:8" s="28" customFormat="1" ht="16.5" customHeight="1" x14ac:dyDescent="0.2">
      <c r="A143" s="54"/>
      <c r="B143" s="31" t="s">
        <v>141</v>
      </c>
      <c r="C143" s="238"/>
      <c r="D143" s="238"/>
      <c r="E143" s="238"/>
      <c r="F143" s="222"/>
      <c r="G143" s="239"/>
      <c r="H143" s="27"/>
    </row>
    <row r="144" spans="1:8" ht="10.5" customHeight="1" x14ac:dyDescent="0.2">
      <c r="A144" s="2"/>
      <c r="B144" s="37" t="s">
        <v>211</v>
      </c>
      <c r="C144" s="238">
        <v>31214979.489999529</v>
      </c>
      <c r="D144" s="238">
        <v>5202100.5500000203</v>
      </c>
      <c r="E144" s="238">
        <v>36417080.039999545</v>
      </c>
      <c r="F144" s="222">
        <v>6387.55</v>
      </c>
      <c r="G144" s="239">
        <v>0.13452548680480003</v>
      </c>
      <c r="H144" s="20"/>
    </row>
    <row r="145" spans="1:8" ht="10.5" hidden="1" customHeight="1" x14ac:dyDescent="0.2">
      <c r="A145" s="2"/>
      <c r="B145" s="37"/>
      <c r="C145" s="238"/>
      <c r="D145" s="238"/>
      <c r="E145" s="238"/>
      <c r="F145" s="222"/>
      <c r="G145" s="239"/>
      <c r="H145" s="20"/>
    </row>
    <row r="146" spans="1:8" s="57" customFormat="1" ht="10.5" hidden="1" customHeight="1" x14ac:dyDescent="0.2">
      <c r="A146" s="6"/>
      <c r="B146" s="16"/>
      <c r="C146" s="55"/>
      <c r="D146" s="55"/>
      <c r="E146" s="55"/>
      <c r="F146" s="222"/>
      <c r="G146" s="182"/>
      <c r="H146" s="56"/>
    </row>
    <row r="147" spans="1:8" s="57" customFormat="1" ht="10.5" customHeight="1" x14ac:dyDescent="0.2">
      <c r="A147" s="6"/>
      <c r="B147" s="35" t="s">
        <v>230</v>
      </c>
      <c r="C147" s="55">
        <v>31214979.489999529</v>
      </c>
      <c r="D147" s="55">
        <v>5202100.5500000203</v>
      </c>
      <c r="E147" s="55">
        <v>36417080.039999545</v>
      </c>
      <c r="F147" s="222">
        <v>6387.55</v>
      </c>
      <c r="G147" s="182">
        <v>0.13452548680480003</v>
      </c>
      <c r="H147" s="56"/>
    </row>
    <row r="148" spans="1:8" s="57" customFormat="1" ht="6.75" customHeight="1" x14ac:dyDescent="0.2">
      <c r="A148" s="6"/>
      <c r="B148" s="35"/>
      <c r="C148" s="55"/>
      <c r="D148" s="55"/>
      <c r="E148" s="55"/>
      <c r="F148" s="222"/>
      <c r="G148" s="182"/>
      <c r="H148" s="56"/>
    </row>
    <row r="149" spans="1:8" s="60" customFormat="1" ht="14.25" customHeight="1" x14ac:dyDescent="0.2">
      <c r="A149" s="24"/>
      <c r="B149" s="31" t="s">
        <v>139</v>
      </c>
      <c r="C149" s="55"/>
      <c r="D149" s="55"/>
      <c r="E149" s="55"/>
      <c r="F149" s="222"/>
      <c r="G149" s="182"/>
      <c r="H149" s="59"/>
    </row>
    <row r="150" spans="1:8" s="57" customFormat="1" ht="10.5" customHeight="1" x14ac:dyDescent="0.2">
      <c r="A150" s="6"/>
      <c r="B150" s="37" t="s">
        <v>212</v>
      </c>
      <c r="C150" s="55">
        <v>1160179.8899999966</v>
      </c>
      <c r="D150" s="55">
        <v>115868.91999999972</v>
      </c>
      <c r="E150" s="55">
        <v>1276048.8099999966</v>
      </c>
      <c r="F150" s="222"/>
      <c r="G150" s="182"/>
      <c r="H150" s="56"/>
    </row>
    <row r="151" spans="1:8" s="57" customFormat="1" ht="10.5" hidden="1" customHeight="1" x14ac:dyDescent="0.2">
      <c r="A151" s="6"/>
      <c r="B151" s="37" t="s">
        <v>129</v>
      </c>
      <c r="C151" s="55"/>
      <c r="D151" s="55"/>
      <c r="E151" s="55"/>
      <c r="F151" s="222"/>
      <c r="G151" s="182"/>
      <c r="H151" s="56"/>
    </row>
    <row r="152" spans="1:8" s="60" customFormat="1" ht="10.5" hidden="1" customHeight="1" x14ac:dyDescent="0.2">
      <c r="A152" s="24"/>
      <c r="B152" s="35" t="s">
        <v>143</v>
      </c>
      <c r="C152" s="55">
        <v>1160179.8899999966</v>
      </c>
      <c r="D152" s="55">
        <v>115997.91999999972</v>
      </c>
      <c r="E152" s="55">
        <v>1276177.8099999966</v>
      </c>
      <c r="F152" s="222">
        <v>0</v>
      </c>
      <c r="G152" s="182"/>
      <c r="H152" s="59"/>
    </row>
    <row r="153" spans="1:8" s="57" customFormat="1" ht="8.25" customHeight="1" x14ac:dyDescent="0.2">
      <c r="A153" s="6"/>
      <c r="B153" s="35"/>
      <c r="C153" s="55"/>
      <c r="D153" s="55"/>
      <c r="E153" s="55"/>
      <c r="F153" s="222"/>
      <c r="G153" s="182"/>
      <c r="H153" s="56"/>
    </row>
    <row r="154" spans="1:8" s="60" customFormat="1" ht="17.25" customHeight="1" x14ac:dyDescent="0.2">
      <c r="A154" s="24"/>
      <c r="B154" s="31" t="s">
        <v>122</v>
      </c>
      <c r="C154" s="55"/>
      <c r="D154" s="55"/>
      <c r="E154" s="55"/>
      <c r="F154" s="222"/>
      <c r="G154" s="182"/>
      <c r="H154" s="59"/>
    </row>
    <row r="155" spans="1:8" s="57" customFormat="1" ht="10.5" customHeight="1" x14ac:dyDescent="0.2">
      <c r="A155" s="6"/>
      <c r="B155" s="37" t="s">
        <v>213</v>
      </c>
      <c r="C155" s="55">
        <v>5220</v>
      </c>
      <c r="D155" s="55">
        <v>34179.4</v>
      </c>
      <c r="E155" s="55">
        <v>39399.4</v>
      </c>
      <c r="F155" s="222"/>
      <c r="G155" s="182">
        <v>-0.13823076519274169</v>
      </c>
      <c r="H155" s="56"/>
    </row>
    <row r="156" spans="1:8" s="57" customFormat="1" ht="10.5" hidden="1" customHeight="1" x14ac:dyDescent="0.2">
      <c r="A156" s="6"/>
      <c r="B156" s="37"/>
      <c r="C156" s="55"/>
      <c r="D156" s="55"/>
      <c r="E156" s="55"/>
      <c r="F156" s="222"/>
      <c r="G156" s="182"/>
      <c r="H156" s="56"/>
    </row>
    <row r="157" spans="1:8" s="57" customFormat="1" ht="12" customHeight="1" x14ac:dyDescent="0.2">
      <c r="A157" s="6"/>
      <c r="B157" s="35" t="s">
        <v>232</v>
      </c>
      <c r="C157" s="55">
        <v>5220</v>
      </c>
      <c r="D157" s="55">
        <v>34179.4</v>
      </c>
      <c r="E157" s="55">
        <v>39399.4</v>
      </c>
      <c r="F157" s="222"/>
      <c r="G157" s="182">
        <v>-0.13823076519274169</v>
      </c>
      <c r="H157" s="56"/>
    </row>
    <row r="158" spans="1:8" s="57" customFormat="1" x14ac:dyDescent="0.2">
      <c r="A158" s="6"/>
      <c r="B158" s="35"/>
      <c r="C158" s="55"/>
      <c r="D158" s="55"/>
      <c r="E158" s="55"/>
      <c r="F158" s="222"/>
      <c r="G158" s="182"/>
      <c r="H158" s="56"/>
    </row>
    <row r="159" spans="1:8" s="63" customFormat="1" ht="12" x14ac:dyDescent="0.2">
      <c r="A159" s="61"/>
      <c r="B159" s="31" t="s">
        <v>244</v>
      </c>
      <c r="C159" s="55"/>
      <c r="D159" s="55"/>
      <c r="E159" s="55"/>
      <c r="F159" s="222"/>
      <c r="G159" s="182"/>
      <c r="H159" s="62"/>
    </row>
    <row r="160" spans="1:8" s="60" customFormat="1" ht="13.5" customHeight="1" x14ac:dyDescent="0.2">
      <c r="A160" s="24"/>
      <c r="B160" s="37" t="s">
        <v>213</v>
      </c>
      <c r="C160" s="55">
        <v>58.6</v>
      </c>
      <c r="D160" s="55">
        <v>32.6</v>
      </c>
      <c r="E160" s="55">
        <v>91.2</v>
      </c>
      <c r="F160" s="222"/>
      <c r="G160" s="182">
        <v>9.2215568862275443E-2</v>
      </c>
      <c r="H160" s="59"/>
    </row>
    <row r="161" spans="1:8" s="60" customFormat="1" ht="15" customHeight="1" x14ac:dyDescent="0.2">
      <c r="A161" s="24"/>
      <c r="B161" s="37" t="s">
        <v>205</v>
      </c>
      <c r="C161" s="55">
        <v>1489693.8700000048</v>
      </c>
      <c r="D161" s="55">
        <v>4322787.5799999898</v>
      </c>
      <c r="E161" s="55">
        <v>5812481.4499999946</v>
      </c>
      <c r="F161" s="222"/>
      <c r="G161" s="182">
        <v>-1.6743317006713165E-2</v>
      </c>
      <c r="H161" s="59"/>
    </row>
    <row r="162" spans="1:8" s="57" customFormat="1" ht="10.5" customHeight="1" x14ac:dyDescent="0.2">
      <c r="A162" s="6"/>
      <c r="B162" s="37" t="s">
        <v>206</v>
      </c>
      <c r="C162" s="55">
        <v>16668.64</v>
      </c>
      <c r="D162" s="55">
        <v>123968.89</v>
      </c>
      <c r="E162" s="55">
        <v>140637.53000000003</v>
      </c>
      <c r="F162" s="222"/>
      <c r="G162" s="182"/>
      <c r="H162" s="56"/>
    </row>
    <row r="163" spans="1:8" s="57" customFormat="1" ht="10.5" customHeight="1" x14ac:dyDescent="0.2">
      <c r="A163" s="6"/>
      <c r="B163" s="37" t="s">
        <v>226</v>
      </c>
      <c r="C163" s="55">
        <v>117173.49999999997</v>
      </c>
      <c r="D163" s="55">
        <v>705758.8</v>
      </c>
      <c r="E163" s="55">
        <v>822932.29999999993</v>
      </c>
      <c r="F163" s="222"/>
      <c r="G163" s="182"/>
      <c r="H163" s="56"/>
    </row>
    <row r="164" spans="1:8" s="57" customFormat="1" ht="10.5" customHeight="1" x14ac:dyDescent="0.2">
      <c r="A164" s="6"/>
      <c r="B164" s="37" t="s">
        <v>207</v>
      </c>
      <c r="C164" s="55">
        <v>180121.33999999959</v>
      </c>
      <c r="D164" s="55">
        <v>285722.5299999998</v>
      </c>
      <c r="E164" s="55">
        <v>465843.86999999947</v>
      </c>
      <c r="F164" s="222"/>
      <c r="G164" s="182">
        <v>0.11088918471655718</v>
      </c>
      <c r="H164" s="56"/>
    </row>
    <row r="165" spans="1:8" s="57" customFormat="1" ht="10.5" customHeight="1" x14ac:dyDescent="0.2">
      <c r="A165" s="6"/>
      <c r="B165" s="37" t="s">
        <v>208</v>
      </c>
      <c r="C165" s="55">
        <v>17645.099999999991</v>
      </c>
      <c r="D165" s="55">
        <v>89836.210000000021</v>
      </c>
      <c r="E165" s="55">
        <v>107481.31000000001</v>
      </c>
      <c r="F165" s="222"/>
      <c r="G165" s="182">
        <v>-0.31747064613430698</v>
      </c>
      <c r="H165" s="56"/>
    </row>
    <row r="166" spans="1:8" s="57" customFormat="1" ht="10.5" customHeight="1" x14ac:dyDescent="0.2">
      <c r="A166" s="6"/>
      <c r="B166" s="37" t="s">
        <v>209</v>
      </c>
      <c r="C166" s="55">
        <v>883983.73000000115</v>
      </c>
      <c r="D166" s="55">
        <v>457692.77999999991</v>
      </c>
      <c r="E166" s="55">
        <v>1341676.5100000012</v>
      </c>
      <c r="F166" s="222"/>
      <c r="G166" s="182">
        <v>0.15621494943937853</v>
      </c>
      <c r="H166" s="56"/>
    </row>
    <row r="167" spans="1:8" s="57" customFormat="1" ht="10.5" customHeight="1" x14ac:dyDescent="0.2">
      <c r="A167" s="6"/>
      <c r="B167" s="37" t="s">
        <v>210</v>
      </c>
      <c r="C167" s="55">
        <v>171636.19999999998</v>
      </c>
      <c r="D167" s="55">
        <v>55183.200000000012</v>
      </c>
      <c r="E167" s="55">
        <v>226819.40000000002</v>
      </c>
      <c r="F167" s="222"/>
      <c r="G167" s="182">
        <v>-4.4253231848001007E-2</v>
      </c>
      <c r="H167" s="56"/>
    </row>
    <row r="168" spans="1:8" s="57" customFormat="1" ht="10.5" customHeight="1" x14ac:dyDescent="0.2">
      <c r="A168" s="6"/>
      <c r="B168" s="37" t="s">
        <v>211</v>
      </c>
      <c r="C168" s="55">
        <v>9177885.759999983</v>
      </c>
      <c r="D168" s="55">
        <v>1120807.920000003</v>
      </c>
      <c r="E168" s="55">
        <v>10298693.679999985</v>
      </c>
      <c r="F168" s="222"/>
      <c r="G168" s="182">
        <v>-4.1191039892689796E-2</v>
      </c>
      <c r="H168" s="56"/>
    </row>
    <row r="169" spans="1:8" s="57" customFormat="1" ht="10.5" customHeight="1" x14ac:dyDescent="0.2">
      <c r="A169" s="6"/>
      <c r="B169" s="37" t="s">
        <v>212</v>
      </c>
      <c r="C169" s="55">
        <v>2813.6000000000004</v>
      </c>
      <c r="D169" s="55">
        <v>192.00000000000003</v>
      </c>
      <c r="E169" s="55">
        <v>3005.6000000000004</v>
      </c>
      <c r="F169" s="222"/>
      <c r="G169" s="182"/>
      <c r="H169" s="56"/>
    </row>
    <row r="170" spans="1:8" s="57" customFormat="1" ht="10.5" customHeight="1" x14ac:dyDescent="0.2">
      <c r="A170" s="6"/>
      <c r="B170" s="35" t="s">
        <v>234</v>
      </c>
      <c r="C170" s="55">
        <v>12060352.339999989</v>
      </c>
      <c r="D170" s="55">
        <v>7163323.5099999942</v>
      </c>
      <c r="E170" s="55">
        <v>19223675.849999979</v>
      </c>
      <c r="F170" s="222"/>
      <c r="G170" s="182">
        <v>-8.4369866920400605E-2</v>
      </c>
      <c r="H170" s="56"/>
    </row>
    <row r="171" spans="1:8" s="57" customFormat="1" ht="9" x14ac:dyDescent="0.15">
      <c r="A171" s="6"/>
      <c r="B171" s="264"/>
      <c r="C171" s="55"/>
      <c r="D171" s="55"/>
      <c r="E171" s="55"/>
      <c r="F171" s="222"/>
      <c r="G171" s="182"/>
      <c r="H171" s="56"/>
    </row>
    <row r="172" spans="1:8" s="57" customFormat="1" x14ac:dyDescent="0.2">
      <c r="A172" s="6"/>
      <c r="B172" s="35" t="s">
        <v>233</v>
      </c>
      <c r="C172" s="55">
        <v>729156381.14989042</v>
      </c>
      <c r="D172" s="55">
        <v>740568632.93003166</v>
      </c>
      <c r="E172" s="55">
        <v>1469725014.079922</v>
      </c>
      <c r="F172" s="222">
        <v>13952009.170000428</v>
      </c>
      <c r="G172" s="182">
        <v>-2.6542237764746623E-2</v>
      </c>
      <c r="H172" s="56"/>
    </row>
    <row r="173" spans="1:8" s="60" customFormat="1" x14ac:dyDescent="0.2">
      <c r="A173" s="24"/>
      <c r="B173" s="35"/>
      <c r="C173" s="55"/>
      <c r="D173" s="55"/>
      <c r="E173" s="55"/>
      <c r="F173" s="222"/>
      <c r="G173" s="182"/>
      <c r="H173" s="59"/>
    </row>
    <row r="174" spans="1:8" s="57" customFormat="1" ht="8.25" customHeight="1" x14ac:dyDescent="0.15">
      <c r="A174" s="6"/>
      <c r="B174" s="64"/>
      <c r="C174" s="55"/>
      <c r="D174" s="55"/>
      <c r="E174" s="55"/>
      <c r="F174" s="222"/>
      <c r="G174" s="182"/>
      <c r="H174" s="56"/>
    </row>
    <row r="175" spans="1:8" s="60" customFormat="1" ht="13.5" customHeight="1" x14ac:dyDescent="0.2">
      <c r="A175" s="24"/>
      <c r="B175" s="31" t="s">
        <v>145</v>
      </c>
      <c r="C175" s="55"/>
      <c r="D175" s="55"/>
      <c r="E175" s="55"/>
      <c r="F175" s="222"/>
      <c r="G175" s="182"/>
      <c r="H175" s="59"/>
    </row>
    <row r="176" spans="1:8" s="60" customFormat="1" ht="10.5" customHeight="1" x14ac:dyDescent="0.2">
      <c r="A176" s="24"/>
      <c r="B176" s="37" t="s">
        <v>205</v>
      </c>
      <c r="C176" s="55">
        <v>1412694.2000000034</v>
      </c>
      <c r="D176" s="55">
        <v>1013082.6900000082</v>
      </c>
      <c r="E176" s="55">
        <v>2425776.8900000118</v>
      </c>
      <c r="F176" s="222">
        <v>163547.10999999978</v>
      </c>
      <c r="G176" s="182">
        <v>-1.1546367355941944E-2</v>
      </c>
      <c r="H176" s="59"/>
    </row>
    <row r="177" spans="1:8" s="60" customFormat="1" ht="10.5" customHeight="1" x14ac:dyDescent="0.2">
      <c r="A177" s="24"/>
      <c r="B177" s="37" t="s">
        <v>214</v>
      </c>
      <c r="C177" s="55">
        <v>3600575777.4699998</v>
      </c>
      <c r="D177" s="55">
        <v>2419671765.6599998</v>
      </c>
      <c r="E177" s="55">
        <v>6020247543.1300001</v>
      </c>
      <c r="F177" s="222">
        <v>280666481.18000001</v>
      </c>
      <c r="G177" s="182">
        <v>-1.0762087298052281E-2</v>
      </c>
      <c r="H177" s="59"/>
    </row>
    <row r="178" spans="1:8" s="60" customFormat="1" ht="10.5" customHeight="1" x14ac:dyDescent="0.2">
      <c r="A178" s="24"/>
      <c r="B178" s="37" t="s">
        <v>215</v>
      </c>
      <c r="C178" s="55">
        <v>709047.60000000009</v>
      </c>
      <c r="D178" s="55">
        <v>243403.75</v>
      </c>
      <c r="E178" s="55">
        <v>952451.35000000009</v>
      </c>
      <c r="F178" s="222">
        <v>26349.5</v>
      </c>
      <c r="G178" s="182">
        <v>-0.6849531460879239</v>
      </c>
      <c r="H178" s="59"/>
    </row>
    <row r="179" spans="1:8" s="60" customFormat="1" ht="10.5" customHeight="1" x14ac:dyDescent="0.2">
      <c r="A179" s="24"/>
      <c r="B179" s="37" t="s">
        <v>216</v>
      </c>
      <c r="C179" s="55">
        <v>1116262.3600000001</v>
      </c>
      <c r="D179" s="55">
        <v>727852.92</v>
      </c>
      <c r="E179" s="55">
        <v>1844115.28</v>
      </c>
      <c r="F179" s="222">
        <v>58657.159999999996</v>
      </c>
      <c r="G179" s="182">
        <v>-6.7785236928145642E-2</v>
      </c>
      <c r="H179" s="59"/>
    </row>
    <row r="180" spans="1:8" s="60" customFormat="1" ht="10.5" customHeight="1" x14ac:dyDescent="0.2">
      <c r="A180" s="24"/>
      <c r="B180" s="37" t="s">
        <v>217</v>
      </c>
      <c r="C180" s="55">
        <v>6538546.0199996894</v>
      </c>
      <c r="D180" s="55">
        <v>4608355.0399999022</v>
      </c>
      <c r="E180" s="55">
        <v>11146901.059999593</v>
      </c>
      <c r="F180" s="222">
        <v>412667.84999999689</v>
      </c>
      <c r="G180" s="182">
        <v>-6.9109621956546907E-2</v>
      </c>
      <c r="H180" s="59"/>
    </row>
    <row r="181" spans="1:8" s="60" customFormat="1" ht="10.5" hidden="1" customHeight="1" x14ac:dyDescent="0.2">
      <c r="A181" s="24"/>
      <c r="B181" s="37"/>
      <c r="C181" s="55"/>
      <c r="D181" s="55"/>
      <c r="E181" s="55"/>
      <c r="F181" s="222"/>
      <c r="G181" s="182"/>
      <c r="H181" s="59"/>
    </row>
    <row r="182" spans="1:8" s="57" customFormat="1" ht="10.5" hidden="1" customHeight="1" x14ac:dyDescent="0.2">
      <c r="A182" s="6"/>
      <c r="B182" s="37"/>
      <c r="C182" s="55"/>
      <c r="D182" s="55"/>
      <c r="E182" s="55"/>
      <c r="F182" s="222"/>
      <c r="G182" s="182"/>
      <c r="H182" s="56"/>
    </row>
    <row r="183" spans="1:8" s="57" customFormat="1" ht="10.5" hidden="1" customHeight="1" x14ac:dyDescent="0.2">
      <c r="A183" s="6"/>
      <c r="B183" s="16"/>
      <c r="C183" s="55"/>
      <c r="D183" s="55"/>
      <c r="E183" s="55"/>
      <c r="F183" s="222"/>
      <c r="G183" s="182"/>
      <c r="H183" s="56"/>
    </row>
    <row r="184" spans="1:8" s="57" customFormat="1" ht="10.5" hidden="1" customHeight="1" x14ac:dyDescent="0.2">
      <c r="A184" s="6"/>
      <c r="B184" s="37"/>
      <c r="C184" s="55"/>
      <c r="D184" s="55"/>
      <c r="E184" s="55"/>
      <c r="F184" s="222"/>
      <c r="G184" s="182"/>
      <c r="H184" s="56"/>
    </row>
    <row r="185" spans="1:8" s="60" customFormat="1" ht="10.5" hidden="1" customHeight="1" x14ac:dyDescent="0.2">
      <c r="A185" s="24"/>
      <c r="B185" s="16"/>
      <c r="C185" s="55"/>
      <c r="D185" s="55"/>
      <c r="E185" s="55"/>
      <c r="F185" s="222"/>
      <c r="G185" s="182"/>
      <c r="H185" s="59"/>
    </row>
    <row r="186" spans="1:8" ht="10.5" customHeight="1" x14ac:dyDescent="0.2">
      <c r="A186" s="2"/>
      <c r="B186" s="41" t="s">
        <v>235</v>
      </c>
      <c r="C186" s="166">
        <v>3610352327.6499996</v>
      </c>
      <c r="D186" s="166">
        <v>2426264460.0599995</v>
      </c>
      <c r="E186" s="166">
        <v>6036616787.7099991</v>
      </c>
      <c r="F186" s="342">
        <v>281327702.80000001</v>
      </c>
      <c r="G186" s="194">
        <v>-1.1229170903713781E-2</v>
      </c>
      <c r="H186" s="69"/>
    </row>
    <row r="187" spans="1:8" ht="13.5" hidden="1" customHeight="1" x14ac:dyDescent="0.2">
      <c r="A187" s="2"/>
      <c r="B187" s="195" t="s">
        <v>164</v>
      </c>
      <c r="C187" s="55"/>
      <c r="D187" s="55"/>
      <c r="E187" s="55"/>
      <c r="F187" s="222"/>
      <c r="G187" s="185"/>
      <c r="H187" s="69"/>
    </row>
    <row r="188" spans="1:8" ht="10.5" hidden="1" customHeight="1" x14ac:dyDescent="0.2">
      <c r="A188" s="2"/>
      <c r="B188" s="81"/>
      <c r="C188" s="55"/>
      <c r="D188" s="55"/>
      <c r="E188" s="55"/>
      <c r="F188" s="222"/>
      <c r="G188" s="185"/>
      <c r="H188" s="69"/>
    </row>
    <row r="189" spans="1:8" ht="10.5" hidden="1" customHeight="1" x14ac:dyDescent="0.2">
      <c r="A189" s="2"/>
      <c r="B189" s="82" t="s">
        <v>80</v>
      </c>
      <c r="C189" s="55"/>
      <c r="D189" s="55"/>
      <c r="E189" s="55"/>
      <c r="F189" s="222"/>
      <c r="G189" s="185"/>
      <c r="H189" s="69"/>
    </row>
    <row r="190" spans="1:8" ht="10.5" hidden="1" customHeight="1" x14ac:dyDescent="0.2">
      <c r="A190" s="2"/>
      <c r="B190" s="82" t="s">
        <v>81</v>
      </c>
      <c r="C190" s="55"/>
      <c r="D190" s="55"/>
      <c r="E190" s="55"/>
      <c r="F190" s="222"/>
      <c r="G190" s="185"/>
      <c r="H190" s="69"/>
    </row>
    <row r="191" spans="1:8" ht="10.5" hidden="1" customHeight="1" x14ac:dyDescent="0.2">
      <c r="A191" s="2"/>
      <c r="B191" s="82"/>
      <c r="C191" s="55"/>
      <c r="D191" s="55"/>
      <c r="E191" s="55"/>
      <c r="F191" s="222"/>
      <c r="G191" s="185"/>
      <c r="H191" s="69"/>
    </row>
    <row r="192" spans="1:8" s="28" customFormat="1" ht="27.75" customHeight="1" x14ac:dyDescent="0.2">
      <c r="A192" s="54"/>
      <c r="B192" s="367" t="s">
        <v>165</v>
      </c>
      <c r="C192" s="401"/>
      <c r="D192" s="400">
        <v>134642331.5175834</v>
      </c>
      <c r="E192" s="400">
        <v>134642331.5175834</v>
      </c>
      <c r="F192" s="227"/>
      <c r="G192" s="355">
        <v>4.8038830151498013E-2</v>
      </c>
      <c r="H192" s="70"/>
    </row>
    <row r="193" spans="1:8" ht="10.5" customHeight="1" x14ac:dyDescent="0.2">
      <c r="A193" s="2"/>
      <c r="B193" s="84"/>
      <c r="C193" s="166"/>
      <c r="D193" s="166"/>
      <c r="E193" s="166"/>
      <c r="F193" s="342"/>
      <c r="G193" s="352"/>
      <c r="H193" s="69"/>
    </row>
    <row r="194" spans="1:8" x14ac:dyDescent="0.2">
      <c r="F194" s="350"/>
      <c r="G194" s="350"/>
    </row>
    <row r="195" spans="1:8" x14ac:dyDescent="0.2">
      <c r="F195" s="350"/>
      <c r="G195" s="350"/>
    </row>
    <row r="196" spans="1:8" x14ac:dyDescent="0.2">
      <c r="F196" s="350"/>
      <c r="G196" s="350"/>
    </row>
    <row r="197" spans="1:8" x14ac:dyDescent="0.2">
      <c r="F197" s="350"/>
      <c r="G197" s="350"/>
    </row>
    <row r="198" spans="1:8" x14ac:dyDescent="0.2">
      <c r="F198" s="350"/>
      <c r="G198" s="350"/>
    </row>
    <row r="199" spans="1:8" x14ac:dyDescent="0.2">
      <c r="F199" s="350"/>
      <c r="G199" s="350"/>
    </row>
    <row r="200" spans="1:8" x14ac:dyDescent="0.2">
      <c r="F200" s="350"/>
      <c r="G200" s="350"/>
    </row>
    <row r="201" spans="1:8" x14ac:dyDescent="0.2">
      <c r="F201" s="350"/>
      <c r="G201" s="350"/>
    </row>
    <row r="202" spans="1:8" x14ac:dyDescent="0.2">
      <c r="F202" s="350"/>
      <c r="G202" s="350"/>
    </row>
    <row r="203" spans="1:8" x14ac:dyDescent="0.2">
      <c r="F203" s="350"/>
      <c r="G203" s="350"/>
    </row>
    <row r="204" spans="1:8" x14ac:dyDescent="0.2">
      <c r="F204" s="350"/>
      <c r="G204" s="350"/>
    </row>
    <row r="205" spans="1:8" x14ac:dyDescent="0.2">
      <c r="F205" s="350"/>
      <c r="G205" s="350"/>
    </row>
    <row r="206" spans="1:8" x14ac:dyDescent="0.2">
      <c r="F206" s="350"/>
      <c r="G206" s="350"/>
    </row>
    <row r="207" spans="1:8" x14ac:dyDescent="0.2">
      <c r="F207" s="350"/>
      <c r="G207" s="350"/>
    </row>
    <row r="208" spans="1:8" x14ac:dyDescent="0.2">
      <c r="F208" s="350"/>
      <c r="G208" s="350"/>
    </row>
    <row r="209" spans="6:7" x14ac:dyDescent="0.2">
      <c r="F209" s="350"/>
      <c r="G209" s="350"/>
    </row>
    <row r="210" spans="6:7" x14ac:dyDescent="0.2">
      <c r="F210" s="350"/>
      <c r="G210" s="350"/>
    </row>
    <row r="211" spans="6:7" x14ac:dyDescent="0.2">
      <c r="F211" s="350"/>
      <c r="G211" s="350"/>
    </row>
    <row r="212" spans="6:7" x14ac:dyDescent="0.2">
      <c r="F212" s="350"/>
      <c r="G212" s="350"/>
    </row>
    <row r="213" spans="6:7" x14ac:dyDescent="0.2">
      <c r="F213" s="350"/>
      <c r="G213" s="350"/>
    </row>
    <row r="214" spans="6:7" x14ac:dyDescent="0.2">
      <c r="F214" s="350"/>
      <c r="G214" s="350"/>
    </row>
    <row r="215" spans="6:7" x14ac:dyDescent="0.2">
      <c r="F215" s="350"/>
      <c r="G215" s="350"/>
    </row>
    <row r="216" spans="6:7" x14ac:dyDescent="0.2">
      <c r="F216" s="350"/>
      <c r="G216" s="350"/>
    </row>
    <row r="217" spans="6:7" x14ac:dyDescent="0.2">
      <c r="F217" s="350"/>
      <c r="G217" s="350"/>
    </row>
    <row r="218" spans="6:7" x14ac:dyDescent="0.2">
      <c r="F218" s="350"/>
      <c r="G218" s="350"/>
    </row>
    <row r="219" spans="6:7" x14ac:dyDescent="0.2">
      <c r="F219" s="350"/>
      <c r="G219" s="350"/>
    </row>
    <row r="220" spans="6:7" x14ac:dyDescent="0.2">
      <c r="F220" s="350"/>
      <c r="G220" s="350"/>
    </row>
    <row r="221" spans="6:7" x14ac:dyDescent="0.2">
      <c r="F221" s="350"/>
      <c r="G221" s="350"/>
    </row>
    <row r="222" spans="6:7" x14ac:dyDescent="0.2">
      <c r="F222" s="350"/>
      <c r="G222" s="350"/>
    </row>
    <row r="223" spans="6:7" x14ac:dyDescent="0.2">
      <c r="F223" s="350"/>
      <c r="G223" s="350"/>
    </row>
    <row r="224" spans="6:7" x14ac:dyDescent="0.2">
      <c r="F224" s="350"/>
      <c r="G224" s="350"/>
    </row>
    <row r="225" spans="6:7" x14ac:dyDescent="0.2">
      <c r="F225" s="350"/>
      <c r="G225" s="350"/>
    </row>
    <row r="226" spans="6:7" x14ac:dyDescent="0.2">
      <c r="F226" s="350"/>
      <c r="G226" s="350"/>
    </row>
    <row r="227" spans="6:7" x14ac:dyDescent="0.2">
      <c r="F227" s="350"/>
      <c r="G227" s="350"/>
    </row>
    <row r="228" spans="6:7" x14ac:dyDescent="0.2">
      <c r="F228" s="350"/>
      <c r="G228" s="350"/>
    </row>
    <row r="229" spans="6:7" x14ac:dyDescent="0.2">
      <c r="F229" s="350"/>
      <c r="G229" s="350"/>
    </row>
    <row r="230" spans="6:7" x14ac:dyDescent="0.2">
      <c r="F230" s="350"/>
      <c r="G230" s="350"/>
    </row>
    <row r="231" spans="6:7" x14ac:dyDescent="0.2">
      <c r="F231" s="350"/>
      <c r="G231" s="350"/>
    </row>
    <row r="232" spans="6:7" x14ac:dyDescent="0.2">
      <c r="F232" s="350"/>
      <c r="G232" s="350"/>
    </row>
    <row r="233" spans="6:7" x14ac:dyDescent="0.2">
      <c r="F233" s="350"/>
      <c r="G233" s="350"/>
    </row>
    <row r="234" spans="6:7" x14ac:dyDescent="0.2">
      <c r="F234" s="350"/>
      <c r="G234" s="350"/>
    </row>
    <row r="235" spans="6:7" x14ac:dyDescent="0.2">
      <c r="F235" s="350"/>
      <c r="G235" s="350"/>
    </row>
    <row r="236" spans="6:7" x14ac:dyDescent="0.2">
      <c r="F236" s="350"/>
      <c r="G236" s="350"/>
    </row>
    <row r="237" spans="6:7" x14ac:dyDescent="0.2">
      <c r="F237" s="350"/>
      <c r="G237" s="350"/>
    </row>
    <row r="238" spans="6:7" x14ac:dyDescent="0.2">
      <c r="F238" s="350"/>
      <c r="G238" s="350"/>
    </row>
    <row r="239" spans="6:7" x14ac:dyDescent="0.2">
      <c r="F239" s="350"/>
      <c r="G239" s="350"/>
    </row>
    <row r="240" spans="6:7" x14ac:dyDescent="0.2">
      <c r="F240" s="350"/>
      <c r="G240" s="350"/>
    </row>
    <row r="241" spans="6:7" x14ac:dyDescent="0.2">
      <c r="F241" s="350"/>
      <c r="G241" s="350"/>
    </row>
    <row r="242" spans="6:7" x14ac:dyDescent="0.2">
      <c r="F242" s="350"/>
      <c r="G242" s="350"/>
    </row>
    <row r="243" spans="6:7" x14ac:dyDescent="0.2">
      <c r="F243" s="350"/>
      <c r="G243" s="350"/>
    </row>
    <row r="244" spans="6:7" x14ac:dyDescent="0.2">
      <c r="F244" s="350"/>
      <c r="G244" s="350"/>
    </row>
    <row r="245" spans="6:7" x14ac:dyDescent="0.2">
      <c r="F245" s="350"/>
      <c r="G245" s="350"/>
    </row>
    <row r="246" spans="6:7" x14ac:dyDescent="0.2">
      <c r="F246" s="350"/>
      <c r="G246" s="350"/>
    </row>
    <row r="247" spans="6:7" x14ac:dyDescent="0.2">
      <c r="F247" s="350"/>
      <c r="G247" s="350"/>
    </row>
    <row r="248" spans="6:7" x14ac:dyDescent="0.2">
      <c r="F248" s="350"/>
      <c r="G248" s="350"/>
    </row>
    <row r="249" spans="6:7" x14ac:dyDescent="0.2">
      <c r="F249" s="350"/>
      <c r="G249" s="350"/>
    </row>
    <row r="250" spans="6:7" x14ac:dyDescent="0.2">
      <c r="F250" s="350"/>
      <c r="G250" s="350"/>
    </row>
    <row r="251" spans="6:7" x14ac:dyDescent="0.2">
      <c r="F251" s="350"/>
      <c r="G251" s="350"/>
    </row>
    <row r="252" spans="6:7" x14ac:dyDescent="0.2">
      <c r="F252" s="350"/>
      <c r="G252" s="350"/>
    </row>
    <row r="253" spans="6:7" x14ac:dyDescent="0.2">
      <c r="F253" s="350"/>
      <c r="G253" s="350"/>
    </row>
    <row r="254" spans="6:7" x14ac:dyDescent="0.2">
      <c r="F254" s="350"/>
      <c r="G254" s="350"/>
    </row>
    <row r="255" spans="6:7" x14ac:dyDescent="0.2">
      <c r="F255" s="350"/>
      <c r="G255" s="350"/>
    </row>
    <row r="256" spans="6:7" x14ac:dyDescent="0.2">
      <c r="F256" s="350"/>
      <c r="G256" s="350"/>
    </row>
    <row r="257" spans="6:7" x14ac:dyDescent="0.2">
      <c r="F257" s="350"/>
      <c r="G257" s="350"/>
    </row>
    <row r="258" spans="6:7" x14ac:dyDescent="0.2">
      <c r="F258" s="350"/>
      <c r="G258" s="350"/>
    </row>
    <row r="259" spans="6:7" x14ac:dyDescent="0.2">
      <c r="F259" s="350"/>
      <c r="G259" s="350"/>
    </row>
    <row r="260" spans="6:7" x14ac:dyDescent="0.2">
      <c r="F260" s="350"/>
      <c r="G260" s="350"/>
    </row>
    <row r="261" spans="6:7" x14ac:dyDescent="0.2">
      <c r="F261" s="350"/>
      <c r="G261" s="350"/>
    </row>
    <row r="262" spans="6:7" x14ac:dyDescent="0.2">
      <c r="F262" s="350"/>
      <c r="G262" s="350"/>
    </row>
    <row r="263" spans="6:7" x14ac:dyDescent="0.2">
      <c r="F263" s="350"/>
      <c r="G263" s="350"/>
    </row>
    <row r="264" spans="6:7" x14ac:dyDescent="0.2">
      <c r="F264" s="350"/>
      <c r="G264" s="350"/>
    </row>
    <row r="265" spans="6:7" x14ac:dyDescent="0.2">
      <c r="F265" s="350"/>
      <c r="G265" s="350"/>
    </row>
    <row r="266" spans="6:7" x14ac:dyDescent="0.2">
      <c r="F266" s="350"/>
      <c r="G266" s="350"/>
    </row>
    <row r="267" spans="6:7" x14ac:dyDescent="0.2">
      <c r="F267" s="350"/>
      <c r="G267" s="350"/>
    </row>
    <row r="268" spans="6:7" x14ac:dyDescent="0.2">
      <c r="F268" s="350"/>
      <c r="G268" s="350"/>
    </row>
    <row r="269" spans="6:7" x14ac:dyDescent="0.2">
      <c r="F269" s="350"/>
      <c r="G269" s="350"/>
    </row>
    <row r="270" spans="6:7" x14ac:dyDescent="0.2">
      <c r="F270" s="350"/>
      <c r="G270" s="350"/>
    </row>
    <row r="271" spans="6:7" x14ac:dyDescent="0.2">
      <c r="F271" s="350"/>
      <c r="G271" s="350"/>
    </row>
    <row r="272" spans="6:7" x14ac:dyDescent="0.2">
      <c r="F272" s="350"/>
      <c r="G272" s="350"/>
    </row>
    <row r="273" spans="6:7" x14ac:dyDescent="0.2">
      <c r="F273" s="350"/>
      <c r="G273" s="350"/>
    </row>
    <row r="274" spans="6:7" x14ac:dyDescent="0.2">
      <c r="F274" s="350"/>
      <c r="G274" s="350"/>
    </row>
    <row r="275" spans="6:7" x14ac:dyDescent="0.2">
      <c r="F275" s="350"/>
      <c r="G275" s="350"/>
    </row>
    <row r="276" spans="6:7" x14ac:dyDescent="0.2">
      <c r="F276" s="350"/>
      <c r="G276" s="350"/>
    </row>
    <row r="277" spans="6:7" x14ac:dyDescent="0.2">
      <c r="F277" s="350"/>
      <c r="G277" s="350"/>
    </row>
    <row r="278" spans="6:7" x14ac:dyDescent="0.2">
      <c r="F278" s="350"/>
      <c r="G278" s="350"/>
    </row>
    <row r="279" spans="6:7" x14ac:dyDescent="0.2">
      <c r="F279" s="350"/>
      <c r="G279" s="350"/>
    </row>
    <row r="280" spans="6:7" x14ac:dyDescent="0.2">
      <c r="F280" s="350"/>
      <c r="G280" s="350"/>
    </row>
    <row r="281" spans="6:7" x14ac:dyDescent="0.2">
      <c r="F281" s="350"/>
      <c r="G281" s="350"/>
    </row>
    <row r="282" spans="6:7" x14ac:dyDescent="0.2">
      <c r="F282" s="350"/>
      <c r="G282" s="350"/>
    </row>
    <row r="283" spans="6:7" x14ac:dyDescent="0.2">
      <c r="F283" s="350"/>
      <c r="G283" s="350"/>
    </row>
    <row r="284" spans="6:7" x14ac:dyDescent="0.2">
      <c r="F284" s="350"/>
      <c r="G284" s="350"/>
    </row>
    <row r="285" spans="6:7" x14ac:dyDescent="0.2">
      <c r="F285" s="350"/>
      <c r="G285" s="350"/>
    </row>
    <row r="286" spans="6:7" x14ac:dyDescent="0.2">
      <c r="F286" s="350"/>
      <c r="G286" s="350"/>
    </row>
    <row r="287" spans="6:7" x14ac:dyDescent="0.2">
      <c r="F287" s="350"/>
      <c r="G287" s="350"/>
    </row>
    <row r="288" spans="6:7" x14ac:dyDescent="0.2">
      <c r="F288" s="350"/>
      <c r="G288" s="350"/>
    </row>
    <row r="289" spans="6:7" x14ac:dyDescent="0.2">
      <c r="F289" s="350"/>
      <c r="G289" s="350"/>
    </row>
    <row r="290" spans="6:7" x14ac:dyDescent="0.2">
      <c r="F290" s="350"/>
      <c r="G290" s="350"/>
    </row>
    <row r="291" spans="6:7" x14ac:dyDescent="0.2">
      <c r="F291" s="350"/>
      <c r="G291" s="350"/>
    </row>
    <row r="292" spans="6:7" x14ac:dyDescent="0.2">
      <c r="F292" s="350"/>
      <c r="G292" s="350"/>
    </row>
    <row r="293" spans="6:7" x14ac:dyDescent="0.2">
      <c r="F293" s="350"/>
      <c r="G293" s="350"/>
    </row>
    <row r="294" spans="6:7" x14ac:dyDescent="0.2">
      <c r="F294" s="350"/>
      <c r="G294" s="350"/>
    </row>
    <row r="295" spans="6:7" x14ac:dyDescent="0.2">
      <c r="F295" s="350"/>
      <c r="G295" s="350"/>
    </row>
    <row r="296" spans="6:7" x14ac:dyDescent="0.2">
      <c r="F296" s="350"/>
      <c r="G296" s="350"/>
    </row>
    <row r="297" spans="6:7" x14ac:dyDescent="0.2">
      <c r="F297" s="350"/>
      <c r="G297" s="350"/>
    </row>
    <row r="298" spans="6:7" x14ac:dyDescent="0.2">
      <c r="F298" s="350"/>
      <c r="G298" s="350"/>
    </row>
    <row r="299" spans="6:7" x14ac:dyDescent="0.2">
      <c r="F299" s="350"/>
      <c r="G299" s="350"/>
    </row>
    <row r="300" spans="6:7" x14ac:dyDescent="0.2">
      <c r="F300" s="350"/>
      <c r="G300" s="350"/>
    </row>
    <row r="301" spans="6:7" x14ac:dyDescent="0.2">
      <c r="F301" s="350"/>
      <c r="G301" s="350"/>
    </row>
    <row r="302" spans="6:7" x14ac:dyDescent="0.2">
      <c r="F302" s="350"/>
      <c r="G302" s="350"/>
    </row>
    <row r="303" spans="6:7" x14ac:dyDescent="0.2">
      <c r="F303" s="350"/>
    </row>
    <row r="304" spans="6:7" x14ac:dyDescent="0.2">
      <c r="F304" s="350"/>
    </row>
    <row r="305" spans="6:6" x14ac:dyDescent="0.2">
      <c r="F305" s="350"/>
    </row>
    <row r="306" spans="6:6" x14ac:dyDescent="0.2">
      <c r="F306" s="350"/>
    </row>
    <row r="307" spans="6:6" x14ac:dyDescent="0.2">
      <c r="F307" s="350"/>
    </row>
    <row r="308" spans="6:6" x14ac:dyDescent="0.2">
      <c r="F308" s="350"/>
    </row>
    <row r="309" spans="6:6" x14ac:dyDescent="0.2">
      <c r="F309" s="350"/>
    </row>
    <row r="310" spans="6:6" x14ac:dyDescent="0.2">
      <c r="F310" s="350"/>
    </row>
    <row r="311" spans="6:6" x14ac:dyDescent="0.2">
      <c r="F311" s="350"/>
    </row>
    <row r="312" spans="6:6" x14ac:dyDescent="0.2">
      <c r="F312" s="350"/>
    </row>
    <row r="313" spans="6:6" x14ac:dyDescent="0.2">
      <c r="F313" s="350"/>
    </row>
    <row r="314" spans="6:6" x14ac:dyDescent="0.2">
      <c r="F314" s="350"/>
    </row>
    <row r="315" spans="6:6" x14ac:dyDescent="0.2">
      <c r="F315" s="350"/>
    </row>
    <row r="316" spans="6:6" x14ac:dyDescent="0.2">
      <c r="F316" s="350"/>
    </row>
    <row r="317" spans="6:6" x14ac:dyDescent="0.2">
      <c r="F317" s="350"/>
    </row>
    <row r="318" spans="6:6" x14ac:dyDescent="0.2">
      <c r="F318" s="350"/>
    </row>
    <row r="319" spans="6:6" x14ac:dyDescent="0.2">
      <c r="F319" s="350"/>
    </row>
    <row r="320" spans="6:6" x14ac:dyDescent="0.2">
      <c r="F320" s="350"/>
    </row>
    <row r="321" spans="6:6" x14ac:dyDescent="0.2">
      <c r="F321" s="350"/>
    </row>
    <row r="322" spans="6:6" x14ac:dyDescent="0.2">
      <c r="F322" s="350"/>
    </row>
    <row r="323" spans="6:6" x14ac:dyDescent="0.2">
      <c r="F323" s="350"/>
    </row>
    <row r="324" spans="6:6" x14ac:dyDescent="0.2">
      <c r="F324" s="350"/>
    </row>
    <row r="325" spans="6:6" x14ac:dyDescent="0.2">
      <c r="F325" s="350"/>
    </row>
    <row r="326" spans="6:6" x14ac:dyDescent="0.2">
      <c r="F326" s="350"/>
    </row>
    <row r="327" spans="6:6" x14ac:dyDescent="0.2">
      <c r="F327" s="350"/>
    </row>
    <row r="328" spans="6:6" x14ac:dyDescent="0.2">
      <c r="F328" s="350"/>
    </row>
    <row r="329" spans="6:6" x14ac:dyDescent="0.2">
      <c r="F329" s="350"/>
    </row>
    <row r="330" spans="6:6" x14ac:dyDescent="0.2">
      <c r="F330" s="350"/>
    </row>
    <row r="331" spans="6:6" x14ac:dyDescent="0.2">
      <c r="F331" s="350"/>
    </row>
    <row r="332" spans="6:6" x14ac:dyDescent="0.2">
      <c r="F332" s="350"/>
    </row>
    <row r="333" spans="6:6" x14ac:dyDescent="0.2">
      <c r="F333" s="350"/>
    </row>
    <row r="334" spans="6:6" x14ac:dyDescent="0.2">
      <c r="F334" s="350"/>
    </row>
    <row r="335" spans="6:6" x14ac:dyDescent="0.2">
      <c r="F335" s="350"/>
    </row>
    <row r="336" spans="6:6" x14ac:dyDescent="0.2">
      <c r="F336" s="350"/>
    </row>
    <row r="337" spans="6:6" x14ac:dyDescent="0.2">
      <c r="F337" s="350"/>
    </row>
    <row r="338" spans="6:6" x14ac:dyDescent="0.2">
      <c r="F338" s="350"/>
    </row>
    <row r="339" spans="6:6" x14ac:dyDescent="0.2">
      <c r="F339" s="350"/>
    </row>
    <row r="340" spans="6:6" x14ac:dyDescent="0.2">
      <c r="F340" s="350"/>
    </row>
    <row r="341" spans="6:6" x14ac:dyDescent="0.2">
      <c r="F341" s="350"/>
    </row>
    <row r="342" spans="6:6" x14ac:dyDescent="0.2">
      <c r="F342" s="350"/>
    </row>
    <row r="343" spans="6:6" x14ac:dyDescent="0.2">
      <c r="F343" s="350"/>
    </row>
    <row r="344" spans="6:6" x14ac:dyDescent="0.2">
      <c r="F344" s="350"/>
    </row>
    <row r="345" spans="6:6" x14ac:dyDescent="0.2">
      <c r="F345" s="350"/>
    </row>
    <row r="346" spans="6:6" x14ac:dyDescent="0.2">
      <c r="F346" s="350"/>
    </row>
    <row r="347" spans="6:6" x14ac:dyDescent="0.2">
      <c r="F347" s="350"/>
    </row>
    <row r="348" spans="6:6" x14ac:dyDescent="0.2">
      <c r="F348" s="350"/>
    </row>
    <row r="349" spans="6:6" x14ac:dyDescent="0.2">
      <c r="F349" s="350"/>
    </row>
    <row r="350" spans="6:6" x14ac:dyDescent="0.2">
      <c r="F350" s="350"/>
    </row>
    <row r="351" spans="6:6" x14ac:dyDescent="0.2">
      <c r="F351" s="350"/>
    </row>
    <row r="352" spans="6:6" x14ac:dyDescent="0.2">
      <c r="F352" s="350"/>
    </row>
    <row r="353" spans="6:6" x14ac:dyDescent="0.2">
      <c r="F353" s="350"/>
    </row>
    <row r="354" spans="6:6" x14ac:dyDescent="0.2">
      <c r="F354" s="350"/>
    </row>
    <row r="355" spans="6:6" x14ac:dyDescent="0.2">
      <c r="F355" s="350"/>
    </row>
    <row r="356" spans="6:6" x14ac:dyDescent="0.2">
      <c r="F356" s="350"/>
    </row>
    <row r="357" spans="6:6" x14ac:dyDescent="0.2">
      <c r="F357" s="350"/>
    </row>
    <row r="358" spans="6:6" x14ac:dyDescent="0.2">
      <c r="F358" s="350"/>
    </row>
  </sheetData>
  <dataConsolidate/>
  <phoneticPr fontId="22" type="noConversion"/>
  <pageMargins left="0.19685039370078741" right="0.19685039370078741" top="0.27559055118110237" bottom="0.19685039370078741" header="0.31496062992125984" footer="0.51181102362204722"/>
  <pageSetup paperSize="9" scale="71" orientation="portrait" r:id="rId1"/>
  <headerFooter alignWithMargins="0">
    <oddFooter xml:space="preserve">&amp;R&amp;8
</oddFooter>
  </headerFooter>
  <rowBreaks count="1" manualBreakCount="1">
    <brk id="109" max="13" man="1"/>
  </row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67"/>
  <sheetViews>
    <sheetView showZeros="0" view="pageBreakPreview" topLeftCell="A187" zoomScaleNormal="100" workbookViewId="0">
      <selection activeCell="A213" sqref="A213"/>
    </sheetView>
  </sheetViews>
  <sheetFormatPr baseColWidth="10" defaultRowHeight="12.75" x14ac:dyDescent="0.2"/>
  <cols>
    <col min="1" max="1" width="84.42578125" style="596" bestFit="1" customWidth="1"/>
    <col min="2" max="2" width="13.7109375" style="596" customWidth="1"/>
    <col min="3" max="3" width="12.7109375" style="596" customWidth="1"/>
    <col min="4" max="4" width="13.140625" style="595" customWidth="1"/>
    <col min="5" max="16384" width="11.42578125" style="595"/>
  </cols>
  <sheetData>
    <row r="1" spans="1:4" ht="33.75" x14ac:dyDescent="0.2">
      <c r="A1" s="647"/>
      <c r="B1" s="646" t="s">
        <v>625</v>
      </c>
      <c r="C1" s="645" t="s">
        <v>624</v>
      </c>
      <c r="D1" s="645" t="s">
        <v>623</v>
      </c>
    </row>
    <row r="2" spans="1:4" ht="5.25" customHeight="1" x14ac:dyDescent="0.2">
      <c r="A2" s="644"/>
      <c r="B2" s="643"/>
      <c r="C2" s="643"/>
      <c r="D2" s="642"/>
    </row>
    <row r="3" spans="1:4" ht="5.25" customHeight="1" x14ac:dyDescent="0.2">
      <c r="A3" s="641"/>
      <c r="B3" s="640"/>
      <c r="C3" s="640"/>
      <c r="D3" s="639"/>
    </row>
    <row r="4" spans="1:4" ht="5.25" customHeight="1" x14ac:dyDescent="0.2">
      <c r="A4" s="641"/>
      <c r="B4" s="640"/>
      <c r="C4" s="640"/>
      <c r="D4" s="639"/>
    </row>
    <row r="5" spans="1:4" x14ac:dyDescent="0.2">
      <c r="A5" s="632" t="s">
        <v>88</v>
      </c>
      <c r="B5" s="640"/>
      <c r="C5" s="640"/>
      <c r="D5" s="639"/>
    </row>
    <row r="6" spans="1:4" x14ac:dyDescent="0.2">
      <c r="A6" s="633" t="s">
        <v>101</v>
      </c>
      <c r="B6" s="598">
        <v>80.468894430974402</v>
      </c>
      <c r="C6" s="598">
        <v>86.701957014880875</v>
      </c>
      <c r="D6" s="597">
        <v>81.932427885407364</v>
      </c>
    </row>
    <row r="7" spans="1:4" x14ac:dyDescent="0.2">
      <c r="A7" s="627" t="s">
        <v>610</v>
      </c>
      <c r="B7" s="598">
        <v>77.358249709520464</v>
      </c>
      <c r="C7" s="598">
        <v>77.112881670578588</v>
      </c>
      <c r="D7" s="597">
        <v>77.148940194071869</v>
      </c>
    </row>
    <row r="8" spans="1:4" x14ac:dyDescent="0.2">
      <c r="A8" s="627" t="s">
        <v>609</v>
      </c>
      <c r="B8" s="598">
        <v>93.791253796796511</v>
      </c>
      <c r="C8" s="598">
        <v>94.284050722661533</v>
      </c>
      <c r="D8" s="597">
        <v>94.021752684738956</v>
      </c>
    </row>
    <row r="9" spans="1:4" x14ac:dyDescent="0.2">
      <c r="A9" s="627" t="s">
        <v>622</v>
      </c>
      <c r="B9" s="598">
        <v>94.721190562168289</v>
      </c>
      <c r="C9" s="598">
        <v>83.148955463134982</v>
      </c>
      <c r="D9" s="597">
        <v>92.564706013834623</v>
      </c>
    </row>
    <row r="10" spans="1:4" x14ac:dyDescent="0.2">
      <c r="A10" s="638" t="s">
        <v>621</v>
      </c>
      <c r="B10" s="598">
        <v>81.368867917661277</v>
      </c>
      <c r="C10" s="598">
        <v>80.650014284170126</v>
      </c>
      <c r="D10" s="597">
        <v>81.054930306084415</v>
      </c>
    </row>
    <row r="11" spans="1:4" x14ac:dyDescent="0.2">
      <c r="A11" s="627" t="s">
        <v>617</v>
      </c>
      <c r="B11" s="598">
        <v>77.574799905322337</v>
      </c>
      <c r="C11" s="598">
        <v>75.659566657757495</v>
      </c>
      <c r="D11" s="597">
        <v>76.825707082780681</v>
      </c>
    </row>
    <row r="12" spans="1:4" x14ac:dyDescent="0.2">
      <c r="A12" s="627" t="s">
        <v>616</v>
      </c>
      <c r="B12" s="598">
        <v>72.203052545145297</v>
      </c>
      <c r="C12" s="598">
        <v>70</v>
      </c>
      <c r="D12" s="597">
        <v>73.721305071448015</v>
      </c>
    </row>
    <row r="13" spans="1:4" x14ac:dyDescent="0.2">
      <c r="A13" s="627" t="s">
        <v>615</v>
      </c>
      <c r="B13" s="598">
        <v>98.073321183074697</v>
      </c>
      <c r="C13" s="598">
        <v>95.012051986276916</v>
      </c>
      <c r="D13" s="597">
        <v>98.18857206162906</v>
      </c>
    </row>
    <row r="14" spans="1:4" x14ac:dyDescent="0.2">
      <c r="A14" s="627" t="s">
        <v>614</v>
      </c>
      <c r="B14" s="598">
        <v>81.439457688481227</v>
      </c>
      <c r="C14" s="598">
        <v>80.784232002313175</v>
      </c>
      <c r="D14" s="597">
        <v>80.991066703878872</v>
      </c>
    </row>
    <row r="15" spans="1:4" x14ac:dyDescent="0.2">
      <c r="A15" s="638" t="s">
        <v>613</v>
      </c>
      <c r="B15" s="598">
        <v>81.861638539013043</v>
      </c>
      <c r="C15" s="598">
        <v>81.230181346262754</v>
      </c>
      <c r="D15" s="597">
        <v>81.746841406913646</v>
      </c>
    </row>
    <row r="16" spans="1:4" x14ac:dyDescent="0.2">
      <c r="A16" s="627" t="s">
        <v>612</v>
      </c>
      <c r="B16" s="598">
        <v>72.44356395583624</v>
      </c>
      <c r="C16" s="598">
        <v>71.814048253506328</v>
      </c>
      <c r="D16" s="597">
        <v>71.260651167323076</v>
      </c>
    </row>
    <row r="17" spans="1:4" x14ac:dyDescent="0.2">
      <c r="A17" s="627" t="s">
        <v>600</v>
      </c>
      <c r="B17" s="598">
        <v>81.540580587466749</v>
      </c>
      <c r="C17" s="598">
        <v>80.659346149779594</v>
      </c>
      <c r="D17" s="597">
        <v>81.155796949710606</v>
      </c>
    </row>
    <row r="18" spans="1:4" x14ac:dyDescent="0.2">
      <c r="A18" s="627" t="s">
        <v>596</v>
      </c>
      <c r="B18" s="598">
        <v>95.545761316789438</v>
      </c>
      <c r="C18" s="598">
        <v>95.410214880626526</v>
      </c>
      <c r="D18" s="597">
        <v>95.399137342168842</v>
      </c>
    </row>
    <row r="19" spans="1:4" x14ac:dyDescent="0.2">
      <c r="A19" s="627" t="s">
        <v>594</v>
      </c>
      <c r="B19" s="598">
        <v>77.88892151627465</v>
      </c>
      <c r="C19" s="598">
        <v>78.07360277941298</v>
      </c>
      <c r="D19" s="597">
        <v>78.118096266502789</v>
      </c>
    </row>
    <row r="20" spans="1:4" ht="21.75" customHeight="1" x14ac:dyDescent="0.2">
      <c r="A20" s="632" t="s">
        <v>102</v>
      </c>
      <c r="B20" s="598"/>
      <c r="C20" s="598"/>
      <c r="D20" s="597"/>
    </row>
    <row r="21" spans="1:4" x14ac:dyDescent="0.2">
      <c r="A21" s="633" t="s">
        <v>108</v>
      </c>
      <c r="B21" s="598">
        <v>86.505183713706074</v>
      </c>
      <c r="C21" s="598">
        <v>85.031871454669258</v>
      </c>
      <c r="D21" s="597">
        <v>86.018898322153206</v>
      </c>
    </row>
    <row r="22" spans="1:4" x14ac:dyDescent="0.2">
      <c r="A22" s="627" t="s">
        <v>610</v>
      </c>
      <c r="B22" s="598">
        <v>78.757234106666246</v>
      </c>
      <c r="C22" s="598">
        <v>77.977634762164044</v>
      </c>
      <c r="D22" s="597">
        <v>78.465442005385867</v>
      </c>
    </row>
    <row r="23" spans="1:4" x14ac:dyDescent="0.2">
      <c r="A23" s="627" t="s">
        <v>609</v>
      </c>
      <c r="B23" s="598">
        <v>90.851609293367375</v>
      </c>
      <c r="C23" s="598">
        <v>90.121016926264815</v>
      </c>
      <c r="D23" s="597">
        <v>89.497386902193341</v>
      </c>
    </row>
    <row r="24" spans="1:4" x14ac:dyDescent="0.2">
      <c r="A24" s="627" t="s">
        <v>622</v>
      </c>
      <c r="B24" s="598">
        <v>96.155542951067488</v>
      </c>
      <c r="C24" s="598">
        <v>85.019744346894811</v>
      </c>
      <c r="D24" s="597">
        <v>95.086170728066648</v>
      </c>
    </row>
    <row r="25" spans="1:4" x14ac:dyDescent="0.2">
      <c r="A25" s="627" t="s">
        <v>621</v>
      </c>
      <c r="B25" s="598">
        <v>88.430465473568503</v>
      </c>
      <c r="C25" s="598">
        <v>84.030293179794739</v>
      </c>
      <c r="D25" s="597">
        <v>87.116932872719516</v>
      </c>
    </row>
    <row r="26" spans="1:4" x14ac:dyDescent="0.2">
      <c r="A26" s="627" t="s">
        <v>326</v>
      </c>
      <c r="B26" s="598">
        <v>98.34245282032505</v>
      </c>
      <c r="C26" s="598">
        <v>94.089942283334224</v>
      </c>
      <c r="D26" s="597">
        <v>97.744141738789665</v>
      </c>
    </row>
    <row r="27" spans="1:4" x14ac:dyDescent="0.2">
      <c r="A27" s="627" t="s">
        <v>327</v>
      </c>
      <c r="B27" s="598">
        <v>89.763964749121598</v>
      </c>
      <c r="C27" s="598">
        <v>85.532429542985597</v>
      </c>
      <c r="D27" s="597">
        <v>89.499698003310343</v>
      </c>
    </row>
    <row r="28" spans="1:4" x14ac:dyDescent="0.2">
      <c r="A28" s="627" t="s">
        <v>328</v>
      </c>
      <c r="B28" s="598">
        <v>99.860712905252981</v>
      </c>
      <c r="C28" s="598">
        <v>99.523764691528598</v>
      </c>
      <c r="D28" s="597">
        <v>99.845878199090905</v>
      </c>
    </row>
    <row r="29" spans="1:4" x14ac:dyDescent="0.2">
      <c r="A29" s="627" t="s">
        <v>329</v>
      </c>
      <c r="B29" s="598">
        <v>80.509563680881996</v>
      </c>
      <c r="C29" s="598">
        <v>80.038860467488334</v>
      </c>
      <c r="D29" s="597">
        <v>80.390269280963778</v>
      </c>
    </row>
    <row r="30" spans="1:4" x14ac:dyDescent="0.2">
      <c r="A30" s="627" t="s">
        <v>330</v>
      </c>
      <c r="B30" s="598">
        <v>88.183277117397012</v>
      </c>
      <c r="C30" s="598">
        <v>85.961992239383761</v>
      </c>
      <c r="D30" s="597">
        <v>87.521393443377391</v>
      </c>
    </row>
    <row r="31" spans="1:4" x14ac:dyDescent="0.2">
      <c r="A31" s="627" t="s">
        <v>331</v>
      </c>
      <c r="B31" s="598">
        <v>83.460012114749887</v>
      </c>
      <c r="C31" s="598">
        <v>81.14198184942174</v>
      </c>
      <c r="D31" s="597">
        <v>82.459879803205752</v>
      </c>
    </row>
    <row r="32" spans="1:4" x14ac:dyDescent="0.2">
      <c r="A32" s="627" t="s">
        <v>600</v>
      </c>
      <c r="B32" s="598">
        <v>88.466718783491473</v>
      </c>
      <c r="C32" s="598">
        <v>84.031624240139607</v>
      </c>
      <c r="D32" s="597">
        <v>87.144959934619564</v>
      </c>
    </row>
    <row r="33" spans="1:4" x14ac:dyDescent="0.2">
      <c r="A33" s="627" t="s">
        <v>599</v>
      </c>
      <c r="B33" s="598">
        <v>84.25506487757869</v>
      </c>
      <c r="C33" s="598">
        <v>81.83808005607554</v>
      </c>
      <c r="D33" s="597">
        <v>81.194244883259984</v>
      </c>
    </row>
    <row r="34" spans="1:4" x14ac:dyDescent="0.2">
      <c r="A34" s="627" t="s">
        <v>598</v>
      </c>
      <c r="B34" s="598"/>
      <c r="C34" s="598"/>
      <c r="D34" s="597"/>
    </row>
    <row r="35" spans="1:4" x14ac:dyDescent="0.2">
      <c r="A35" s="627" t="s">
        <v>597</v>
      </c>
      <c r="B35" s="598"/>
      <c r="C35" s="598"/>
      <c r="D35" s="597"/>
    </row>
    <row r="36" spans="1:4" x14ac:dyDescent="0.2">
      <c r="A36" s="627" t="s">
        <v>596</v>
      </c>
      <c r="B36" s="598">
        <v>97.871293911507664</v>
      </c>
      <c r="C36" s="598">
        <v>98.896490344455714</v>
      </c>
      <c r="D36" s="597">
        <v>98.142007718411605</v>
      </c>
    </row>
    <row r="37" spans="1:4" x14ac:dyDescent="0.2">
      <c r="A37" s="627" t="s">
        <v>594</v>
      </c>
      <c r="B37" s="598">
        <v>79.845838805729983</v>
      </c>
      <c r="C37" s="598">
        <v>79.80633661323138</v>
      </c>
      <c r="D37" s="597">
        <v>80.417021012522255</v>
      </c>
    </row>
    <row r="38" spans="1:4" x14ac:dyDescent="0.2">
      <c r="A38" s="627" t="s">
        <v>593</v>
      </c>
      <c r="B38" s="598">
        <v>100</v>
      </c>
      <c r="C38" s="598">
        <v>100</v>
      </c>
      <c r="D38" s="597">
        <v>100</v>
      </c>
    </row>
    <row r="39" spans="1:4" x14ac:dyDescent="0.2">
      <c r="A39" s="627" t="s">
        <v>592</v>
      </c>
      <c r="B39" s="598">
        <v>100</v>
      </c>
      <c r="C39" s="598">
        <v>100</v>
      </c>
      <c r="D39" s="597">
        <v>100</v>
      </c>
    </row>
    <row r="40" spans="1:4" x14ac:dyDescent="0.2">
      <c r="A40" s="625"/>
      <c r="B40" s="598"/>
      <c r="C40" s="598"/>
      <c r="D40" s="597"/>
    </row>
    <row r="41" spans="1:4" x14ac:dyDescent="0.2">
      <c r="A41" s="632" t="s">
        <v>122</v>
      </c>
      <c r="B41" s="598"/>
      <c r="C41" s="598"/>
      <c r="D41" s="597"/>
    </row>
    <row r="42" spans="1:4" x14ac:dyDescent="0.2">
      <c r="A42" s="633" t="s">
        <v>120</v>
      </c>
      <c r="B42" s="598">
        <v>73.364674750372785</v>
      </c>
      <c r="C42" s="598">
        <v>74.372227040499752</v>
      </c>
      <c r="D42" s="597">
        <v>73.681686258235558</v>
      </c>
    </row>
    <row r="43" spans="1:4" x14ac:dyDescent="0.2">
      <c r="A43" s="627" t="s">
        <v>610</v>
      </c>
      <c r="B43" s="598">
        <v>73.20701241965692</v>
      </c>
      <c r="C43" s="598">
        <v>73.722807787926243</v>
      </c>
      <c r="D43" s="597">
        <v>73.657511702693824</v>
      </c>
    </row>
    <row r="44" spans="1:4" x14ac:dyDescent="0.2">
      <c r="A44" s="627" t="s">
        <v>609</v>
      </c>
      <c r="B44" s="598">
        <v>77.087729583337023</v>
      </c>
      <c r="C44" s="598">
        <v>78.578814280543526</v>
      </c>
      <c r="D44" s="597">
        <v>77.59469360565484</v>
      </c>
    </row>
    <row r="45" spans="1:4" x14ac:dyDescent="0.2">
      <c r="A45" s="627" t="s">
        <v>595</v>
      </c>
      <c r="B45" s="598">
        <v>71.788841947484087</v>
      </c>
      <c r="C45" s="598">
        <v>71.985423860022408</v>
      </c>
      <c r="D45" s="597">
        <v>71.90636245516697</v>
      </c>
    </row>
    <row r="46" spans="1:4" x14ac:dyDescent="0.2">
      <c r="A46" s="632" t="s">
        <v>121</v>
      </c>
      <c r="B46" s="598"/>
      <c r="C46" s="598"/>
      <c r="D46" s="597"/>
    </row>
    <row r="47" spans="1:4" x14ac:dyDescent="0.2">
      <c r="A47" s="633" t="s">
        <v>119</v>
      </c>
      <c r="B47" s="598">
        <v>73.798803739996671</v>
      </c>
      <c r="C47" s="598">
        <v>67.366122348959991</v>
      </c>
      <c r="D47" s="597">
        <v>67.343988840594278</v>
      </c>
    </row>
    <row r="48" spans="1:4" x14ac:dyDescent="0.2">
      <c r="A48" s="627" t="s">
        <v>610</v>
      </c>
      <c r="B48" s="598">
        <v>70.201647094292696</v>
      </c>
      <c r="C48" s="598">
        <v>62.74361125636689</v>
      </c>
      <c r="D48" s="597">
        <v>62.808905295079555</v>
      </c>
    </row>
    <row r="49" spans="1:4" x14ac:dyDescent="0.2">
      <c r="A49" s="627" t="s">
        <v>609</v>
      </c>
      <c r="B49" s="598">
        <v>82.114283286513469</v>
      </c>
      <c r="C49" s="598">
        <v>78.078888598041843</v>
      </c>
      <c r="D49" s="597">
        <v>76.042400566770425</v>
      </c>
    </row>
    <row r="50" spans="1:4" x14ac:dyDescent="0.2">
      <c r="A50" s="627" t="s">
        <v>620</v>
      </c>
      <c r="B50" s="598">
        <v>69.57912000301873</v>
      </c>
      <c r="C50" s="598">
        <v>62.057543838638452</v>
      </c>
      <c r="D50" s="597">
        <v>62.092526151591329</v>
      </c>
    </row>
    <row r="51" spans="1:4" x14ac:dyDescent="0.2">
      <c r="A51" s="627" t="s">
        <v>591</v>
      </c>
      <c r="B51" s="598">
        <v>99.104690581210818</v>
      </c>
      <c r="C51" s="598">
        <v>98.899764839324988</v>
      </c>
      <c r="D51" s="597">
        <v>98.863629424680397</v>
      </c>
    </row>
    <row r="52" spans="1:4" x14ac:dyDescent="0.2">
      <c r="A52" s="627" t="s">
        <v>590</v>
      </c>
      <c r="B52" s="598">
        <v>78.439649355624439</v>
      </c>
      <c r="C52" s="598">
        <v>73.158324111557647</v>
      </c>
      <c r="D52" s="597">
        <v>73.481450675295221</v>
      </c>
    </row>
    <row r="53" spans="1:4" x14ac:dyDescent="0.2">
      <c r="A53" s="627" t="s">
        <v>589</v>
      </c>
      <c r="B53" s="598">
        <v>69.957779445385768</v>
      </c>
      <c r="C53" s="598">
        <v>62.462636171767372</v>
      </c>
      <c r="D53" s="597">
        <v>62.530853306664056</v>
      </c>
    </row>
    <row r="54" spans="1:4" x14ac:dyDescent="0.2">
      <c r="A54" s="627" t="s">
        <v>588</v>
      </c>
      <c r="B54" s="598">
        <v>70.324979971883494</v>
      </c>
      <c r="C54" s="598">
        <v>63.14152204430912</v>
      </c>
      <c r="D54" s="597">
        <v>63.133779302771053</v>
      </c>
    </row>
    <row r="55" spans="1:4" x14ac:dyDescent="0.2">
      <c r="A55" s="627" t="s">
        <v>587</v>
      </c>
      <c r="B55" s="598">
        <v>97.752136497437803</v>
      </c>
      <c r="C55" s="598">
        <v>97.252781988381088</v>
      </c>
      <c r="D55" s="597">
        <v>97.110805556748346</v>
      </c>
    </row>
    <row r="56" spans="1:4" x14ac:dyDescent="0.2">
      <c r="A56" s="625"/>
      <c r="B56" s="598"/>
      <c r="C56" s="598"/>
      <c r="D56" s="597"/>
    </row>
    <row r="57" spans="1:4" x14ac:dyDescent="0.2">
      <c r="A57" s="632" t="s">
        <v>619</v>
      </c>
      <c r="B57" s="598"/>
      <c r="C57" s="598"/>
      <c r="D57" s="597"/>
    </row>
    <row r="58" spans="1:4" x14ac:dyDescent="0.2">
      <c r="A58" s="633" t="s">
        <v>618</v>
      </c>
      <c r="B58" s="598">
        <v>76.884866373753169</v>
      </c>
      <c r="C58" s="598">
        <v>75.916479564569798</v>
      </c>
      <c r="D58" s="597">
        <v>73.449002411481985</v>
      </c>
    </row>
    <row r="59" spans="1:4" x14ac:dyDescent="0.2">
      <c r="A59" s="627" t="s">
        <v>610</v>
      </c>
      <c r="B59" s="598">
        <v>77.885450913605908</v>
      </c>
      <c r="C59" s="598">
        <v>75.728022943163779</v>
      </c>
      <c r="D59" s="597">
        <v>76.822218671143702</v>
      </c>
    </row>
    <row r="60" spans="1:4" x14ac:dyDescent="0.2">
      <c r="A60" s="627" t="s">
        <v>609</v>
      </c>
      <c r="B60" s="598">
        <v>95.940875347491712</v>
      </c>
      <c r="C60" s="598">
        <v>95.919465810396503</v>
      </c>
      <c r="D60" s="597">
        <v>95.725596022982629</v>
      </c>
    </row>
    <row r="61" spans="1:4" x14ac:dyDescent="0.2">
      <c r="A61" s="627" t="s">
        <v>608</v>
      </c>
      <c r="B61" s="598">
        <v>72.359582932483463</v>
      </c>
      <c r="C61" s="598">
        <v>63.678783796641135</v>
      </c>
      <c r="D61" s="597">
        <v>65.22076318413751</v>
      </c>
    </row>
    <row r="62" spans="1:4" x14ac:dyDescent="0.2">
      <c r="A62" s="627" t="s">
        <v>607</v>
      </c>
      <c r="B62" s="598">
        <v>79.627405838444247</v>
      </c>
      <c r="C62" s="598">
        <v>77.243082395692383</v>
      </c>
      <c r="D62" s="597">
        <v>78.909463435078308</v>
      </c>
    </row>
    <row r="63" spans="1:4" x14ac:dyDescent="0.2">
      <c r="A63" s="627" t="s">
        <v>617</v>
      </c>
      <c r="B63" s="598">
        <v>90.696658869523901</v>
      </c>
      <c r="C63" s="598">
        <v>84.756775024321726</v>
      </c>
      <c r="D63" s="597">
        <v>88.13757057462206</v>
      </c>
    </row>
    <row r="64" spans="1:4" x14ac:dyDescent="0.2">
      <c r="A64" s="627" t="s">
        <v>616</v>
      </c>
      <c r="B64" s="598">
        <v>91.023324977991351</v>
      </c>
      <c r="C64" s="598">
        <v>86.320635891273</v>
      </c>
      <c r="D64" s="597">
        <v>90.732132101665641</v>
      </c>
    </row>
    <row r="65" spans="1:4" x14ac:dyDescent="0.2">
      <c r="A65" s="627" t="s">
        <v>615</v>
      </c>
      <c r="B65" s="598">
        <v>99.736573982399364</v>
      </c>
      <c r="C65" s="598">
        <v>99.687201278946631</v>
      </c>
      <c r="D65" s="597">
        <v>99.648463684590808</v>
      </c>
    </row>
    <row r="66" spans="1:4" x14ac:dyDescent="0.2">
      <c r="A66" s="627" t="s">
        <v>614</v>
      </c>
      <c r="B66" s="598">
        <v>77.182023978730825</v>
      </c>
      <c r="C66" s="598">
        <v>77.445509611138945</v>
      </c>
      <c r="D66" s="597">
        <v>77.268251039942299</v>
      </c>
    </row>
    <row r="67" spans="1:4" x14ac:dyDescent="0.2">
      <c r="A67" s="627" t="s">
        <v>613</v>
      </c>
      <c r="B67" s="598">
        <v>79.586983158756397</v>
      </c>
      <c r="C67" s="598">
        <v>77.395195300434963</v>
      </c>
      <c r="D67" s="597">
        <v>79.120699894810187</v>
      </c>
    </row>
    <row r="68" spans="1:4" x14ac:dyDescent="0.2">
      <c r="A68" s="627" t="s">
        <v>612</v>
      </c>
      <c r="B68" s="598">
        <v>76.979427415079087</v>
      </c>
      <c r="C68" s="598">
        <v>74.639129528397717</v>
      </c>
      <c r="D68" s="597">
        <v>75.812060407193144</v>
      </c>
    </row>
    <row r="69" spans="1:4" x14ac:dyDescent="0.2">
      <c r="A69" s="627" t="s">
        <v>600</v>
      </c>
      <c r="B69" s="598">
        <v>78.38790389566033</v>
      </c>
      <c r="C69" s="598">
        <v>74.829625575172557</v>
      </c>
      <c r="D69" s="597">
        <v>76.536064621235425</v>
      </c>
    </row>
    <row r="70" spans="1:4" x14ac:dyDescent="0.2">
      <c r="A70" s="627" t="s">
        <v>599</v>
      </c>
      <c r="B70" s="598">
        <v>79.480353204731273</v>
      </c>
      <c r="C70" s="598">
        <v>70.891554471714699</v>
      </c>
      <c r="D70" s="597">
        <v>70.47152756377622</v>
      </c>
    </row>
    <row r="71" spans="1:4" x14ac:dyDescent="0.2">
      <c r="A71" s="627" t="s">
        <v>598</v>
      </c>
      <c r="B71" s="598"/>
      <c r="C71" s="598"/>
      <c r="D71" s="597"/>
    </row>
    <row r="72" spans="1:4" x14ac:dyDescent="0.2">
      <c r="A72" s="627" t="s">
        <v>597</v>
      </c>
      <c r="B72" s="598"/>
      <c r="C72" s="598"/>
      <c r="D72" s="597"/>
    </row>
    <row r="73" spans="1:4" x14ac:dyDescent="0.2">
      <c r="A73" s="627" t="s">
        <v>596</v>
      </c>
      <c r="B73" s="598">
        <v>96.465462760611103</v>
      </c>
      <c r="C73" s="598">
        <v>96.208767623893166</v>
      </c>
      <c r="D73" s="597">
        <v>96.325295245874955</v>
      </c>
    </row>
    <row r="74" spans="1:4" x14ac:dyDescent="0.2">
      <c r="A74" s="627" t="s">
        <v>595</v>
      </c>
      <c r="B74" s="598">
        <v>72.069519650939398</v>
      </c>
      <c r="C74" s="598">
        <v>72.031020726845753</v>
      </c>
      <c r="D74" s="597">
        <v>72.017067155719289</v>
      </c>
    </row>
    <row r="75" spans="1:4" x14ac:dyDescent="0.2">
      <c r="A75" s="627" t="s">
        <v>594</v>
      </c>
      <c r="B75" s="598">
        <v>78.159265605177325</v>
      </c>
      <c r="C75" s="598">
        <v>77.276094287636909</v>
      </c>
      <c r="D75" s="597">
        <v>77.195419345405526</v>
      </c>
    </row>
    <row r="76" spans="1:4" x14ac:dyDescent="0.2">
      <c r="A76" s="627" t="s">
        <v>593</v>
      </c>
      <c r="B76" s="598"/>
      <c r="C76" s="598"/>
      <c r="D76" s="597"/>
    </row>
    <row r="77" spans="1:4" x14ac:dyDescent="0.2">
      <c r="A77" s="627" t="s">
        <v>592</v>
      </c>
      <c r="B77" s="598"/>
      <c r="C77" s="598"/>
      <c r="D77" s="597"/>
    </row>
    <row r="78" spans="1:4" x14ac:dyDescent="0.2">
      <c r="A78" s="627" t="s">
        <v>591</v>
      </c>
      <c r="B78" s="598">
        <v>99.417146534413362</v>
      </c>
      <c r="C78" s="598">
        <v>99.504142270381351</v>
      </c>
      <c r="D78" s="597">
        <v>99.504306911634828</v>
      </c>
    </row>
    <row r="79" spans="1:4" x14ac:dyDescent="0.2">
      <c r="A79" s="627" t="s">
        <v>590</v>
      </c>
      <c r="B79" s="598">
        <v>82.041831668359876</v>
      </c>
      <c r="C79" s="598">
        <v>77.933593682321032</v>
      </c>
      <c r="D79" s="597">
        <v>77.917144466920874</v>
      </c>
    </row>
    <row r="80" spans="1:4" x14ac:dyDescent="0.2">
      <c r="A80" s="627" t="s">
        <v>589</v>
      </c>
      <c r="B80" s="598">
        <v>70.225904260282732</v>
      </c>
      <c r="C80" s="598">
        <v>62.815142355663532</v>
      </c>
      <c r="D80" s="597">
        <v>62.862655973101653</v>
      </c>
    </row>
    <row r="81" spans="1:4" x14ac:dyDescent="0.2">
      <c r="A81" s="627" t="s">
        <v>588</v>
      </c>
      <c r="B81" s="598">
        <v>71.236033063031911</v>
      </c>
      <c r="C81" s="598">
        <v>64.165473004684586</v>
      </c>
      <c r="D81" s="597">
        <v>64.117620012443254</v>
      </c>
    </row>
    <row r="82" spans="1:4" x14ac:dyDescent="0.2">
      <c r="A82" s="627" t="s">
        <v>587</v>
      </c>
      <c r="B82" s="598">
        <v>97.621250241619165</v>
      </c>
      <c r="C82" s="598">
        <v>97.171342180208057</v>
      </c>
      <c r="D82" s="597">
        <v>96.935006540763226</v>
      </c>
    </row>
    <row r="83" spans="1:4" x14ac:dyDescent="0.2">
      <c r="A83" s="625"/>
      <c r="B83" s="598"/>
      <c r="C83" s="598"/>
      <c r="D83" s="597"/>
    </row>
    <row r="84" spans="1:4" s="120" customFormat="1" x14ac:dyDescent="0.2">
      <c r="A84" s="632" t="s">
        <v>6</v>
      </c>
      <c r="B84" s="598"/>
      <c r="C84" s="598"/>
      <c r="D84" s="597"/>
    </row>
    <row r="85" spans="1:4" x14ac:dyDescent="0.2">
      <c r="A85" s="633" t="s">
        <v>611</v>
      </c>
      <c r="B85" s="598">
        <v>82.083921622498551</v>
      </c>
      <c r="C85" s="598">
        <v>82.210921895871422</v>
      </c>
      <c r="D85" s="597">
        <v>80.93018583055067</v>
      </c>
    </row>
    <row r="86" spans="1:4" x14ac:dyDescent="0.2">
      <c r="A86" s="627" t="s">
        <v>610</v>
      </c>
      <c r="B86" s="598">
        <v>77.600527443782113</v>
      </c>
      <c r="C86" s="598">
        <v>76.884119172193692</v>
      </c>
      <c r="D86" s="597">
        <v>77.133990639542844</v>
      </c>
    </row>
    <row r="87" spans="1:4" x14ac:dyDescent="0.2">
      <c r="A87" s="627" t="s">
        <v>609</v>
      </c>
      <c r="B87" s="598">
        <v>93.75988117128847</v>
      </c>
      <c r="C87" s="598">
        <v>94.215234127799874</v>
      </c>
      <c r="D87" s="597">
        <v>93.970281385965507</v>
      </c>
    </row>
    <row r="88" spans="1:4" x14ac:dyDescent="0.2">
      <c r="A88" s="627" t="s">
        <v>608</v>
      </c>
      <c r="B88" s="598">
        <v>72.792101433579916</v>
      </c>
      <c r="C88" s="598">
        <v>63.840328702153393</v>
      </c>
      <c r="D88" s="597">
        <v>65.752353096383999</v>
      </c>
    </row>
    <row r="89" spans="1:4" x14ac:dyDescent="0.2">
      <c r="A89" s="627" t="s">
        <v>607</v>
      </c>
      <c r="B89" s="598">
        <v>87.822338689406251</v>
      </c>
      <c r="C89" s="598">
        <v>83.561428996570896</v>
      </c>
      <c r="D89" s="597">
        <v>86.522608540347434</v>
      </c>
    </row>
    <row r="90" spans="1:4" x14ac:dyDescent="0.2">
      <c r="A90" s="627" t="s">
        <v>606</v>
      </c>
      <c r="B90" s="598">
        <v>97.915448447807435</v>
      </c>
      <c r="C90" s="598">
        <v>92.862111610337479</v>
      </c>
      <c r="D90" s="597">
        <v>97.195216597226192</v>
      </c>
    </row>
    <row r="91" spans="1:4" x14ac:dyDescent="0.2">
      <c r="A91" s="627" t="s">
        <v>605</v>
      </c>
      <c r="B91" s="598">
        <v>89.739330387543788</v>
      </c>
      <c r="C91" s="598">
        <v>85.373686307765738</v>
      </c>
      <c r="D91" s="597">
        <v>89.476283680607651</v>
      </c>
    </row>
    <row r="92" spans="1:4" x14ac:dyDescent="0.2">
      <c r="A92" s="627" t="s">
        <v>604</v>
      </c>
      <c r="B92" s="598">
        <v>99.859236631146359</v>
      </c>
      <c r="C92" s="598">
        <v>99.520276222430454</v>
      </c>
      <c r="D92" s="597">
        <v>99.844314258398555</v>
      </c>
    </row>
    <row r="93" spans="1:4" x14ac:dyDescent="0.2">
      <c r="A93" s="627" t="s">
        <v>603</v>
      </c>
      <c r="B93" s="598">
        <v>80.54051507599803</v>
      </c>
      <c r="C93" s="598">
        <v>80.054006977014751</v>
      </c>
      <c r="D93" s="597">
        <v>80.379936788596211</v>
      </c>
    </row>
    <row r="94" spans="1:4" x14ac:dyDescent="0.2">
      <c r="A94" s="627" t="s">
        <v>602</v>
      </c>
      <c r="B94" s="598">
        <v>87.334602401899701</v>
      </c>
      <c r="C94" s="598">
        <v>85.105636825268519</v>
      </c>
      <c r="D94" s="597">
        <v>86.644623625249224</v>
      </c>
    </row>
    <row r="95" spans="1:4" x14ac:dyDescent="0.2">
      <c r="A95" s="627" t="s">
        <v>601</v>
      </c>
      <c r="B95" s="598">
        <v>83.296615466070989</v>
      </c>
      <c r="C95" s="598">
        <v>80.973924860141679</v>
      </c>
      <c r="D95" s="597">
        <v>82.271880288170195</v>
      </c>
    </row>
    <row r="96" spans="1:4" x14ac:dyDescent="0.2">
      <c r="A96" s="627" t="s">
        <v>600</v>
      </c>
      <c r="B96" s="598">
        <v>87.133266821023568</v>
      </c>
      <c r="C96" s="598">
        <v>82.426619671454645</v>
      </c>
      <c r="D96" s="597">
        <v>85.486664913611165</v>
      </c>
    </row>
    <row r="97" spans="1:4" x14ac:dyDescent="0.2">
      <c r="A97" s="627" t="s">
        <v>599</v>
      </c>
      <c r="B97" s="598">
        <v>83.896534052932012</v>
      </c>
      <c r="C97" s="598">
        <v>80.996622252399163</v>
      </c>
      <c r="D97" s="597">
        <v>80.287295617071223</v>
      </c>
    </row>
    <row r="98" spans="1:4" x14ac:dyDescent="0.2">
      <c r="A98" s="627" t="s">
        <v>598</v>
      </c>
      <c r="B98" s="598"/>
      <c r="C98" s="598"/>
      <c r="D98" s="597"/>
    </row>
    <row r="99" spans="1:4" x14ac:dyDescent="0.2">
      <c r="A99" s="627" t="s">
        <v>597</v>
      </c>
      <c r="B99" s="598"/>
      <c r="C99" s="598"/>
      <c r="D99" s="597"/>
    </row>
    <row r="100" spans="1:4" x14ac:dyDescent="0.2">
      <c r="A100" s="627" t="s">
        <v>596</v>
      </c>
      <c r="B100" s="598">
        <v>97.515955032959752</v>
      </c>
      <c r="C100" s="598">
        <v>98.489624796364978</v>
      </c>
      <c r="D100" s="597">
        <v>97.697458693813644</v>
      </c>
    </row>
    <row r="101" spans="1:4" x14ac:dyDescent="0.2">
      <c r="A101" s="627" t="s">
        <v>595</v>
      </c>
      <c r="B101" s="598">
        <v>71.798939177719959</v>
      </c>
      <c r="C101" s="598">
        <v>71.987164408084297</v>
      </c>
      <c r="D101" s="597">
        <v>71.910666739392113</v>
      </c>
    </row>
    <row r="102" spans="1:4" x14ac:dyDescent="0.2">
      <c r="A102" s="627" t="s">
        <v>594</v>
      </c>
      <c r="B102" s="598">
        <v>78.139477804725558</v>
      </c>
      <c r="C102" s="598">
        <v>78.209725249626842</v>
      </c>
      <c r="D102" s="597">
        <v>78.3267252101721</v>
      </c>
    </row>
    <row r="103" spans="1:4" x14ac:dyDescent="0.2">
      <c r="A103" s="627" t="s">
        <v>593</v>
      </c>
      <c r="B103" s="598">
        <v>100</v>
      </c>
      <c r="C103" s="598">
        <v>100</v>
      </c>
      <c r="D103" s="597">
        <v>100</v>
      </c>
    </row>
    <row r="104" spans="1:4" x14ac:dyDescent="0.2">
      <c r="A104" s="627" t="s">
        <v>592</v>
      </c>
      <c r="B104" s="598">
        <v>100</v>
      </c>
      <c r="C104" s="598">
        <v>100</v>
      </c>
      <c r="D104" s="597">
        <v>100</v>
      </c>
    </row>
    <row r="105" spans="1:4" x14ac:dyDescent="0.2">
      <c r="A105" s="627" t="s">
        <v>591</v>
      </c>
      <c r="B105" s="598">
        <v>99.181292528657096</v>
      </c>
      <c r="C105" s="598">
        <v>99.035527486640945</v>
      </c>
      <c r="D105" s="597">
        <v>99.01349945158006</v>
      </c>
    </row>
    <row r="106" spans="1:4" x14ac:dyDescent="0.2">
      <c r="A106" s="627" t="s">
        <v>590</v>
      </c>
      <c r="B106" s="598">
        <v>79.10688218489706</v>
      </c>
      <c r="C106" s="598">
        <v>74.052561010152189</v>
      </c>
      <c r="D106" s="597">
        <v>74.301469793150162</v>
      </c>
    </row>
    <row r="107" spans="1:4" x14ac:dyDescent="0.2">
      <c r="A107" s="627" t="s">
        <v>589</v>
      </c>
      <c r="B107" s="598">
        <v>70.000690780230315</v>
      </c>
      <c r="C107" s="598">
        <v>62.520627299019615</v>
      </c>
      <c r="D107" s="597">
        <v>62.585128645456358</v>
      </c>
    </row>
    <row r="108" spans="1:4" x14ac:dyDescent="0.2">
      <c r="A108" s="627" t="s">
        <v>588</v>
      </c>
      <c r="B108" s="598">
        <v>70.489335689162019</v>
      </c>
      <c r="C108" s="598">
        <v>63.329069689852332</v>
      </c>
      <c r="D108" s="597">
        <v>63.311476000154009</v>
      </c>
    </row>
    <row r="109" spans="1:4" ht="18.75" customHeight="1" x14ac:dyDescent="0.2">
      <c r="A109" s="637" t="s">
        <v>587</v>
      </c>
      <c r="B109" s="636">
        <v>97.739357623165205</v>
      </c>
      <c r="C109" s="636">
        <v>97.244384762432972</v>
      </c>
      <c r="D109" s="635">
        <v>97.093311482185044</v>
      </c>
    </row>
    <row r="110" spans="1:4" x14ac:dyDescent="0.2">
      <c r="A110" s="634" t="s">
        <v>586</v>
      </c>
      <c r="B110" s="609">
        <v>84.534166575335036</v>
      </c>
      <c r="C110" s="609">
        <v>83.841011018659387</v>
      </c>
      <c r="D110" s="608">
        <v>83.930121910211383</v>
      </c>
    </row>
    <row r="111" spans="1:4" x14ac:dyDescent="0.2">
      <c r="A111" s="632" t="s">
        <v>585</v>
      </c>
      <c r="B111" s="598"/>
      <c r="C111" s="598"/>
      <c r="D111" s="597"/>
    </row>
    <row r="112" spans="1:4" x14ac:dyDescent="0.2">
      <c r="A112" s="633" t="s">
        <v>584</v>
      </c>
      <c r="B112" s="598">
        <v>92.466507247439651</v>
      </c>
      <c r="C112" s="598">
        <v>91.090304766523218</v>
      </c>
      <c r="D112" s="597">
        <v>91.316388962632217</v>
      </c>
    </row>
    <row r="113" spans="1:4" x14ac:dyDescent="0.2">
      <c r="A113" s="627" t="s">
        <v>583</v>
      </c>
      <c r="B113" s="598">
        <v>91.290643661399784</v>
      </c>
      <c r="C113" s="598">
        <v>91.001761093145475</v>
      </c>
      <c r="D113" s="597">
        <v>91.093046729443913</v>
      </c>
    </row>
    <row r="114" spans="1:4" x14ac:dyDescent="0.2">
      <c r="A114" s="627" t="s">
        <v>126</v>
      </c>
      <c r="B114" s="598">
        <v>96.797095671173608</v>
      </c>
      <c r="C114" s="598">
        <v>96.225683715253552</v>
      </c>
      <c r="D114" s="597">
        <v>96.774219721895903</v>
      </c>
    </row>
    <row r="115" spans="1:4" ht="15" customHeight="1" x14ac:dyDescent="0.2">
      <c r="A115" s="633" t="s">
        <v>582</v>
      </c>
      <c r="B115" s="598">
        <v>76.385587870219624</v>
      </c>
      <c r="C115" s="598">
        <v>75.543244312040812</v>
      </c>
      <c r="D115" s="597">
        <v>76.061149054386604</v>
      </c>
    </row>
    <row r="116" spans="1:4" x14ac:dyDescent="0.2">
      <c r="A116" s="627" t="s">
        <v>581</v>
      </c>
      <c r="B116" s="598">
        <v>88.343760258928938</v>
      </c>
      <c r="C116" s="598">
        <v>87.246500309240673</v>
      </c>
      <c r="D116" s="597">
        <v>87.895877611719911</v>
      </c>
    </row>
    <row r="117" spans="1:4" x14ac:dyDescent="0.2">
      <c r="A117" s="627" t="s">
        <v>580</v>
      </c>
      <c r="B117" s="598">
        <v>96.275401226617333</v>
      </c>
      <c r="C117" s="598">
        <v>93.439167860337264</v>
      </c>
      <c r="D117" s="597">
        <v>95.314881935926167</v>
      </c>
    </row>
    <row r="118" spans="1:4" x14ac:dyDescent="0.2">
      <c r="A118" s="627" t="s">
        <v>579</v>
      </c>
      <c r="B118" s="598">
        <v>70.903517777689586</v>
      </c>
      <c r="C118" s="598">
        <v>70.297842517704339</v>
      </c>
      <c r="D118" s="597">
        <v>70.711178037275317</v>
      </c>
    </row>
    <row r="119" spans="1:4" ht="12" customHeight="1" x14ac:dyDescent="0.2">
      <c r="A119" s="633" t="s">
        <v>578</v>
      </c>
      <c r="B119" s="598">
        <v>82.889816271020138</v>
      </c>
      <c r="C119" s="598">
        <v>80.642787967619867</v>
      </c>
      <c r="D119" s="597">
        <v>81.373006411807253</v>
      </c>
    </row>
    <row r="120" spans="1:4" x14ac:dyDescent="0.2">
      <c r="A120" s="627" t="s">
        <v>577</v>
      </c>
      <c r="B120" s="598">
        <v>72.848261200586322</v>
      </c>
      <c r="C120" s="598">
        <v>72.703731046209938</v>
      </c>
      <c r="D120" s="597">
        <v>72.684794407790747</v>
      </c>
    </row>
    <row r="121" spans="1:4" x14ac:dyDescent="0.2">
      <c r="A121" s="627" t="s">
        <v>576</v>
      </c>
      <c r="B121" s="598">
        <v>66.564357861493988</v>
      </c>
      <c r="C121" s="598">
        <v>66.70100981706338</v>
      </c>
      <c r="D121" s="597">
        <v>66.741909126427274</v>
      </c>
    </row>
    <row r="122" spans="1:4" x14ac:dyDescent="0.2">
      <c r="A122" s="627" t="s">
        <v>575</v>
      </c>
      <c r="B122" s="598">
        <v>75.578009189474642</v>
      </c>
      <c r="C122" s="598">
        <v>63.09703337567084</v>
      </c>
      <c r="D122" s="597">
        <v>63.530600689303242</v>
      </c>
    </row>
    <row r="123" spans="1:4" x14ac:dyDescent="0.2">
      <c r="A123" s="627" t="s">
        <v>574</v>
      </c>
      <c r="B123" s="598">
        <v>95.336060854566171</v>
      </c>
      <c r="C123" s="598">
        <v>96.309902185687392</v>
      </c>
      <c r="D123" s="597">
        <v>95.960658225055724</v>
      </c>
    </row>
    <row r="124" spans="1:4" x14ac:dyDescent="0.2">
      <c r="A124" s="633" t="s">
        <v>573</v>
      </c>
      <c r="B124" s="598">
        <v>84.302055179891568</v>
      </c>
      <c r="C124" s="598">
        <v>83.440686952720228</v>
      </c>
      <c r="D124" s="597">
        <v>83.60797087927277</v>
      </c>
    </row>
    <row r="125" spans="1:4" x14ac:dyDescent="0.2">
      <c r="A125" s="627" t="s">
        <v>572</v>
      </c>
      <c r="B125" s="598">
        <v>93.766772965601717</v>
      </c>
      <c r="C125" s="598">
        <v>93.566310336612901</v>
      </c>
      <c r="D125" s="597">
        <v>93.658045947593138</v>
      </c>
    </row>
    <row r="126" spans="1:4" ht="19.5" customHeight="1" x14ac:dyDescent="0.2">
      <c r="A126" s="632" t="s">
        <v>145</v>
      </c>
      <c r="B126" s="598"/>
      <c r="C126" s="598"/>
      <c r="D126" s="597"/>
    </row>
    <row r="127" spans="1:4" x14ac:dyDescent="0.2">
      <c r="A127" s="630" t="s">
        <v>571</v>
      </c>
      <c r="B127" s="598">
        <v>71.334174930649425</v>
      </c>
      <c r="C127" s="598">
        <v>68.57616317219663</v>
      </c>
      <c r="D127" s="597">
        <v>69.582628654543683</v>
      </c>
    </row>
    <row r="128" spans="1:4" x14ac:dyDescent="0.2">
      <c r="A128" s="629" t="s">
        <v>570</v>
      </c>
      <c r="B128" s="598">
        <v>76.89693135474738</v>
      </c>
      <c r="C128" s="598">
        <v>75.149095473630737</v>
      </c>
      <c r="D128" s="597">
        <v>75.964786682156713</v>
      </c>
    </row>
    <row r="129" spans="1:4" x14ac:dyDescent="0.2">
      <c r="A129" s="629" t="s">
        <v>569</v>
      </c>
      <c r="B129" s="598">
        <v>77.782145799062818</v>
      </c>
      <c r="C129" s="598">
        <v>75.234803029536877</v>
      </c>
      <c r="D129" s="597">
        <v>75.866526002644406</v>
      </c>
    </row>
    <row r="130" spans="1:4" x14ac:dyDescent="0.2">
      <c r="A130" s="629" t="s">
        <v>568</v>
      </c>
      <c r="B130" s="598">
        <v>89.302932700720078</v>
      </c>
      <c r="C130" s="598">
        <v>89.609917093063956</v>
      </c>
      <c r="D130" s="597">
        <v>89.583757042017169</v>
      </c>
    </row>
    <row r="131" spans="1:4" ht="27" customHeight="1" x14ac:dyDescent="0.2">
      <c r="A131" s="632" t="s">
        <v>152</v>
      </c>
      <c r="B131" s="598"/>
      <c r="C131" s="598"/>
      <c r="D131" s="597"/>
    </row>
    <row r="132" spans="1:4" x14ac:dyDescent="0.2">
      <c r="A132" s="630" t="s">
        <v>567</v>
      </c>
      <c r="B132" s="598">
        <v>84.793032107923636</v>
      </c>
      <c r="C132" s="598">
        <v>83.079236796323556</v>
      </c>
      <c r="D132" s="597">
        <v>83.880201873525678</v>
      </c>
    </row>
    <row r="133" spans="1:4" x14ac:dyDescent="0.2">
      <c r="A133" s="629" t="s">
        <v>566</v>
      </c>
      <c r="B133" s="598">
        <v>55.91614070627724</v>
      </c>
      <c r="C133" s="598">
        <v>57.81338523231647</v>
      </c>
      <c r="D133" s="597">
        <v>57.686607743678017</v>
      </c>
    </row>
    <row r="134" spans="1:4" x14ac:dyDescent="0.2">
      <c r="A134" s="629" t="s">
        <v>565</v>
      </c>
      <c r="B134" s="598">
        <v>84.523135680798447</v>
      </c>
      <c r="C134" s="598">
        <v>87.942915641810785</v>
      </c>
      <c r="D134" s="597">
        <v>86.782901062402047</v>
      </c>
    </row>
    <row r="135" spans="1:4" x14ac:dyDescent="0.2">
      <c r="A135" s="629" t="s">
        <v>564</v>
      </c>
      <c r="B135" s="598">
        <v>49.674954737897451</v>
      </c>
      <c r="C135" s="598">
        <v>44.606611653478332</v>
      </c>
      <c r="D135" s="597">
        <v>44.079132410000469</v>
      </c>
    </row>
    <row r="136" spans="1:4" x14ac:dyDescent="0.2">
      <c r="A136" s="629" t="s">
        <v>563</v>
      </c>
      <c r="B136" s="598">
        <v>98.235544934692172</v>
      </c>
      <c r="C136" s="598">
        <v>100.02848710621031</v>
      </c>
      <c r="D136" s="597">
        <v>99.14265640913635</v>
      </c>
    </row>
    <row r="137" spans="1:4" ht="7.5" customHeight="1" x14ac:dyDescent="0.2">
      <c r="A137" s="631"/>
      <c r="B137" s="598"/>
      <c r="C137" s="598"/>
      <c r="D137" s="597"/>
    </row>
    <row r="138" spans="1:4" x14ac:dyDescent="0.2">
      <c r="A138" s="630" t="s">
        <v>153</v>
      </c>
      <c r="B138" s="598">
        <v>100</v>
      </c>
      <c r="C138" s="598">
        <v>100</v>
      </c>
      <c r="D138" s="597">
        <v>100</v>
      </c>
    </row>
    <row r="139" spans="1:4" ht="6" customHeight="1" x14ac:dyDescent="0.2">
      <c r="B139" s="598"/>
      <c r="C139" s="598"/>
      <c r="D139" s="597"/>
    </row>
    <row r="140" spans="1:4" x14ac:dyDescent="0.2">
      <c r="A140" s="630" t="s">
        <v>562</v>
      </c>
      <c r="B140" s="598">
        <v>84.01636394431435</v>
      </c>
      <c r="C140" s="598">
        <v>84.107472027551324</v>
      </c>
      <c r="D140" s="597">
        <v>84.100969095525954</v>
      </c>
    </row>
    <row r="141" spans="1:4" x14ac:dyDescent="0.2">
      <c r="A141" s="629" t="s">
        <v>561</v>
      </c>
      <c r="B141" s="598">
        <v>86.721015352889751</v>
      </c>
      <c r="C141" s="598">
        <v>86.819267734522256</v>
      </c>
      <c r="D141" s="597">
        <v>86.836308632967402</v>
      </c>
    </row>
    <row r="142" spans="1:4" x14ac:dyDescent="0.2">
      <c r="A142" s="629" t="s">
        <v>560</v>
      </c>
      <c r="B142" s="598">
        <v>64.428617978509862</v>
      </c>
      <c r="C142" s="598">
        <v>66.047750785532571</v>
      </c>
      <c r="D142" s="597">
        <v>65.928081305498921</v>
      </c>
    </row>
    <row r="143" spans="1:4" x14ac:dyDescent="0.2">
      <c r="A143" s="629" t="s">
        <v>559</v>
      </c>
      <c r="B143" s="598">
        <v>66.826725576755081</v>
      </c>
      <c r="C143" s="598">
        <v>66.745602141782172</v>
      </c>
      <c r="D143" s="597">
        <v>66.66252397699968</v>
      </c>
    </row>
    <row r="144" spans="1:4" x14ac:dyDescent="0.2">
      <c r="A144" s="630" t="s">
        <v>558</v>
      </c>
      <c r="B144" s="598">
        <v>80.184797464879068</v>
      </c>
      <c r="C144" s="598">
        <v>80.541527444294402</v>
      </c>
      <c r="D144" s="597">
        <v>80.338434814439836</v>
      </c>
    </row>
    <row r="145" spans="1:4" x14ac:dyDescent="0.2">
      <c r="A145" s="629" t="s">
        <v>557</v>
      </c>
      <c r="B145" s="598">
        <v>66.152113285788985</v>
      </c>
      <c r="C145" s="598">
        <v>65.887718663929874</v>
      </c>
      <c r="D145" s="597">
        <v>65.916321347795417</v>
      </c>
    </row>
    <row r="146" spans="1:4" x14ac:dyDescent="0.2">
      <c r="A146" s="629" t="s">
        <v>556</v>
      </c>
      <c r="B146" s="598">
        <v>83.924659060445109</v>
      </c>
      <c r="C146" s="598">
        <v>83.333708630039922</v>
      </c>
      <c r="D146" s="597">
        <v>83.115310783804659</v>
      </c>
    </row>
    <row r="147" spans="1:4" x14ac:dyDescent="0.2">
      <c r="A147" s="629" t="s">
        <v>555</v>
      </c>
      <c r="B147" s="598">
        <v>100</v>
      </c>
      <c r="C147" s="598">
        <v>100</v>
      </c>
      <c r="D147" s="597">
        <v>100</v>
      </c>
    </row>
    <row r="148" spans="1:4" x14ac:dyDescent="0.2">
      <c r="A148" s="629" t="s">
        <v>554</v>
      </c>
      <c r="B148" s="598">
        <v>93.430137544628735</v>
      </c>
      <c r="C148" s="598">
        <v>93.598456321959773</v>
      </c>
      <c r="D148" s="597">
        <v>93.5037526455707</v>
      </c>
    </row>
    <row r="149" spans="1:4" x14ac:dyDescent="0.2">
      <c r="A149" s="629" t="s">
        <v>553</v>
      </c>
      <c r="B149" s="598">
        <v>100</v>
      </c>
      <c r="C149" s="598">
        <v>100</v>
      </c>
      <c r="D149" s="597">
        <v>100</v>
      </c>
    </row>
    <row r="150" spans="1:4" x14ac:dyDescent="0.2">
      <c r="A150" s="629" t="s">
        <v>552</v>
      </c>
      <c r="B150" s="598"/>
      <c r="C150" s="598"/>
      <c r="D150" s="597"/>
    </row>
    <row r="151" spans="1:4" x14ac:dyDescent="0.2">
      <c r="A151" s="630" t="s">
        <v>551</v>
      </c>
      <c r="B151" s="598">
        <v>88.42176473391234</v>
      </c>
      <c r="C151" s="598">
        <v>87.333103976893796</v>
      </c>
      <c r="D151" s="597">
        <v>87.541164464005121</v>
      </c>
    </row>
    <row r="152" spans="1:4" x14ac:dyDescent="0.2">
      <c r="A152" s="629" t="s">
        <v>550</v>
      </c>
      <c r="B152" s="598">
        <v>88.42176473391234</v>
      </c>
      <c r="C152" s="598">
        <v>87.333103976893796</v>
      </c>
      <c r="D152" s="597">
        <v>87.541164464005121</v>
      </c>
    </row>
    <row r="153" spans="1:4" x14ac:dyDescent="0.2">
      <c r="A153" s="629" t="s">
        <v>549</v>
      </c>
      <c r="B153" s="598"/>
      <c r="C153" s="598"/>
      <c r="D153" s="597"/>
    </row>
    <row r="154" spans="1:4" x14ac:dyDescent="0.2">
      <c r="A154" s="629" t="s">
        <v>548</v>
      </c>
      <c r="B154" s="598">
        <v>100</v>
      </c>
      <c r="C154" s="598">
        <v>100</v>
      </c>
      <c r="D154" s="597">
        <v>100</v>
      </c>
    </row>
    <row r="155" spans="1:4" x14ac:dyDescent="0.2">
      <c r="A155" s="628" t="s">
        <v>547</v>
      </c>
      <c r="B155" s="598">
        <v>95.242117445125871</v>
      </c>
      <c r="C155" s="598">
        <v>94.263285004383732</v>
      </c>
      <c r="D155" s="598">
        <v>94.005255676101243</v>
      </c>
    </row>
    <row r="156" spans="1:4" x14ac:dyDescent="0.2">
      <c r="A156" s="627" t="s">
        <v>546</v>
      </c>
      <c r="B156" s="598">
        <v>81.757085009824266</v>
      </c>
      <c r="C156" s="598">
        <v>83.135394023821746</v>
      </c>
      <c r="D156" s="597">
        <v>89.788710051039118</v>
      </c>
    </row>
    <row r="157" spans="1:4" x14ac:dyDescent="0.2">
      <c r="A157" s="626" t="s">
        <v>545</v>
      </c>
      <c r="B157" s="598">
        <v>98.794607232035716</v>
      </c>
      <c r="C157" s="598">
        <v>100</v>
      </c>
      <c r="D157" s="597">
        <v>99.148679671710411</v>
      </c>
    </row>
    <row r="158" spans="1:4" x14ac:dyDescent="0.2">
      <c r="A158" s="626" t="s">
        <v>544</v>
      </c>
      <c r="B158" s="598">
        <v>100</v>
      </c>
      <c r="C158" s="598">
        <v>100</v>
      </c>
      <c r="D158" s="597">
        <v>100</v>
      </c>
    </row>
    <row r="159" spans="1:4" x14ac:dyDescent="0.2">
      <c r="A159" s="625" t="s">
        <v>543</v>
      </c>
      <c r="B159" s="598">
        <v>94.608823686932425</v>
      </c>
      <c r="C159" s="598">
        <v>95.254951819884198</v>
      </c>
      <c r="D159" s="597">
        <v>94.475628190764311</v>
      </c>
    </row>
    <row r="160" spans="1:4" x14ac:dyDescent="0.2">
      <c r="A160" s="624" t="s">
        <v>542</v>
      </c>
      <c r="B160" s="604">
        <v>83.773108746600641</v>
      </c>
      <c r="C160" s="604">
        <v>83.313561033776423</v>
      </c>
      <c r="D160" s="603">
        <v>82.976551573204333</v>
      </c>
    </row>
    <row r="161" spans="1:4" hidden="1" x14ac:dyDescent="0.2">
      <c r="A161" s="623" t="s">
        <v>541</v>
      </c>
      <c r="B161" s="609"/>
      <c r="C161" s="609"/>
      <c r="D161" s="608"/>
    </row>
    <row r="162" spans="1:4" hidden="1" x14ac:dyDescent="0.2">
      <c r="A162" s="622" t="s">
        <v>540</v>
      </c>
      <c r="B162" s="598">
        <v>89.084223153400671</v>
      </c>
      <c r="C162" s="598">
        <v>88.892000326017964</v>
      </c>
      <c r="D162" s="597">
        <v>88.775898296242843</v>
      </c>
    </row>
    <row r="163" spans="1:4" hidden="1" x14ac:dyDescent="0.2">
      <c r="A163" s="621" t="s">
        <v>539</v>
      </c>
      <c r="B163" s="598">
        <v>96.264933938570422</v>
      </c>
      <c r="C163" s="598">
        <v>96.623503471328149</v>
      </c>
      <c r="D163" s="597">
        <v>96.613677078227582</v>
      </c>
    </row>
    <row r="164" spans="1:4" hidden="1" x14ac:dyDescent="0.2">
      <c r="A164" s="621" t="s">
        <v>538</v>
      </c>
      <c r="B164" s="598">
        <v>99.928876382021969</v>
      </c>
      <c r="C164" s="598">
        <v>100.02017719232568</v>
      </c>
      <c r="D164" s="597">
        <v>99.995143074023702</v>
      </c>
    </row>
    <row r="165" spans="1:4" hidden="1" x14ac:dyDescent="0.2">
      <c r="A165" s="620" t="s">
        <v>537</v>
      </c>
      <c r="B165" s="598">
        <v>87.901595101484162</v>
      </c>
      <c r="C165" s="598">
        <v>87.953536172889713</v>
      </c>
      <c r="D165" s="597">
        <v>87.510048460618549</v>
      </c>
    </row>
    <row r="166" spans="1:4" x14ac:dyDescent="0.2">
      <c r="A166" s="619" t="s">
        <v>536</v>
      </c>
      <c r="B166" s="609"/>
      <c r="C166" s="609"/>
      <c r="D166" s="608"/>
    </row>
    <row r="167" spans="1:4" x14ac:dyDescent="0.2">
      <c r="A167" s="612" t="s">
        <v>535</v>
      </c>
      <c r="B167" s="598">
        <v>98.601077436875954</v>
      </c>
      <c r="C167" s="598">
        <v>99.287004806608678</v>
      </c>
      <c r="D167" s="597">
        <v>98.778898892419036</v>
      </c>
    </row>
    <row r="168" spans="1:4" ht="25.5" x14ac:dyDescent="0.2">
      <c r="A168" s="612" t="s">
        <v>52</v>
      </c>
      <c r="B168" s="598">
        <v>98.54370749426883</v>
      </c>
      <c r="C168" s="598">
        <v>98.746138042774987</v>
      </c>
      <c r="D168" s="597">
        <v>98.551513895746311</v>
      </c>
    </row>
    <row r="169" spans="1:4" x14ac:dyDescent="0.2">
      <c r="A169" s="612" t="s">
        <v>534</v>
      </c>
      <c r="B169" s="598">
        <v>99.212722265576787</v>
      </c>
      <c r="C169" s="598">
        <v>98.920337192258984</v>
      </c>
      <c r="D169" s="597">
        <v>99.166199365567081</v>
      </c>
    </row>
    <row r="170" spans="1:4" x14ac:dyDescent="0.2">
      <c r="A170" s="618" t="s">
        <v>533</v>
      </c>
      <c r="B170" s="598">
        <v>99.158133943258491</v>
      </c>
      <c r="C170" s="598">
        <v>98.66584976659604</v>
      </c>
      <c r="D170" s="597">
        <v>99.090802299705075</v>
      </c>
    </row>
    <row r="171" spans="1:4" ht="38.25" x14ac:dyDescent="0.2">
      <c r="A171" s="614" t="s">
        <v>532</v>
      </c>
      <c r="B171" s="598">
        <v>99.392119841569098</v>
      </c>
      <c r="C171" s="598">
        <v>99.390671403638947</v>
      </c>
      <c r="D171" s="597">
        <v>99.385285056133128</v>
      </c>
    </row>
    <row r="172" spans="1:4" x14ac:dyDescent="0.2">
      <c r="A172" s="614" t="s">
        <v>531</v>
      </c>
      <c r="B172" s="598">
        <v>99.827616088888021</v>
      </c>
      <c r="C172" s="598">
        <v>99.225247823915922</v>
      </c>
      <c r="D172" s="597">
        <v>99.624341459539664</v>
      </c>
    </row>
    <row r="173" spans="1:4" x14ac:dyDescent="0.2">
      <c r="A173" s="614" t="s">
        <v>530</v>
      </c>
      <c r="B173" s="598">
        <v>89.408957169247486</v>
      </c>
      <c r="C173" s="598">
        <v>90.468129784941482</v>
      </c>
      <c r="D173" s="597">
        <v>89.858989175515987</v>
      </c>
    </row>
    <row r="174" spans="1:4" x14ac:dyDescent="0.2">
      <c r="A174" s="614" t="s">
        <v>529</v>
      </c>
      <c r="B174" s="598">
        <v>91.237840132947539</v>
      </c>
      <c r="C174" s="598">
        <v>97.999348793459006</v>
      </c>
      <c r="D174" s="597">
        <v>93.951023235892819</v>
      </c>
    </row>
    <row r="175" spans="1:4" x14ac:dyDescent="0.2">
      <c r="A175" s="614" t="s">
        <v>528</v>
      </c>
      <c r="B175" s="598">
        <v>99.293615760189198</v>
      </c>
      <c r="C175" s="598">
        <v>99.28809191065703</v>
      </c>
      <c r="D175" s="597">
        <v>99.245276418430294</v>
      </c>
    </row>
    <row r="176" spans="1:4" ht="25.5" x14ac:dyDescent="0.2">
      <c r="A176" s="614" t="s">
        <v>527</v>
      </c>
      <c r="B176" s="598">
        <v>99.929285932224303</v>
      </c>
      <c r="C176" s="598">
        <v>99.749572380752227</v>
      </c>
      <c r="D176" s="597">
        <v>99.927763872101153</v>
      </c>
    </row>
    <row r="177" spans="1:4" x14ac:dyDescent="0.2">
      <c r="A177" s="614" t="s">
        <v>526</v>
      </c>
      <c r="B177" s="598">
        <v>100</v>
      </c>
      <c r="C177" s="598">
        <v>100</v>
      </c>
      <c r="D177" s="597">
        <v>100</v>
      </c>
    </row>
    <row r="178" spans="1:4" ht="25.5" x14ac:dyDescent="0.2">
      <c r="A178" s="614" t="s">
        <v>525</v>
      </c>
      <c r="B178" s="598">
        <v>100</v>
      </c>
      <c r="C178" s="598">
        <v>100</v>
      </c>
      <c r="D178" s="597">
        <v>100</v>
      </c>
    </row>
    <row r="179" spans="1:4" x14ac:dyDescent="0.2">
      <c r="A179" s="614" t="s">
        <v>524</v>
      </c>
      <c r="B179" s="598">
        <v>78.183267017576924</v>
      </c>
      <c r="C179" s="598"/>
      <c r="D179" s="597"/>
    </row>
    <row r="180" spans="1:4" x14ac:dyDescent="0.2">
      <c r="A180" s="614" t="s">
        <v>523</v>
      </c>
      <c r="B180" s="598">
        <v>84.696694058511099</v>
      </c>
      <c r="C180" s="598">
        <v>83.169327291313451</v>
      </c>
      <c r="D180" s="597">
        <v>84.31249632129277</v>
      </c>
    </row>
    <row r="181" spans="1:4" x14ac:dyDescent="0.2">
      <c r="A181" s="613" t="s">
        <v>522</v>
      </c>
      <c r="B181" s="598">
        <v>99.991139996545684</v>
      </c>
      <c r="C181" s="598">
        <v>99.997743232548146</v>
      </c>
      <c r="D181" s="597">
        <v>99.994411717922873</v>
      </c>
    </row>
    <row r="182" spans="1:4" x14ac:dyDescent="0.2">
      <c r="A182" s="611" t="s">
        <v>521</v>
      </c>
      <c r="B182" s="598">
        <v>99.985027105084328</v>
      </c>
      <c r="C182" s="598">
        <v>99.995988310134393</v>
      </c>
      <c r="D182" s="597">
        <v>99.990664051709814</v>
      </c>
    </row>
    <row r="183" spans="1:4" x14ac:dyDescent="0.2">
      <c r="A183" s="617" t="s">
        <v>520</v>
      </c>
      <c r="B183" s="598">
        <v>99.574089398889896</v>
      </c>
      <c r="C183" s="598">
        <v>99.372672289297043</v>
      </c>
      <c r="D183" s="597">
        <v>99.611247302423649</v>
      </c>
    </row>
    <row r="184" spans="1:4" x14ac:dyDescent="0.2">
      <c r="A184" s="616" t="s">
        <v>519</v>
      </c>
      <c r="B184" s="598">
        <v>100</v>
      </c>
      <c r="C184" s="598">
        <v>100</v>
      </c>
      <c r="D184" s="597">
        <v>100</v>
      </c>
    </row>
    <row r="185" spans="1:4" x14ac:dyDescent="0.2">
      <c r="A185" s="613" t="s">
        <v>518</v>
      </c>
      <c r="B185" s="598">
        <v>100</v>
      </c>
      <c r="C185" s="598">
        <v>100</v>
      </c>
      <c r="D185" s="597">
        <v>100</v>
      </c>
    </row>
    <row r="186" spans="1:4" x14ac:dyDescent="0.2">
      <c r="A186" s="617" t="s">
        <v>517</v>
      </c>
      <c r="B186" s="598">
        <v>100</v>
      </c>
      <c r="C186" s="598"/>
      <c r="D186" s="597"/>
    </row>
    <row r="187" spans="1:4" x14ac:dyDescent="0.2">
      <c r="A187" s="616" t="s">
        <v>516</v>
      </c>
      <c r="B187" s="598">
        <v>100</v>
      </c>
      <c r="C187" s="598">
        <v>100</v>
      </c>
      <c r="D187" s="597">
        <v>100</v>
      </c>
    </row>
    <row r="188" spans="1:4" x14ac:dyDescent="0.2">
      <c r="A188" s="613" t="s">
        <v>515</v>
      </c>
      <c r="B188" s="598"/>
      <c r="C188" s="598"/>
      <c r="D188" s="597"/>
    </row>
    <row r="189" spans="1:4" x14ac:dyDescent="0.2">
      <c r="A189" s="613" t="s">
        <v>514</v>
      </c>
      <c r="B189" s="598">
        <v>99.932356698649372</v>
      </c>
      <c r="C189" s="598">
        <v>99.876276289826677</v>
      </c>
      <c r="D189" s="597">
        <v>99.931751518630421</v>
      </c>
    </row>
    <row r="190" spans="1:4" x14ac:dyDescent="0.2">
      <c r="A190" s="611" t="s">
        <v>190</v>
      </c>
      <c r="B190" s="598">
        <v>99.890094126268224</v>
      </c>
      <c r="C190" s="598">
        <v>99.559173529568028</v>
      </c>
      <c r="D190" s="597">
        <v>99.861943243681353</v>
      </c>
    </row>
    <row r="191" spans="1:4" x14ac:dyDescent="0.2">
      <c r="A191" s="615" t="s">
        <v>513</v>
      </c>
      <c r="B191" s="598">
        <v>99.87068664291462</v>
      </c>
      <c r="C191" s="598">
        <v>99.483349215450048</v>
      </c>
      <c r="D191" s="597">
        <v>99.835915273198424</v>
      </c>
    </row>
    <row r="192" spans="1:4" x14ac:dyDescent="0.2">
      <c r="A192" s="614" t="s">
        <v>512</v>
      </c>
      <c r="B192" s="598">
        <v>99.998792969343398</v>
      </c>
      <c r="C192" s="598">
        <v>100</v>
      </c>
      <c r="D192" s="597">
        <v>100</v>
      </c>
    </row>
    <row r="193" spans="1:4" ht="25.5" hidden="1" x14ac:dyDescent="0.2">
      <c r="A193" s="612" t="s">
        <v>60</v>
      </c>
      <c r="B193" s="598">
        <v>100</v>
      </c>
      <c r="C193" s="598">
        <v>100</v>
      </c>
      <c r="D193" s="597">
        <v>100</v>
      </c>
    </row>
    <row r="194" spans="1:4" x14ac:dyDescent="0.2">
      <c r="A194" s="612" t="s">
        <v>511</v>
      </c>
      <c r="B194" s="598">
        <v>98.704184951437654</v>
      </c>
      <c r="C194" s="598">
        <v>99.682620200673014</v>
      </c>
      <c r="D194" s="597">
        <v>99.44755361851837</v>
      </c>
    </row>
    <row r="195" spans="1:4" x14ac:dyDescent="0.2">
      <c r="A195" s="612" t="s">
        <v>510</v>
      </c>
      <c r="B195" s="598">
        <v>99.993195314458163</v>
      </c>
      <c r="C195" s="598">
        <v>99.998884224455111</v>
      </c>
      <c r="D195" s="597">
        <v>99.998677724241347</v>
      </c>
    </row>
    <row r="196" spans="1:4" x14ac:dyDescent="0.2">
      <c r="A196" s="611" t="s">
        <v>62</v>
      </c>
      <c r="B196" s="598">
        <v>98.208408490473659</v>
      </c>
      <c r="C196" s="598">
        <v>99.466682754368605</v>
      </c>
      <c r="D196" s="597">
        <v>99.165184634996152</v>
      </c>
    </row>
    <row r="197" spans="1:4" x14ac:dyDescent="0.2">
      <c r="A197" s="613" t="s">
        <v>509</v>
      </c>
      <c r="B197" s="598">
        <v>100</v>
      </c>
      <c r="C197" s="598"/>
      <c r="D197" s="597"/>
    </row>
    <row r="198" spans="1:4" x14ac:dyDescent="0.2">
      <c r="A198" s="612" t="s">
        <v>508</v>
      </c>
      <c r="B198" s="598">
        <v>98.57802079242721</v>
      </c>
      <c r="C198" s="598">
        <v>97.54448750524196</v>
      </c>
      <c r="D198" s="597">
        <v>98.262235079705491</v>
      </c>
    </row>
    <row r="199" spans="1:4" x14ac:dyDescent="0.2">
      <c r="A199" s="612" t="s">
        <v>507</v>
      </c>
      <c r="B199" s="598">
        <v>98.389766581115325</v>
      </c>
      <c r="C199" s="598">
        <v>98.610924120153527</v>
      </c>
      <c r="D199" s="597">
        <v>98.457323451612766</v>
      </c>
    </row>
    <row r="200" spans="1:4" x14ac:dyDescent="0.2">
      <c r="A200" s="611" t="s">
        <v>64</v>
      </c>
      <c r="B200" s="598">
        <v>98.560116887071047</v>
      </c>
      <c r="C200" s="598">
        <v>97.409174972546808</v>
      </c>
      <c r="D200" s="597">
        <v>98.189787880794654</v>
      </c>
    </row>
    <row r="201" spans="1:4" ht="12.75" customHeight="1" x14ac:dyDescent="0.2">
      <c r="A201" s="611"/>
      <c r="B201" s="598"/>
      <c r="C201" s="598"/>
      <c r="D201" s="597"/>
    </row>
    <row r="202" spans="1:4" x14ac:dyDescent="0.2">
      <c r="A202" s="610" t="s">
        <v>506</v>
      </c>
      <c r="B202" s="609"/>
      <c r="C202" s="609"/>
      <c r="D202" s="608"/>
    </row>
    <row r="203" spans="1:4" x14ac:dyDescent="0.2">
      <c r="A203" s="607" t="s">
        <v>505</v>
      </c>
      <c r="B203" s="598"/>
      <c r="C203" s="598"/>
      <c r="D203" s="597"/>
    </row>
    <row r="204" spans="1:4" x14ac:dyDescent="0.2">
      <c r="A204" s="607" t="s">
        <v>504</v>
      </c>
      <c r="B204" s="598"/>
      <c r="C204" s="598"/>
      <c r="D204" s="597"/>
    </row>
    <row r="205" spans="1:4" x14ac:dyDescent="0.2">
      <c r="A205" s="607" t="s">
        <v>503</v>
      </c>
      <c r="B205" s="598"/>
      <c r="C205" s="598"/>
      <c r="D205" s="597"/>
    </row>
    <row r="206" spans="1:4" ht="21" hidden="1" customHeight="1" x14ac:dyDescent="0.2">
      <c r="A206" s="607" t="s">
        <v>502</v>
      </c>
      <c r="B206" s="598"/>
      <c r="C206" s="598"/>
      <c r="D206" s="597"/>
    </row>
    <row r="207" spans="1:4" ht="18" customHeight="1" x14ac:dyDescent="0.2">
      <c r="A207" s="606" t="s">
        <v>501</v>
      </c>
      <c r="B207" s="604">
        <v>86.639138593696259</v>
      </c>
      <c r="C207" s="604">
        <v>84.730404136344973</v>
      </c>
      <c r="D207" s="603">
        <v>85.608590664793866</v>
      </c>
    </row>
    <row r="208" spans="1:4" ht="36.75" hidden="1" customHeight="1" x14ac:dyDescent="0.2">
      <c r="A208" s="605"/>
      <c r="B208" s="604"/>
      <c r="C208" s="604"/>
      <c r="D208" s="603"/>
    </row>
    <row r="209" spans="1:4" hidden="1" x14ac:dyDescent="0.2">
      <c r="A209" s="602"/>
      <c r="B209" s="601"/>
      <c r="C209" s="601"/>
      <c r="D209" s="601"/>
    </row>
    <row r="210" spans="1:4" x14ac:dyDescent="0.2">
      <c r="A210" s="600" t="s">
        <v>500</v>
      </c>
      <c r="B210" s="599"/>
      <c r="C210" s="599"/>
      <c r="D210" s="599"/>
    </row>
    <row r="211" spans="1:4" x14ac:dyDescent="0.2">
      <c r="B211" s="598"/>
      <c r="C211" s="598"/>
      <c r="D211" s="597"/>
    </row>
    <row r="212" spans="1:4" x14ac:dyDescent="0.2">
      <c r="B212" s="598"/>
      <c r="C212" s="598"/>
      <c r="D212" s="597"/>
    </row>
    <row r="213" spans="1:4" x14ac:dyDescent="0.2">
      <c r="B213" s="598"/>
      <c r="C213" s="598"/>
      <c r="D213" s="597"/>
    </row>
    <row r="214" spans="1:4" x14ac:dyDescent="0.2">
      <c r="B214" s="598"/>
      <c r="C214" s="598"/>
      <c r="D214" s="597"/>
    </row>
    <row r="215" spans="1:4" x14ac:dyDescent="0.2">
      <c r="B215" s="598"/>
      <c r="C215" s="598"/>
      <c r="D215" s="597"/>
    </row>
    <row r="216" spans="1:4" x14ac:dyDescent="0.2">
      <c r="B216" s="598"/>
      <c r="C216" s="598"/>
      <c r="D216" s="597"/>
    </row>
    <row r="217" spans="1:4" x14ac:dyDescent="0.2">
      <c r="B217" s="598"/>
      <c r="C217" s="598"/>
      <c r="D217" s="597"/>
    </row>
    <row r="218" spans="1:4" x14ac:dyDescent="0.2">
      <c r="B218" s="598"/>
      <c r="C218" s="598"/>
      <c r="D218" s="597"/>
    </row>
    <row r="219" spans="1:4" x14ac:dyDescent="0.2">
      <c r="B219" s="598"/>
      <c r="C219" s="598"/>
      <c r="D219" s="597"/>
    </row>
    <row r="220" spans="1:4" x14ac:dyDescent="0.2">
      <c r="B220" s="598"/>
      <c r="C220" s="598"/>
      <c r="D220" s="597"/>
    </row>
    <row r="221" spans="1:4" x14ac:dyDescent="0.2">
      <c r="B221" s="598"/>
      <c r="C221" s="598"/>
      <c r="D221" s="597"/>
    </row>
    <row r="222" spans="1:4" x14ac:dyDescent="0.2">
      <c r="B222" s="598"/>
      <c r="C222" s="598"/>
      <c r="D222" s="597"/>
    </row>
    <row r="223" spans="1:4" x14ac:dyDescent="0.2">
      <c r="B223" s="598"/>
      <c r="C223" s="598"/>
      <c r="D223" s="597"/>
    </row>
    <row r="224" spans="1:4" x14ac:dyDescent="0.2">
      <c r="B224" s="598"/>
      <c r="C224" s="598"/>
      <c r="D224" s="597"/>
    </row>
    <row r="225" spans="2:4" x14ac:dyDescent="0.2">
      <c r="B225" s="598"/>
      <c r="C225" s="598"/>
      <c r="D225" s="597"/>
    </row>
    <row r="226" spans="2:4" x14ac:dyDescent="0.2">
      <c r="B226" s="598"/>
      <c r="C226" s="598"/>
      <c r="D226" s="597"/>
    </row>
    <row r="227" spans="2:4" x14ac:dyDescent="0.2">
      <c r="B227" s="598"/>
      <c r="C227" s="598"/>
      <c r="D227" s="597"/>
    </row>
    <row r="228" spans="2:4" x14ac:dyDescent="0.2">
      <c r="B228" s="598"/>
      <c r="C228" s="598"/>
      <c r="D228" s="597"/>
    </row>
    <row r="229" spans="2:4" x14ac:dyDescent="0.2">
      <c r="B229" s="598"/>
      <c r="C229" s="598"/>
      <c r="D229" s="597"/>
    </row>
    <row r="230" spans="2:4" x14ac:dyDescent="0.2">
      <c r="B230" s="598"/>
      <c r="C230" s="598"/>
      <c r="D230" s="597"/>
    </row>
    <row r="231" spans="2:4" x14ac:dyDescent="0.2">
      <c r="B231" s="598"/>
      <c r="C231" s="598"/>
      <c r="D231" s="597"/>
    </row>
    <row r="232" spans="2:4" x14ac:dyDescent="0.2">
      <c r="B232" s="598"/>
      <c r="C232" s="598"/>
      <c r="D232" s="597"/>
    </row>
    <row r="233" spans="2:4" x14ac:dyDescent="0.2">
      <c r="B233" s="598"/>
      <c r="C233" s="598"/>
      <c r="D233" s="597"/>
    </row>
    <row r="234" spans="2:4" x14ac:dyDescent="0.2">
      <c r="B234" s="598"/>
      <c r="C234" s="598"/>
      <c r="D234" s="597"/>
    </row>
    <row r="235" spans="2:4" x14ac:dyDescent="0.2">
      <c r="B235" s="598"/>
      <c r="C235" s="598"/>
      <c r="D235" s="597"/>
    </row>
    <row r="236" spans="2:4" x14ac:dyDescent="0.2">
      <c r="B236" s="598"/>
      <c r="C236" s="598"/>
      <c r="D236" s="597"/>
    </row>
    <row r="237" spans="2:4" x14ac:dyDescent="0.2">
      <c r="B237" s="598"/>
      <c r="C237" s="598"/>
      <c r="D237" s="597"/>
    </row>
    <row r="238" spans="2:4" x14ac:dyDescent="0.2">
      <c r="B238" s="598"/>
      <c r="C238" s="598"/>
      <c r="D238" s="597"/>
    </row>
    <row r="239" spans="2:4" x14ac:dyDescent="0.2">
      <c r="B239" s="598"/>
      <c r="C239" s="598"/>
      <c r="D239" s="597"/>
    </row>
    <row r="240" spans="2:4" x14ac:dyDescent="0.2">
      <c r="B240" s="598"/>
      <c r="C240" s="598"/>
      <c r="D240" s="597"/>
    </row>
    <row r="241" spans="2:4" x14ac:dyDescent="0.2">
      <c r="B241" s="598"/>
      <c r="C241" s="598"/>
      <c r="D241" s="597"/>
    </row>
    <row r="242" spans="2:4" x14ac:dyDescent="0.2">
      <c r="B242" s="598"/>
      <c r="C242" s="598"/>
      <c r="D242" s="597"/>
    </row>
    <row r="243" spans="2:4" x14ac:dyDescent="0.2">
      <c r="B243" s="598"/>
      <c r="C243" s="598"/>
      <c r="D243" s="597"/>
    </row>
    <row r="244" spans="2:4" x14ac:dyDescent="0.2">
      <c r="B244" s="598"/>
      <c r="C244" s="598"/>
      <c r="D244" s="597"/>
    </row>
    <row r="245" spans="2:4" x14ac:dyDescent="0.2">
      <c r="B245" s="598"/>
      <c r="C245" s="598"/>
      <c r="D245" s="597"/>
    </row>
    <row r="246" spans="2:4" x14ac:dyDescent="0.2">
      <c r="B246" s="598"/>
      <c r="C246" s="598"/>
      <c r="D246" s="597"/>
    </row>
    <row r="247" spans="2:4" x14ac:dyDescent="0.2">
      <c r="B247" s="598"/>
      <c r="C247" s="598"/>
      <c r="D247" s="597"/>
    </row>
    <row r="248" spans="2:4" x14ac:dyDescent="0.2">
      <c r="B248" s="598"/>
      <c r="C248" s="598"/>
      <c r="D248" s="597"/>
    </row>
    <row r="249" spans="2:4" x14ac:dyDescent="0.2">
      <c r="B249" s="598"/>
      <c r="C249" s="598"/>
      <c r="D249" s="597"/>
    </row>
    <row r="250" spans="2:4" x14ac:dyDescent="0.2">
      <c r="B250" s="598"/>
      <c r="C250" s="598"/>
      <c r="D250" s="597"/>
    </row>
    <row r="251" spans="2:4" x14ac:dyDescent="0.2">
      <c r="B251" s="598"/>
      <c r="C251" s="598"/>
      <c r="D251" s="597"/>
    </row>
    <row r="252" spans="2:4" x14ac:dyDescent="0.2">
      <c r="B252" s="598"/>
      <c r="C252" s="598"/>
      <c r="D252" s="597"/>
    </row>
    <row r="253" spans="2:4" x14ac:dyDescent="0.2">
      <c r="B253" s="598"/>
      <c r="C253" s="598"/>
      <c r="D253" s="597"/>
    </row>
    <row r="254" spans="2:4" x14ac:dyDescent="0.2">
      <c r="B254" s="598"/>
      <c r="C254" s="598"/>
      <c r="D254" s="597"/>
    </row>
    <row r="255" spans="2:4" x14ac:dyDescent="0.2">
      <c r="B255" s="598"/>
      <c r="C255" s="598"/>
      <c r="D255" s="597"/>
    </row>
    <row r="256" spans="2:4" x14ac:dyDescent="0.2">
      <c r="B256" s="598"/>
      <c r="C256" s="598"/>
      <c r="D256" s="597"/>
    </row>
    <row r="257" spans="2:4" x14ac:dyDescent="0.2">
      <c r="B257" s="598"/>
      <c r="C257" s="598"/>
      <c r="D257" s="597"/>
    </row>
    <row r="258" spans="2:4" x14ac:dyDescent="0.2">
      <c r="B258" s="598"/>
      <c r="C258" s="598"/>
      <c r="D258" s="597"/>
    </row>
    <row r="259" spans="2:4" x14ac:dyDescent="0.2">
      <c r="B259" s="598"/>
      <c r="C259" s="598"/>
      <c r="D259" s="597"/>
    </row>
    <row r="260" spans="2:4" x14ac:dyDescent="0.2">
      <c r="B260" s="598"/>
      <c r="C260" s="598"/>
      <c r="D260" s="597"/>
    </row>
    <row r="261" spans="2:4" x14ac:dyDescent="0.2">
      <c r="B261" s="598"/>
      <c r="C261" s="598"/>
      <c r="D261" s="597"/>
    </row>
    <row r="262" spans="2:4" x14ac:dyDescent="0.2">
      <c r="B262" s="598"/>
      <c r="C262" s="598"/>
      <c r="D262" s="597"/>
    </row>
    <row r="263" spans="2:4" x14ac:dyDescent="0.2">
      <c r="B263" s="598"/>
      <c r="C263" s="598"/>
      <c r="D263" s="597"/>
    </row>
    <row r="264" spans="2:4" x14ac:dyDescent="0.2">
      <c r="B264" s="598"/>
      <c r="C264" s="598"/>
      <c r="D264" s="597"/>
    </row>
    <row r="265" spans="2:4" x14ac:dyDescent="0.2">
      <c r="B265" s="598"/>
      <c r="C265" s="598"/>
      <c r="D265" s="597"/>
    </row>
    <row r="266" spans="2:4" x14ac:dyDescent="0.2">
      <c r="B266" s="598"/>
      <c r="C266" s="598"/>
      <c r="D266" s="597"/>
    </row>
    <row r="267" spans="2:4" x14ac:dyDescent="0.2">
      <c r="B267" s="598"/>
      <c r="C267" s="598"/>
      <c r="D267" s="597"/>
    </row>
    <row r="268" spans="2:4" x14ac:dyDescent="0.2">
      <c r="B268" s="598"/>
      <c r="C268" s="598"/>
      <c r="D268" s="597"/>
    </row>
    <row r="269" spans="2:4" x14ac:dyDescent="0.2">
      <c r="B269" s="598"/>
      <c r="C269" s="598"/>
      <c r="D269" s="597"/>
    </row>
    <row r="270" spans="2:4" x14ac:dyDescent="0.2">
      <c r="B270" s="598"/>
      <c r="C270" s="598"/>
      <c r="D270" s="597"/>
    </row>
    <row r="271" spans="2:4" x14ac:dyDescent="0.2">
      <c r="B271" s="598"/>
      <c r="C271" s="598"/>
      <c r="D271" s="597"/>
    </row>
    <row r="272" spans="2:4" x14ac:dyDescent="0.2">
      <c r="B272" s="598"/>
      <c r="C272" s="598"/>
      <c r="D272" s="597"/>
    </row>
    <row r="273" spans="2:4" x14ac:dyDescent="0.2">
      <c r="B273" s="598"/>
      <c r="C273" s="598"/>
      <c r="D273" s="597"/>
    </row>
    <row r="274" spans="2:4" x14ac:dyDescent="0.2">
      <c r="B274" s="598"/>
      <c r="C274" s="598"/>
      <c r="D274" s="597"/>
    </row>
    <row r="275" spans="2:4" x14ac:dyDescent="0.2">
      <c r="B275" s="598"/>
      <c r="C275" s="598"/>
      <c r="D275" s="597"/>
    </row>
    <row r="276" spans="2:4" x14ac:dyDescent="0.2">
      <c r="B276" s="598"/>
      <c r="C276" s="598"/>
      <c r="D276" s="597"/>
    </row>
    <row r="277" spans="2:4" x14ac:dyDescent="0.2">
      <c r="B277" s="598"/>
      <c r="C277" s="598"/>
      <c r="D277" s="597"/>
    </row>
    <row r="278" spans="2:4" x14ac:dyDescent="0.2">
      <c r="B278" s="598"/>
      <c r="C278" s="598"/>
      <c r="D278" s="597"/>
    </row>
    <row r="279" spans="2:4" x14ac:dyDescent="0.2">
      <c r="B279" s="598"/>
      <c r="C279" s="598"/>
      <c r="D279" s="597"/>
    </row>
    <row r="280" spans="2:4" x14ac:dyDescent="0.2">
      <c r="B280" s="598"/>
      <c r="C280" s="598"/>
      <c r="D280" s="597"/>
    </row>
    <row r="281" spans="2:4" x14ac:dyDescent="0.2">
      <c r="B281" s="598"/>
      <c r="C281" s="598"/>
      <c r="D281" s="597"/>
    </row>
    <row r="282" spans="2:4" x14ac:dyDescent="0.2">
      <c r="B282" s="598"/>
      <c r="C282" s="598"/>
      <c r="D282" s="597"/>
    </row>
    <row r="283" spans="2:4" x14ac:dyDescent="0.2">
      <c r="B283" s="598"/>
      <c r="C283" s="598"/>
      <c r="D283" s="597"/>
    </row>
    <row r="284" spans="2:4" x14ac:dyDescent="0.2">
      <c r="B284" s="598"/>
      <c r="C284" s="598"/>
      <c r="D284" s="597"/>
    </row>
    <row r="285" spans="2:4" x14ac:dyDescent="0.2">
      <c r="B285" s="598"/>
      <c r="C285" s="598"/>
      <c r="D285" s="597"/>
    </row>
    <row r="286" spans="2:4" x14ac:dyDescent="0.2">
      <c r="B286" s="598"/>
      <c r="C286" s="598"/>
      <c r="D286" s="597"/>
    </row>
    <row r="287" spans="2:4" x14ac:dyDescent="0.2">
      <c r="B287" s="598"/>
      <c r="C287" s="598"/>
      <c r="D287" s="597"/>
    </row>
    <row r="288" spans="2:4" x14ac:dyDescent="0.2">
      <c r="B288" s="598"/>
      <c r="C288" s="598"/>
      <c r="D288" s="597"/>
    </row>
    <row r="289" spans="2:4" x14ac:dyDescent="0.2">
      <c r="B289" s="598"/>
      <c r="C289" s="598"/>
      <c r="D289" s="597"/>
    </row>
    <row r="290" spans="2:4" x14ac:dyDescent="0.2">
      <c r="B290" s="598"/>
      <c r="C290" s="598"/>
      <c r="D290" s="597"/>
    </row>
    <row r="291" spans="2:4" x14ac:dyDescent="0.2">
      <c r="B291" s="598"/>
      <c r="C291" s="598"/>
      <c r="D291" s="597"/>
    </row>
    <row r="292" spans="2:4" x14ac:dyDescent="0.2">
      <c r="B292" s="598"/>
      <c r="C292" s="598"/>
      <c r="D292" s="597"/>
    </row>
    <row r="293" spans="2:4" x14ac:dyDescent="0.2">
      <c r="B293" s="598"/>
      <c r="C293" s="598"/>
      <c r="D293" s="597"/>
    </row>
    <row r="294" spans="2:4" x14ac:dyDescent="0.2">
      <c r="B294" s="598"/>
      <c r="C294" s="598"/>
      <c r="D294" s="597"/>
    </row>
    <row r="295" spans="2:4" x14ac:dyDescent="0.2">
      <c r="B295" s="598"/>
      <c r="C295" s="598"/>
      <c r="D295" s="597"/>
    </row>
    <row r="296" spans="2:4" x14ac:dyDescent="0.2">
      <c r="B296" s="598"/>
      <c r="C296" s="598"/>
      <c r="D296" s="597"/>
    </row>
    <row r="297" spans="2:4" x14ac:dyDescent="0.2">
      <c r="B297" s="598"/>
      <c r="C297" s="598"/>
      <c r="D297" s="597"/>
    </row>
    <row r="298" spans="2:4" x14ac:dyDescent="0.2">
      <c r="B298" s="598"/>
      <c r="C298" s="598"/>
      <c r="D298" s="597"/>
    </row>
    <row r="299" spans="2:4" x14ac:dyDescent="0.2">
      <c r="B299" s="598"/>
      <c r="C299" s="598"/>
      <c r="D299" s="597"/>
    </row>
    <row r="300" spans="2:4" x14ac:dyDescent="0.2">
      <c r="B300" s="598"/>
      <c r="C300" s="598"/>
      <c r="D300" s="597"/>
    </row>
    <row r="301" spans="2:4" x14ac:dyDescent="0.2">
      <c r="B301" s="598"/>
      <c r="C301" s="598"/>
      <c r="D301" s="597"/>
    </row>
    <row r="302" spans="2:4" x14ac:dyDescent="0.2">
      <c r="B302" s="598"/>
      <c r="C302" s="598"/>
      <c r="D302" s="597"/>
    </row>
    <row r="303" spans="2:4" x14ac:dyDescent="0.2">
      <c r="B303" s="598"/>
      <c r="C303" s="598"/>
      <c r="D303" s="597"/>
    </row>
    <row r="304" spans="2:4" x14ac:dyDescent="0.2">
      <c r="B304" s="598"/>
      <c r="C304" s="598"/>
      <c r="D304" s="597"/>
    </row>
    <row r="305" spans="2:4" x14ac:dyDescent="0.2">
      <c r="B305" s="598"/>
      <c r="C305" s="598"/>
      <c r="D305" s="597"/>
    </row>
    <row r="306" spans="2:4" x14ac:dyDescent="0.2">
      <c r="B306" s="598"/>
      <c r="C306" s="598"/>
      <c r="D306" s="597"/>
    </row>
    <row r="307" spans="2:4" x14ac:dyDescent="0.2">
      <c r="B307" s="598"/>
      <c r="C307" s="598"/>
      <c r="D307" s="597"/>
    </row>
    <row r="308" spans="2:4" x14ac:dyDescent="0.2">
      <c r="B308" s="598"/>
      <c r="C308" s="598"/>
      <c r="D308" s="597"/>
    </row>
    <row r="309" spans="2:4" x14ac:dyDescent="0.2">
      <c r="B309" s="598"/>
      <c r="C309" s="598"/>
      <c r="D309" s="597"/>
    </row>
    <row r="310" spans="2:4" x14ac:dyDescent="0.2">
      <c r="B310" s="598"/>
      <c r="C310" s="598"/>
      <c r="D310" s="597"/>
    </row>
    <row r="311" spans="2:4" x14ac:dyDescent="0.2">
      <c r="B311" s="598"/>
      <c r="C311" s="598"/>
      <c r="D311" s="597"/>
    </row>
    <row r="312" spans="2:4" x14ac:dyDescent="0.2">
      <c r="B312" s="598"/>
      <c r="C312" s="598"/>
      <c r="D312" s="597"/>
    </row>
    <row r="313" spans="2:4" x14ac:dyDescent="0.2">
      <c r="B313" s="598"/>
      <c r="C313" s="598"/>
      <c r="D313" s="597"/>
    </row>
    <row r="314" spans="2:4" x14ac:dyDescent="0.2">
      <c r="B314" s="598"/>
      <c r="C314" s="598"/>
      <c r="D314" s="597"/>
    </row>
    <row r="315" spans="2:4" x14ac:dyDescent="0.2">
      <c r="B315" s="598"/>
      <c r="C315" s="598"/>
      <c r="D315" s="597"/>
    </row>
    <row r="316" spans="2:4" x14ac:dyDescent="0.2">
      <c r="B316" s="598"/>
      <c r="C316" s="598"/>
      <c r="D316" s="597"/>
    </row>
    <row r="317" spans="2:4" x14ac:dyDescent="0.2">
      <c r="B317" s="598"/>
      <c r="C317" s="598"/>
      <c r="D317" s="597"/>
    </row>
    <row r="318" spans="2:4" x14ac:dyDescent="0.2">
      <c r="B318" s="598"/>
      <c r="C318" s="598"/>
      <c r="D318" s="597"/>
    </row>
    <row r="319" spans="2:4" x14ac:dyDescent="0.2">
      <c r="B319" s="598"/>
      <c r="C319" s="598"/>
      <c r="D319" s="597"/>
    </row>
    <row r="320" spans="2:4" x14ac:dyDescent="0.2">
      <c r="B320" s="598"/>
      <c r="C320" s="598"/>
      <c r="D320" s="597"/>
    </row>
    <row r="321" spans="2:4" x14ac:dyDescent="0.2">
      <c r="B321" s="598"/>
      <c r="C321" s="598"/>
      <c r="D321" s="597"/>
    </row>
    <row r="322" spans="2:4" x14ac:dyDescent="0.2">
      <c r="B322" s="598"/>
      <c r="C322" s="598"/>
      <c r="D322" s="597"/>
    </row>
    <row r="323" spans="2:4" x14ac:dyDescent="0.2">
      <c r="B323" s="598"/>
      <c r="C323" s="598"/>
      <c r="D323" s="597"/>
    </row>
    <row r="324" spans="2:4" x14ac:dyDescent="0.2">
      <c r="B324" s="598"/>
      <c r="C324" s="598"/>
      <c r="D324" s="597"/>
    </row>
    <row r="325" spans="2:4" x14ac:dyDescent="0.2">
      <c r="B325" s="598"/>
      <c r="C325" s="598"/>
      <c r="D325" s="597"/>
    </row>
    <row r="326" spans="2:4" x14ac:dyDescent="0.2">
      <c r="B326" s="598"/>
      <c r="C326" s="598"/>
      <c r="D326" s="597"/>
    </row>
    <row r="327" spans="2:4" x14ac:dyDescent="0.2">
      <c r="B327" s="598"/>
      <c r="C327" s="598"/>
      <c r="D327" s="597"/>
    </row>
    <row r="328" spans="2:4" x14ac:dyDescent="0.2">
      <c r="B328" s="598"/>
      <c r="C328" s="598"/>
      <c r="D328" s="597"/>
    </row>
    <row r="329" spans="2:4" x14ac:dyDescent="0.2">
      <c r="B329" s="598"/>
      <c r="C329" s="598"/>
      <c r="D329" s="597"/>
    </row>
    <row r="330" spans="2:4" x14ac:dyDescent="0.2">
      <c r="B330" s="598"/>
      <c r="C330" s="598"/>
      <c r="D330" s="597"/>
    </row>
    <row r="331" spans="2:4" x14ac:dyDescent="0.2">
      <c r="B331" s="598"/>
      <c r="C331" s="598"/>
      <c r="D331" s="597"/>
    </row>
    <row r="332" spans="2:4" x14ac:dyDescent="0.2">
      <c r="B332" s="598"/>
      <c r="C332" s="598"/>
      <c r="D332" s="597"/>
    </row>
    <row r="333" spans="2:4" x14ac:dyDescent="0.2">
      <c r="B333" s="598"/>
      <c r="C333" s="598"/>
      <c r="D333" s="597"/>
    </row>
    <row r="334" spans="2:4" x14ac:dyDescent="0.2">
      <c r="B334" s="598"/>
      <c r="C334" s="598"/>
      <c r="D334" s="597"/>
    </row>
    <row r="335" spans="2:4" x14ac:dyDescent="0.2">
      <c r="B335" s="598"/>
      <c r="C335" s="598"/>
      <c r="D335" s="597"/>
    </row>
    <row r="336" spans="2:4" x14ac:dyDescent="0.2">
      <c r="B336" s="598"/>
      <c r="C336" s="598"/>
      <c r="D336" s="597"/>
    </row>
    <row r="337" spans="2:4" x14ac:dyDescent="0.2">
      <c r="B337" s="598"/>
      <c r="C337" s="598"/>
      <c r="D337" s="597"/>
    </row>
    <row r="338" spans="2:4" x14ac:dyDescent="0.2">
      <c r="B338" s="598"/>
      <c r="C338" s="598"/>
      <c r="D338" s="597"/>
    </row>
    <row r="339" spans="2:4" x14ac:dyDescent="0.2">
      <c r="B339" s="598"/>
      <c r="C339" s="598"/>
      <c r="D339" s="597"/>
    </row>
    <row r="340" spans="2:4" x14ac:dyDescent="0.2">
      <c r="B340" s="598"/>
      <c r="C340" s="598"/>
      <c r="D340" s="597"/>
    </row>
    <row r="341" spans="2:4" x14ac:dyDescent="0.2">
      <c r="B341" s="598"/>
      <c r="C341" s="598"/>
      <c r="D341" s="597"/>
    </row>
    <row r="342" spans="2:4" x14ac:dyDescent="0.2">
      <c r="B342" s="598"/>
      <c r="C342" s="598"/>
      <c r="D342" s="597"/>
    </row>
    <row r="343" spans="2:4" x14ac:dyDescent="0.2">
      <c r="B343" s="598"/>
      <c r="C343" s="598"/>
      <c r="D343" s="597"/>
    </row>
    <row r="344" spans="2:4" x14ac:dyDescent="0.2">
      <c r="B344" s="598"/>
      <c r="C344" s="598"/>
      <c r="D344" s="597"/>
    </row>
    <row r="345" spans="2:4" x14ac:dyDescent="0.2">
      <c r="B345" s="598"/>
      <c r="C345" s="598"/>
      <c r="D345" s="597"/>
    </row>
    <row r="346" spans="2:4" x14ac:dyDescent="0.2">
      <c r="B346" s="598"/>
      <c r="C346" s="598"/>
      <c r="D346" s="597"/>
    </row>
    <row r="347" spans="2:4" x14ac:dyDescent="0.2">
      <c r="B347" s="598"/>
      <c r="C347" s="598"/>
      <c r="D347" s="597"/>
    </row>
    <row r="348" spans="2:4" x14ac:dyDescent="0.2">
      <c r="B348" s="598"/>
      <c r="C348" s="598"/>
      <c r="D348" s="597"/>
    </row>
    <row r="349" spans="2:4" x14ac:dyDescent="0.2">
      <c r="B349" s="598"/>
      <c r="C349" s="598"/>
      <c r="D349" s="597"/>
    </row>
    <row r="350" spans="2:4" x14ac:dyDescent="0.2">
      <c r="B350" s="598"/>
      <c r="C350" s="598"/>
      <c r="D350" s="597"/>
    </row>
    <row r="351" spans="2:4" x14ac:dyDescent="0.2">
      <c r="B351" s="598"/>
      <c r="C351" s="598"/>
      <c r="D351" s="597"/>
    </row>
    <row r="352" spans="2:4" x14ac:dyDescent="0.2">
      <c r="B352" s="598"/>
      <c r="C352" s="598"/>
      <c r="D352" s="597"/>
    </row>
    <row r="353" spans="2:4" x14ac:dyDescent="0.2">
      <c r="B353" s="598"/>
      <c r="C353" s="598"/>
      <c r="D353" s="597"/>
    </row>
    <row r="354" spans="2:4" x14ac:dyDescent="0.2">
      <c r="B354" s="598"/>
      <c r="C354" s="598"/>
      <c r="D354" s="597"/>
    </row>
    <row r="355" spans="2:4" x14ac:dyDescent="0.2">
      <c r="B355" s="598"/>
      <c r="C355" s="598"/>
      <c r="D355" s="597"/>
    </row>
    <row r="356" spans="2:4" x14ac:dyDescent="0.2">
      <c r="B356" s="598"/>
      <c r="C356" s="598"/>
      <c r="D356" s="597"/>
    </row>
    <row r="357" spans="2:4" x14ac:dyDescent="0.2">
      <c r="B357" s="598"/>
      <c r="C357" s="598"/>
      <c r="D357" s="597"/>
    </row>
    <row r="358" spans="2:4" x14ac:dyDescent="0.2">
      <c r="B358" s="598"/>
      <c r="C358" s="598"/>
      <c r="D358" s="597"/>
    </row>
    <row r="359" spans="2:4" x14ac:dyDescent="0.2">
      <c r="B359" s="598"/>
      <c r="C359" s="598"/>
      <c r="D359" s="597"/>
    </row>
    <row r="360" spans="2:4" x14ac:dyDescent="0.2">
      <c r="B360" s="598"/>
      <c r="C360" s="598"/>
      <c r="D360" s="597"/>
    </row>
    <row r="361" spans="2:4" x14ac:dyDescent="0.2">
      <c r="B361" s="598"/>
      <c r="C361" s="598"/>
      <c r="D361" s="597"/>
    </row>
    <row r="362" spans="2:4" x14ac:dyDescent="0.2">
      <c r="B362" s="598"/>
      <c r="C362" s="598"/>
      <c r="D362" s="597"/>
    </row>
    <row r="363" spans="2:4" x14ac:dyDescent="0.2">
      <c r="B363" s="598"/>
      <c r="C363" s="598"/>
      <c r="D363" s="597"/>
    </row>
    <row r="364" spans="2:4" x14ac:dyDescent="0.2">
      <c r="B364" s="598"/>
      <c r="C364" s="598"/>
      <c r="D364" s="597"/>
    </row>
    <row r="365" spans="2:4" x14ac:dyDescent="0.2">
      <c r="B365" s="598"/>
      <c r="C365" s="598"/>
      <c r="D365" s="597"/>
    </row>
    <row r="366" spans="2:4" x14ac:dyDescent="0.2">
      <c r="B366" s="598"/>
      <c r="C366" s="598"/>
      <c r="D366" s="597"/>
    </row>
    <row r="367" spans="2:4" x14ac:dyDescent="0.2">
      <c r="B367" s="598"/>
      <c r="C367" s="598"/>
      <c r="D367" s="597"/>
    </row>
    <row r="368" spans="2:4" x14ac:dyDescent="0.2">
      <c r="B368" s="598"/>
      <c r="C368" s="598"/>
      <c r="D368" s="597"/>
    </row>
    <row r="369" spans="2:4" x14ac:dyDescent="0.2">
      <c r="B369" s="598"/>
      <c r="C369" s="598"/>
      <c r="D369" s="597"/>
    </row>
    <row r="370" spans="2:4" x14ac:dyDescent="0.2">
      <c r="B370" s="598"/>
      <c r="C370" s="598"/>
      <c r="D370" s="597"/>
    </row>
    <row r="371" spans="2:4" x14ac:dyDescent="0.2">
      <c r="B371" s="598"/>
      <c r="C371" s="598"/>
      <c r="D371" s="597"/>
    </row>
    <row r="372" spans="2:4" x14ac:dyDescent="0.2">
      <c r="B372" s="598"/>
      <c r="C372" s="598"/>
      <c r="D372" s="597"/>
    </row>
    <row r="373" spans="2:4" x14ac:dyDescent="0.2">
      <c r="B373" s="598"/>
      <c r="C373" s="598"/>
      <c r="D373" s="597"/>
    </row>
    <row r="374" spans="2:4" x14ac:dyDescent="0.2">
      <c r="B374" s="598"/>
      <c r="C374" s="598"/>
      <c r="D374" s="597"/>
    </row>
    <row r="375" spans="2:4" x14ac:dyDescent="0.2">
      <c r="B375" s="598"/>
      <c r="C375" s="598"/>
      <c r="D375" s="597"/>
    </row>
    <row r="376" spans="2:4" x14ac:dyDescent="0.2">
      <c r="B376" s="598"/>
      <c r="C376" s="598"/>
      <c r="D376" s="597"/>
    </row>
    <row r="377" spans="2:4" x14ac:dyDescent="0.2">
      <c r="B377" s="598"/>
      <c r="C377" s="598"/>
      <c r="D377" s="597"/>
    </row>
    <row r="378" spans="2:4" x14ac:dyDescent="0.2">
      <c r="B378" s="598"/>
      <c r="C378" s="598"/>
      <c r="D378" s="597"/>
    </row>
    <row r="379" spans="2:4" x14ac:dyDescent="0.2">
      <c r="B379" s="598"/>
      <c r="C379" s="598"/>
      <c r="D379" s="597"/>
    </row>
    <row r="380" spans="2:4" x14ac:dyDescent="0.2">
      <c r="B380" s="598"/>
      <c r="C380" s="598"/>
      <c r="D380" s="597"/>
    </row>
    <row r="381" spans="2:4" x14ac:dyDescent="0.2">
      <c r="B381" s="598"/>
      <c r="C381" s="598"/>
      <c r="D381" s="597"/>
    </row>
    <row r="382" spans="2:4" x14ac:dyDescent="0.2">
      <c r="B382" s="598"/>
      <c r="C382" s="598"/>
      <c r="D382" s="597"/>
    </row>
    <row r="383" spans="2:4" x14ac:dyDescent="0.2">
      <c r="B383" s="598"/>
      <c r="C383" s="598"/>
      <c r="D383" s="597"/>
    </row>
    <row r="384" spans="2:4" x14ac:dyDescent="0.2">
      <c r="B384" s="598"/>
      <c r="C384" s="598"/>
      <c r="D384" s="597"/>
    </row>
    <row r="385" spans="2:4" x14ac:dyDescent="0.2">
      <c r="B385" s="598"/>
      <c r="C385" s="598"/>
      <c r="D385" s="597"/>
    </row>
    <row r="386" spans="2:4" x14ac:dyDescent="0.2">
      <c r="B386" s="598"/>
      <c r="C386" s="598"/>
      <c r="D386" s="597"/>
    </row>
    <row r="387" spans="2:4" x14ac:dyDescent="0.2">
      <c r="B387" s="598"/>
      <c r="C387" s="598"/>
      <c r="D387" s="597"/>
    </row>
    <row r="388" spans="2:4" x14ac:dyDescent="0.2">
      <c r="B388" s="598"/>
      <c r="C388" s="598"/>
      <c r="D388" s="597"/>
    </row>
    <row r="389" spans="2:4" x14ac:dyDescent="0.2">
      <c r="B389" s="598"/>
      <c r="C389" s="598"/>
      <c r="D389" s="597"/>
    </row>
    <row r="390" spans="2:4" x14ac:dyDescent="0.2">
      <c r="B390" s="598"/>
      <c r="C390" s="598"/>
      <c r="D390" s="597"/>
    </row>
    <row r="391" spans="2:4" x14ac:dyDescent="0.2">
      <c r="B391" s="598"/>
      <c r="C391" s="598"/>
      <c r="D391" s="597"/>
    </row>
    <row r="392" spans="2:4" x14ac:dyDescent="0.2">
      <c r="B392" s="598"/>
      <c r="C392" s="598"/>
      <c r="D392" s="597"/>
    </row>
    <row r="393" spans="2:4" x14ac:dyDescent="0.2">
      <c r="B393" s="598"/>
      <c r="C393" s="598"/>
      <c r="D393" s="597"/>
    </row>
    <row r="394" spans="2:4" x14ac:dyDescent="0.2">
      <c r="B394" s="598"/>
      <c r="C394" s="598"/>
      <c r="D394" s="597"/>
    </row>
    <row r="395" spans="2:4" x14ac:dyDescent="0.2">
      <c r="B395" s="598"/>
      <c r="C395" s="598"/>
      <c r="D395" s="597"/>
    </row>
    <row r="396" spans="2:4" x14ac:dyDescent="0.2">
      <c r="B396" s="598"/>
      <c r="C396" s="598"/>
      <c r="D396" s="597"/>
    </row>
    <row r="397" spans="2:4" x14ac:dyDescent="0.2">
      <c r="B397" s="598"/>
      <c r="C397" s="598"/>
      <c r="D397" s="597"/>
    </row>
    <row r="398" spans="2:4" x14ac:dyDescent="0.2">
      <c r="B398" s="598"/>
      <c r="C398" s="598"/>
      <c r="D398" s="597"/>
    </row>
    <row r="399" spans="2:4" x14ac:dyDescent="0.2">
      <c r="B399" s="598"/>
      <c r="C399" s="598"/>
      <c r="D399" s="597"/>
    </row>
    <row r="400" spans="2:4" x14ac:dyDescent="0.2">
      <c r="B400" s="598"/>
      <c r="C400" s="598"/>
      <c r="D400" s="597"/>
    </row>
    <row r="401" spans="2:4" x14ac:dyDescent="0.2">
      <c r="B401" s="598"/>
      <c r="C401" s="598"/>
      <c r="D401" s="597"/>
    </row>
    <row r="402" spans="2:4" x14ac:dyDescent="0.2">
      <c r="B402" s="598"/>
      <c r="C402" s="598"/>
      <c r="D402" s="597"/>
    </row>
    <row r="403" spans="2:4" x14ac:dyDescent="0.2">
      <c r="B403" s="598"/>
      <c r="C403" s="598"/>
      <c r="D403" s="597"/>
    </row>
    <row r="404" spans="2:4" x14ac:dyDescent="0.2">
      <c r="B404" s="598"/>
      <c r="C404" s="598"/>
      <c r="D404" s="597"/>
    </row>
    <row r="405" spans="2:4" x14ac:dyDescent="0.2">
      <c r="B405" s="598"/>
      <c r="C405" s="598"/>
      <c r="D405" s="597"/>
    </row>
    <row r="406" spans="2:4" x14ac:dyDescent="0.2">
      <c r="B406" s="598"/>
      <c r="C406" s="598"/>
      <c r="D406" s="597"/>
    </row>
    <row r="407" spans="2:4" x14ac:dyDescent="0.2">
      <c r="B407" s="598"/>
      <c r="C407" s="598"/>
      <c r="D407" s="597"/>
    </row>
    <row r="408" spans="2:4" x14ac:dyDescent="0.2">
      <c r="B408" s="598"/>
      <c r="C408" s="598"/>
      <c r="D408" s="597"/>
    </row>
    <row r="409" spans="2:4" x14ac:dyDescent="0.2">
      <c r="B409" s="598"/>
      <c r="C409" s="598"/>
      <c r="D409" s="597"/>
    </row>
    <row r="410" spans="2:4" x14ac:dyDescent="0.2">
      <c r="B410" s="598"/>
      <c r="C410" s="598"/>
      <c r="D410" s="597"/>
    </row>
    <row r="411" spans="2:4" x14ac:dyDescent="0.2">
      <c r="B411" s="598"/>
      <c r="C411" s="598"/>
      <c r="D411" s="597"/>
    </row>
    <row r="412" spans="2:4" x14ac:dyDescent="0.2">
      <c r="B412" s="598"/>
      <c r="C412" s="598"/>
      <c r="D412" s="597"/>
    </row>
    <row r="413" spans="2:4" x14ac:dyDescent="0.2">
      <c r="B413" s="598"/>
      <c r="C413" s="598"/>
      <c r="D413" s="597"/>
    </row>
    <row r="414" spans="2:4" x14ac:dyDescent="0.2">
      <c r="B414" s="598"/>
      <c r="C414" s="598"/>
      <c r="D414" s="597"/>
    </row>
    <row r="415" spans="2:4" x14ac:dyDescent="0.2">
      <c r="B415" s="598"/>
      <c r="C415" s="598"/>
      <c r="D415" s="597"/>
    </row>
    <row r="416" spans="2:4" x14ac:dyDescent="0.2">
      <c r="B416" s="598"/>
      <c r="C416" s="598"/>
      <c r="D416" s="597"/>
    </row>
    <row r="417" spans="2:4" x14ac:dyDescent="0.2">
      <c r="B417" s="598"/>
      <c r="C417" s="598"/>
      <c r="D417" s="597"/>
    </row>
    <row r="418" spans="2:4" x14ac:dyDescent="0.2">
      <c r="B418" s="598"/>
      <c r="C418" s="598"/>
      <c r="D418" s="597"/>
    </row>
    <row r="419" spans="2:4" x14ac:dyDescent="0.2">
      <c r="B419" s="598"/>
      <c r="C419" s="598"/>
      <c r="D419" s="597"/>
    </row>
    <row r="420" spans="2:4" x14ac:dyDescent="0.2">
      <c r="B420" s="598"/>
      <c r="C420" s="598"/>
      <c r="D420" s="597"/>
    </row>
    <row r="421" spans="2:4" x14ac:dyDescent="0.2">
      <c r="B421" s="598"/>
      <c r="C421" s="598"/>
      <c r="D421" s="597"/>
    </row>
    <row r="422" spans="2:4" x14ac:dyDescent="0.2">
      <c r="B422" s="598"/>
      <c r="C422" s="598"/>
      <c r="D422" s="597"/>
    </row>
    <row r="423" spans="2:4" x14ac:dyDescent="0.2">
      <c r="B423" s="598"/>
      <c r="C423" s="598"/>
      <c r="D423" s="597"/>
    </row>
    <row r="424" spans="2:4" x14ac:dyDescent="0.2">
      <c r="B424" s="598"/>
      <c r="C424" s="598"/>
      <c r="D424" s="597"/>
    </row>
    <row r="425" spans="2:4" x14ac:dyDescent="0.2">
      <c r="B425" s="598"/>
      <c r="C425" s="598"/>
      <c r="D425" s="597"/>
    </row>
    <row r="426" spans="2:4" x14ac:dyDescent="0.2">
      <c r="B426" s="598"/>
      <c r="C426" s="598"/>
      <c r="D426" s="597"/>
    </row>
    <row r="427" spans="2:4" x14ac:dyDescent="0.2">
      <c r="B427" s="598"/>
      <c r="C427" s="598"/>
      <c r="D427" s="597"/>
    </row>
    <row r="428" spans="2:4" x14ac:dyDescent="0.2">
      <c r="B428" s="598"/>
      <c r="C428" s="598"/>
      <c r="D428" s="597"/>
    </row>
    <row r="429" spans="2:4" x14ac:dyDescent="0.2">
      <c r="B429" s="598"/>
      <c r="C429" s="598"/>
      <c r="D429" s="597"/>
    </row>
    <row r="430" spans="2:4" x14ac:dyDescent="0.2">
      <c r="B430" s="598"/>
      <c r="C430" s="598"/>
      <c r="D430" s="597"/>
    </row>
    <row r="431" spans="2:4" x14ac:dyDescent="0.2">
      <c r="B431" s="598"/>
      <c r="C431" s="598"/>
      <c r="D431" s="597"/>
    </row>
    <row r="432" spans="2:4" x14ac:dyDescent="0.2">
      <c r="B432" s="598"/>
      <c r="C432" s="598"/>
      <c r="D432" s="597"/>
    </row>
    <row r="433" spans="2:4" x14ac:dyDescent="0.2">
      <c r="B433" s="598"/>
      <c r="C433" s="598"/>
      <c r="D433" s="597"/>
    </row>
    <row r="434" spans="2:4" x14ac:dyDescent="0.2">
      <c r="B434" s="598"/>
      <c r="C434" s="598"/>
      <c r="D434" s="597"/>
    </row>
    <row r="435" spans="2:4" x14ac:dyDescent="0.2">
      <c r="B435" s="598"/>
      <c r="C435" s="598"/>
      <c r="D435" s="597"/>
    </row>
    <row r="436" spans="2:4" x14ac:dyDescent="0.2">
      <c r="B436" s="598"/>
      <c r="C436" s="598"/>
      <c r="D436" s="597"/>
    </row>
    <row r="437" spans="2:4" x14ac:dyDescent="0.2">
      <c r="B437" s="598"/>
      <c r="C437" s="598"/>
      <c r="D437" s="597"/>
    </row>
    <row r="438" spans="2:4" x14ac:dyDescent="0.2">
      <c r="B438" s="598"/>
      <c r="C438" s="598"/>
      <c r="D438" s="597"/>
    </row>
    <row r="439" spans="2:4" x14ac:dyDescent="0.2">
      <c r="B439" s="598"/>
      <c r="C439" s="598"/>
      <c r="D439" s="597"/>
    </row>
    <row r="440" spans="2:4" x14ac:dyDescent="0.2">
      <c r="B440" s="598"/>
      <c r="C440" s="598"/>
      <c r="D440" s="597"/>
    </row>
    <row r="441" spans="2:4" x14ac:dyDescent="0.2">
      <c r="B441" s="598"/>
      <c r="C441" s="598"/>
      <c r="D441" s="597"/>
    </row>
    <row r="442" spans="2:4" x14ac:dyDescent="0.2">
      <c r="B442" s="598"/>
      <c r="C442" s="598"/>
      <c r="D442" s="597"/>
    </row>
    <row r="443" spans="2:4" x14ac:dyDescent="0.2">
      <c r="B443" s="598"/>
      <c r="C443" s="598"/>
      <c r="D443" s="597"/>
    </row>
    <row r="444" spans="2:4" x14ac:dyDescent="0.2">
      <c r="B444" s="598"/>
      <c r="C444" s="598"/>
      <c r="D444" s="597"/>
    </row>
    <row r="445" spans="2:4" x14ac:dyDescent="0.2">
      <c r="B445" s="598"/>
      <c r="C445" s="598"/>
      <c r="D445" s="597"/>
    </row>
    <row r="446" spans="2:4" x14ac:dyDescent="0.2">
      <c r="B446" s="598"/>
      <c r="C446" s="598"/>
      <c r="D446" s="597"/>
    </row>
    <row r="447" spans="2:4" x14ac:dyDescent="0.2">
      <c r="B447" s="598"/>
      <c r="C447" s="598"/>
      <c r="D447" s="597"/>
    </row>
    <row r="448" spans="2:4" x14ac:dyDescent="0.2">
      <c r="B448" s="598"/>
      <c r="C448" s="598"/>
      <c r="D448" s="597"/>
    </row>
    <row r="449" spans="2:4" x14ac:dyDescent="0.2">
      <c r="B449" s="598"/>
      <c r="C449" s="598"/>
      <c r="D449" s="597"/>
    </row>
    <row r="450" spans="2:4" x14ac:dyDescent="0.2">
      <c r="B450" s="598"/>
      <c r="C450" s="598"/>
      <c r="D450" s="597"/>
    </row>
    <row r="451" spans="2:4" x14ac:dyDescent="0.2">
      <c r="B451" s="598"/>
      <c r="C451" s="598"/>
      <c r="D451" s="597"/>
    </row>
    <row r="452" spans="2:4" x14ac:dyDescent="0.2">
      <c r="B452" s="598"/>
      <c r="C452" s="598"/>
      <c r="D452" s="597"/>
    </row>
    <row r="453" spans="2:4" x14ac:dyDescent="0.2">
      <c r="B453" s="598"/>
      <c r="C453" s="598"/>
      <c r="D453" s="597"/>
    </row>
    <row r="454" spans="2:4" x14ac:dyDescent="0.2">
      <c r="B454" s="598"/>
      <c r="C454" s="598"/>
      <c r="D454" s="597"/>
    </row>
    <row r="455" spans="2:4" x14ac:dyDescent="0.2">
      <c r="B455" s="598"/>
      <c r="C455" s="598"/>
      <c r="D455" s="597"/>
    </row>
    <row r="456" spans="2:4" x14ac:dyDescent="0.2">
      <c r="B456" s="598"/>
      <c r="C456" s="598"/>
      <c r="D456" s="597"/>
    </row>
    <row r="457" spans="2:4" x14ac:dyDescent="0.2">
      <c r="B457" s="598"/>
      <c r="C457" s="598"/>
      <c r="D457" s="597"/>
    </row>
    <row r="458" spans="2:4" x14ac:dyDescent="0.2">
      <c r="B458" s="598"/>
      <c r="C458" s="598"/>
      <c r="D458" s="597"/>
    </row>
    <row r="459" spans="2:4" x14ac:dyDescent="0.2">
      <c r="B459" s="598"/>
      <c r="C459" s="598"/>
      <c r="D459" s="597"/>
    </row>
    <row r="460" spans="2:4" x14ac:dyDescent="0.2">
      <c r="B460" s="598"/>
      <c r="C460" s="598"/>
      <c r="D460" s="597"/>
    </row>
    <row r="461" spans="2:4" x14ac:dyDescent="0.2">
      <c r="B461" s="598"/>
      <c r="C461" s="598"/>
      <c r="D461" s="597"/>
    </row>
    <row r="462" spans="2:4" x14ac:dyDescent="0.2">
      <c r="B462" s="598"/>
      <c r="C462" s="598"/>
      <c r="D462" s="597"/>
    </row>
    <row r="463" spans="2:4" x14ac:dyDescent="0.2">
      <c r="B463" s="598"/>
      <c r="C463" s="598"/>
      <c r="D463" s="597"/>
    </row>
    <row r="464" spans="2:4" x14ac:dyDescent="0.2">
      <c r="B464" s="598"/>
      <c r="C464" s="598"/>
      <c r="D464" s="597"/>
    </row>
    <row r="465" spans="2:4" x14ac:dyDescent="0.2">
      <c r="B465" s="598"/>
      <c r="C465" s="598"/>
      <c r="D465" s="597"/>
    </row>
    <row r="466" spans="2:4" x14ac:dyDescent="0.2">
      <c r="B466" s="598"/>
      <c r="C466" s="598"/>
      <c r="D466" s="597"/>
    </row>
    <row r="467" spans="2:4" x14ac:dyDescent="0.2">
      <c r="B467" s="598"/>
      <c r="C467" s="598"/>
      <c r="D467" s="597"/>
    </row>
    <row r="468" spans="2:4" x14ac:dyDescent="0.2">
      <c r="B468" s="598"/>
      <c r="C468" s="598"/>
      <c r="D468" s="597"/>
    </row>
    <row r="469" spans="2:4" x14ac:dyDescent="0.2">
      <c r="B469" s="598"/>
      <c r="C469" s="598"/>
      <c r="D469" s="597"/>
    </row>
    <row r="470" spans="2:4" x14ac:dyDescent="0.2">
      <c r="B470" s="598"/>
      <c r="C470" s="598"/>
      <c r="D470" s="597"/>
    </row>
    <row r="471" spans="2:4" x14ac:dyDescent="0.2">
      <c r="B471" s="598"/>
      <c r="C471" s="598"/>
      <c r="D471" s="597"/>
    </row>
    <row r="472" spans="2:4" x14ac:dyDescent="0.2">
      <c r="B472" s="598"/>
      <c r="C472" s="598"/>
      <c r="D472" s="597"/>
    </row>
    <row r="473" spans="2:4" x14ac:dyDescent="0.2">
      <c r="B473" s="598"/>
      <c r="C473" s="598"/>
      <c r="D473" s="597"/>
    </row>
    <row r="474" spans="2:4" x14ac:dyDescent="0.2">
      <c r="B474" s="598"/>
      <c r="C474" s="598"/>
      <c r="D474" s="597"/>
    </row>
    <row r="475" spans="2:4" x14ac:dyDescent="0.2">
      <c r="B475" s="598"/>
      <c r="C475" s="598"/>
      <c r="D475" s="597"/>
    </row>
    <row r="476" spans="2:4" x14ac:dyDescent="0.2">
      <c r="B476" s="598"/>
      <c r="C476" s="598"/>
      <c r="D476" s="597"/>
    </row>
    <row r="477" spans="2:4" x14ac:dyDescent="0.2">
      <c r="B477" s="598"/>
      <c r="C477" s="598"/>
      <c r="D477" s="597"/>
    </row>
    <row r="478" spans="2:4" x14ac:dyDescent="0.2">
      <c r="B478" s="598"/>
      <c r="C478" s="598"/>
      <c r="D478" s="597"/>
    </row>
    <row r="479" spans="2:4" x14ac:dyDescent="0.2">
      <c r="B479" s="598"/>
      <c r="C479" s="598"/>
      <c r="D479" s="597"/>
    </row>
    <row r="480" spans="2:4" x14ac:dyDescent="0.2">
      <c r="B480" s="598"/>
      <c r="C480" s="598"/>
      <c r="D480" s="597"/>
    </row>
    <row r="481" spans="2:4" x14ac:dyDescent="0.2">
      <c r="B481" s="598"/>
      <c r="C481" s="598"/>
      <c r="D481" s="597"/>
    </row>
    <row r="482" spans="2:4" x14ac:dyDescent="0.2">
      <c r="B482" s="598"/>
      <c r="C482" s="598"/>
      <c r="D482" s="597"/>
    </row>
    <row r="483" spans="2:4" x14ac:dyDescent="0.2">
      <c r="B483" s="598"/>
      <c r="C483" s="598"/>
      <c r="D483" s="597"/>
    </row>
    <row r="484" spans="2:4" x14ac:dyDescent="0.2">
      <c r="B484" s="598"/>
      <c r="C484" s="598"/>
      <c r="D484" s="597"/>
    </row>
    <row r="485" spans="2:4" x14ac:dyDescent="0.2">
      <c r="B485" s="598"/>
      <c r="C485" s="598"/>
      <c r="D485" s="597"/>
    </row>
    <row r="486" spans="2:4" x14ac:dyDescent="0.2">
      <c r="B486" s="598"/>
      <c r="C486" s="598"/>
      <c r="D486" s="597"/>
    </row>
    <row r="487" spans="2:4" x14ac:dyDescent="0.2">
      <c r="B487" s="598"/>
      <c r="C487" s="598"/>
      <c r="D487" s="597"/>
    </row>
    <row r="488" spans="2:4" x14ac:dyDescent="0.2">
      <c r="B488" s="598"/>
      <c r="C488" s="598"/>
      <c r="D488" s="597"/>
    </row>
    <row r="489" spans="2:4" x14ac:dyDescent="0.2">
      <c r="B489" s="598"/>
      <c r="C489" s="598"/>
      <c r="D489" s="597"/>
    </row>
    <row r="490" spans="2:4" x14ac:dyDescent="0.2">
      <c r="B490" s="598"/>
      <c r="C490" s="598"/>
      <c r="D490" s="597"/>
    </row>
    <row r="491" spans="2:4" x14ac:dyDescent="0.2">
      <c r="B491" s="598"/>
      <c r="C491" s="598"/>
      <c r="D491" s="597"/>
    </row>
    <row r="492" spans="2:4" x14ac:dyDescent="0.2">
      <c r="B492" s="598"/>
      <c r="C492" s="598"/>
      <c r="D492" s="597"/>
    </row>
    <row r="493" spans="2:4" x14ac:dyDescent="0.2">
      <c r="B493" s="598"/>
      <c r="C493" s="598"/>
      <c r="D493" s="597"/>
    </row>
    <row r="494" spans="2:4" x14ac:dyDescent="0.2">
      <c r="B494" s="598"/>
      <c r="C494" s="598"/>
      <c r="D494" s="597"/>
    </row>
    <row r="495" spans="2:4" x14ac:dyDescent="0.2">
      <c r="B495" s="598"/>
      <c r="C495" s="598"/>
      <c r="D495" s="597"/>
    </row>
    <row r="496" spans="2:4" x14ac:dyDescent="0.2">
      <c r="B496" s="598"/>
      <c r="C496" s="598"/>
      <c r="D496" s="597"/>
    </row>
    <row r="497" spans="2:4" x14ac:dyDescent="0.2">
      <c r="B497" s="598"/>
      <c r="C497" s="598"/>
      <c r="D497" s="597"/>
    </row>
    <row r="498" spans="2:4" x14ac:dyDescent="0.2">
      <c r="B498" s="598"/>
      <c r="C498" s="598"/>
      <c r="D498" s="597"/>
    </row>
    <row r="499" spans="2:4" x14ac:dyDescent="0.2">
      <c r="B499" s="598"/>
      <c r="C499" s="598"/>
      <c r="D499" s="597"/>
    </row>
    <row r="500" spans="2:4" x14ac:dyDescent="0.2">
      <c r="B500" s="598"/>
      <c r="C500" s="598"/>
      <c r="D500" s="597"/>
    </row>
    <row r="501" spans="2:4" x14ac:dyDescent="0.2">
      <c r="B501" s="598"/>
      <c r="C501" s="598"/>
      <c r="D501" s="597"/>
    </row>
    <row r="502" spans="2:4" x14ac:dyDescent="0.2">
      <c r="B502" s="598"/>
      <c r="C502" s="598"/>
      <c r="D502" s="597"/>
    </row>
    <row r="503" spans="2:4" x14ac:dyDescent="0.2">
      <c r="B503" s="598"/>
      <c r="C503" s="598"/>
      <c r="D503" s="597"/>
    </row>
    <row r="504" spans="2:4" x14ac:dyDescent="0.2">
      <c r="B504" s="598"/>
      <c r="C504" s="598"/>
      <c r="D504" s="597"/>
    </row>
    <row r="505" spans="2:4" x14ac:dyDescent="0.2">
      <c r="B505" s="598"/>
      <c r="C505" s="598"/>
      <c r="D505" s="597"/>
    </row>
    <row r="506" spans="2:4" x14ac:dyDescent="0.2">
      <c r="B506" s="598"/>
      <c r="C506" s="598"/>
      <c r="D506" s="597"/>
    </row>
    <row r="507" spans="2:4" x14ac:dyDescent="0.2">
      <c r="B507" s="598"/>
      <c r="C507" s="598"/>
      <c r="D507" s="597"/>
    </row>
    <row r="508" spans="2:4" x14ac:dyDescent="0.2">
      <c r="B508" s="598"/>
      <c r="C508" s="598"/>
      <c r="D508" s="597"/>
    </row>
    <row r="509" spans="2:4" x14ac:dyDescent="0.2">
      <c r="B509" s="598"/>
      <c r="C509" s="598"/>
      <c r="D509" s="597"/>
    </row>
    <row r="510" spans="2:4" x14ac:dyDescent="0.2">
      <c r="B510" s="598"/>
      <c r="C510" s="598"/>
      <c r="D510" s="597"/>
    </row>
    <row r="511" spans="2:4" x14ac:dyDescent="0.2">
      <c r="B511" s="598"/>
      <c r="C511" s="598"/>
      <c r="D511" s="597"/>
    </row>
    <row r="512" spans="2:4" x14ac:dyDescent="0.2">
      <c r="B512" s="598"/>
      <c r="C512" s="598"/>
      <c r="D512" s="597"/>
    </row>
    <row r="513" spans="2:4" x14ac:dyDescent="0.2">
      <c r="B513" s="598"/>
      <c r="C513" s="598"/>
      <c r="D513" s="597"/>
    </row>
    <row r="514" spans="2:4" x14ac:dyDescent="0.2">
      <c r="B514" s="598"/>
      <c r="C514" s="598"/>
      <c r="D514" s="597"/>
    </row>
    <row r="515" spans="2:4" x14ac:dyDescent="0.2">
      <c r="B515" s="598"/>
      <c r="C515" s="598"/>
      <c r="D515" s="597"/>
    </row>
    <row r="516" spans="2:4" x14ac:dyDescent="0.2">
      <c r="B516" s="598"/>
      <c r="C516" s="598"/>
      <c r="D516" s="597"/>
    </row>
    <row r="517" spans="2:4" x14ac:dyDescent="0.2">
      <c r="B517" s="598"/>
      <c r="C517" s="598"/>
      <c r="D517" s="597"/>
    </row>
    <row r="518" spans="2:4" x14ac:dyDescent="0.2">
      <c r="B518" s="598"/>
      <c r="C518" s="598"/>
      <c r="D518" s="597"/>
    </row>
    <row r="519" spans="2:4" x14ac:dyDescent="0.2">
      <c r="B519" s="598"/>
      <c r="C519" s="598"/>
      <c r="D519" s="597"/>
    </row>
    <row r="520" spans="2:4" x14ac:dyDescent="0.2">
      <c r="B520" s="598"/>
      <c r="C520" s="598"/>
      <c r="D520" s="597"/>
    </row>
    <row r="521" spans="2:4" x14ac:dyDescent="0.2">
      <c r="B521" s="598"/>
      <c r="C521" s="598"/>
      <c r="D521" s="597"/>
    </row>
    <row r="522" spans="2:4" x14ac:dyDescent="0.2">
      <c r="B522" s="598"/>
      <c r="C522" s="598"/>
      <c r="D522" s="597"/>
    </row>
    <row r="523" spans="2:4" x14ac:dyDescent="0.2">
      <c r="B523" s="598"/>
      <c r="C523" s="598"/>
      <c r="D523" s="597"/>
    </row>
    <row r="524" spans="2:4" x14ac:dyDescent="0.2">
      <c r="B524" s="598"/>
      <c r="C524" s="598"/>
      <c r="D524" s="597"/>
    </row>
    <row r="525" spans="2:4" x14ac:dyDescent="0.2">
      <c r="B525" s="598"/>
      <c r="C525" s="598"/>
      <c r="D525" s="597"/>
    </row>
    <row r="526" spans="2:4" x14ac:dyDescent="0.2">
      <c r="B526" s="598"/>
      <c r="C526" s="598"/>
      <c r="D526" s="597"/>
    </row>
    <row r="527" spans="2:4" x14ac:dyDescent="0.2">
      <c r="B527" s="598"/>
      <c r="C527" s="598"/>
      <c r="D527" s="597"/>
    </row>
    <row r="528" spans="2:4" x14ac:dyDescent="0.2">
      <c r="B528" s="598"/>
      <c r="C528" s="598"/>
      <c r="D528" s="597"/>
    </row>
    <row r="529" spans="2:4" x14ac:dyDescent="0.2">
      <c r="B529" s="598"/>
      <c r="C529" s="598"/>
      <c r="D529" s="597"/>
    </row>
    <row r="530" spans="2:4" x14ac:dyDescent="0.2">
      <c r="B530" s="598"/>
      <c r="C530" s="598"/>
      <c r="D530" s="597"/>
    </row>
    <row r="531" spans="2:4" x14ac:dyDescent="0.2">
      <c r="B531" s="598"/>
      <c r="C531" s="598"/>
      <c r="D531" s="597"/>
    </row>
    <row r="532" spans="2:4" x14ac:dyDescent="0.2">
      <c r="B532" s="598"/>
      <c r="C532" s="598"/>
      <c r="D532" s="597"/>
    </row>
    <row r="533" spans="2:4" x14ac:dyDescent="0.2">
      <c r="B533" s="598"/>
      <c r="C533" s="598"/>
      <c r="D533" s="597"/>
    </row>
    <row r="534" spans="2:4" x14ac:dyDescent="0.2">
      <c r="B534" s="598"/>
      <c r="C534" s="598"/>
      <c r="D534" s="597"/>
    </row>
    <row r="535" spans="2:4" x14ac:dyDescent="0.2">
      <c r="B535" s="598"/>
      <c r="C535" s="598"/>
      <c r="D535" s="597"/>
    </row>
    <row r="536" spans="2:4" x14ac:dyDescent="0.2">
      <c r="B536" s="598"/>
      <c r="C536" s="598"/>
      <c r="D536" s="597"/>
    </row>
    <row r="537" spans="2:4" x14ac:dyDescent="0.2">
      <c r="B537" s="598"/>
      <c r="C537" s="598"/>
      <c r="D537" s="597"/>
    </row>
    <row r="538" spans="2:4" x14ac:dyDescent="0.2">
      <c r="B538" s="598"/>
      <c r="C538" s="598"/>
      <c r="D538" s="597"/>
    </row>
    <row r="539" spans="2:4" x14ac:dyDescent="0.2">
      <c r="B539" s="598"/>
      <c r="C539" s="598"/>
      <c r="D539" s="597"/>
    </row>
    <row r="540" spans="2:4" x14ac:dyDescent="0.2">
      <c r="B540" s="598"/>
      <c r="C540" s="598"/>
      <c r="D540" s="597"/>
    </row>
    <row r="541" spans="2:4" x14ac:dyDescent="0.2">
      <c r="B541" s="598"/>
      <c r="C541" s="598"/>
      <c r="D541" s="597"/>
    </row>
    <row r="542" spans="2:4" x14ac:dyDescent="0.2">
      <c r="B542" s="598"/>
      <c r="C542" s="598"/>
      <c r="D542" s="597"/>
    </row>
    <row r="543" spans="2:4" x14ac:dyDescent="0.2">
      <c r="B543" s="598"/>
      <c r="C543" s="598"/>
      <c r="D543" s="597"/>
    </row>
    <row r="544" spans="2:4" x14ac:dyDescent="0.2">
      <c r="B544" s="598"/>
      <c r="C544" s="598"/>
      <c r="D544" s="597"/>
    </row>
    <row r="545" spans="2:4" x14ac:dyDescent="0.2">
      <c r="B545" s="598"/>
      <c r="C545" s="598"/>
      <c r="D545" s="597"/>
    </row>
    <row r="546" spans="2:4" x14ac:dyDescent="0.2">
      <c r="B546" s="598"/>
      <c r="C546" s="598"/>
      <c r="D546" s="597"/>
    </row>
    <row r="547" spans="2:4" x14ac:dyDescent="0.2">
      <c r="B547" s="598"/>
      <c r="C547" s="598"/>
      <c r="D547" s="597"/>
    </row>
    <row r="548" spans="2:4" x14ac:dyDescent="0.2">
      <c r="B548" s="598"/>
      <c r="C548" s="598"/>
      <c r="D548" s="597"/>
    </row>
    <row r="549" spans="2:4" x14ac:dyDescent="0.2">
      <c r="B549" s="598"/>
      <c r="C549" s="598"/>
      <c r="D549" s="597"/>
    </row>
    <row r="550" spans="2:4" x14ac:dyDescent="0.2">
      <c r="B550" s="598"/>
      <c r="C550" s="598"/>
      <c r="D550" s="597"/>
    </row>
    <row r="551" spans="2:4" x14ac:dyDescent="0.2">
      <c r="B551" s="598"/>
      <c r="C551" s="598"/>
      <c r="D551" s="597"/>
    </row>
    <row r="552" spans="2:4" x14ac:dyDescent="0.2">
      <c r="B552" s="598"/>
      <c r="C552" s="598"/>
      <c r="D552" s="597"/>
    </row>
    <row r="553" spans="2:4" x14ac:dyDescent="0.2">
      <c r="B553" s="598"/>
      <c r="C553" s="598"/>
      <c r="D553" s="597"/>
    </row>
    <row r="554" spans="2:4" x14ac:dyDescent="0.2">
      <c r="B554" s="598"/>
      <c r="C554" s="598"/>
      <c r="D554" s="597"/>
    </row>
    <row r="555" spans="2:4" x14ac:dyDescent="0.2">
      <c r="B555" s="598"/>
      <c r="C555" s="598"/>
      <c r="D555" s="597"/>
    </row>
    <row r="556" spans="2:4" x14ac:dyDescent="0.2">
      <c r="B556" s="598"/>
      <c r="C556" s="598"/>
      <c r="D556" s="597"/>
    </row>
    <row r="557" spans="2:4" x14ac:dyDescent="0.2">
      <c r="B557" s="598"/>
      <c r="C557" s="598"/>
      <c r="D557" s="597"/>
    </row>
    <row r="558" spans="2:4" x14ac:dyDescent="0.2">
      <c r="B558" s="598"/>
      <c r="C558" s="598"/>
      <c r="D558" s="597"/>
    </row>
    <row r="559" spans="2:4" x14ac:dyDescent="0.2">
      <c r="B559" s="598"/>
      <c r="C559" s="598"/>
      <c r="D559" s="597"/>
    </row>
    <row r="560" spans="2:4" x14ac:dyDescent="0.2">
      <c r="B560" s="598"/>
      <c r="C560" s="598"/>
      <c r="D560" s="597"/>
    </row>
    <row r="561" spans="2:4" x14ac:dyDescent="0.2">
      <c r="B561" s="598"/>
      <c r="C561" s="598"/>
      <c r="D561" s="597"/>
    </row>
    <row r="562" spans="2:4" x14ac:dyDescent="0.2">
      <c r="B562" s="598"/>
      <c r="C562" s="598"/>
      <c r="D562" s="597"/>
    </row>
    <row r="563" spans="2:4" x14ac:dyDescent="0.2">
      <c r="B563" s="598"/>
      <c r="C563" s="598"/>
      <c r="D563" s="597"/>
    </row>
    <row r="564" spans="2:4" x14ac:dyDescent="0.2">
      <c r="B564" s="598"/>
      <c r="C564" s="598"/>
      <c r="D564" s="597"/>
    </row>
    <row r="565" spans="2:4" x14ac:dyDescent="0.2">
      <c r="B565" s="598"/>
      <c r="C565" s="598"/>
      <c r="D565" s="597"/>
    </row>
    <row r="566" spans="2:4" x14ac:dyDescent="0.2">
      <c r="B566" s="598"/>
      <c r="C566" s="598"/>
      <c r="D566" s="597"/>
    </row>
    <row r="567" spans="2:4" x14ac:dyDescent="0.2">
      <c r="B567" s="598"/>
      <c r="C567" s="598"/>
      <c r="D567" s="597"/>
    </row>
    <row r="568" spans="2:4" x14ac:dyDescent="0.2">
      <c r="B568" s="598"/>
      <c r="C568" s="598"/>
      <c r="D568" s="597"/>
    </row>
    <row r="569" spans="2:4" x14ac:dyDescent="0.2">
      <c r="B569" s="598"/>
      <c r="C569" s="598"/>
      <c r="D569" s="597"/>
    </row>
    <row r="570" spans="2:4" x14ac:dyDescent="0.2">
      <c r="B570" s="598"/>
      <c r="C570" s="598"/>
      <c r="D570" s="597"/>
    </row>
    <row r="571" spans="2:4" x14ac:dyDescent="0.2">
      <c r="B571" s="598"/>
      <c r="C571" s="598"/>
      <c r="D571" s="597"/>
    </row>
    <row r="572" spans="2:4" x14ac:dyDescent="0.2">
      <c r="B572" s="598"/>
      <c r="C572" s="598"/>
      <c r="D572" s="597"/>
    </row>
    <row r="573" spans="2:4" x14ac:dyDescent="0.2">
      <c r="B573" s="598"/>
      <c r="C573" s="598"/>
      <c r="D573" s="597"/>
    </row>
    <row r="574" spans="2:4" x14ac:dyDescent="0.2">
      <c r="B574" s="598"/>
      <c r="C574" s="598"/>
      <c r="D574" s="597"/>
    </row>
    <row r="575" spans="2:4" x14ac:dyDescent="0.2">
      <c r="B575" s="598"/>
      <c r="C575" s="598"/>
      <c r="D575" s="597"/>
    </row>
    <row r="576" spans="2:4" x14ac:dyDescent="0.2">
      <c r="B576" s="598"/>
      <c r="C576" s="598"/>
      <c r="D576" s="597"/>
    </row>
    <row r="577" spans="2:4" x14ac:dyDescent="0.2">
      <c r="B577" s="598"/>
      <c r="C577" s="598"/>
      <c r="D577" s="597"/>
    </row>
    <row r="578" spans="2:4" x14ac:dyDescent="0.2">
      <c r="B578" s="598"/>
      <c r="C578" s="598"/>
      <c r="D578" s="597"/>
    </row>
    <row r="579" spans="2:4" x14ac:dyDescent="0.2">
      <c r="B579" s="598"/>
      <c r="C579" s="598"/>
      <c r="D579" s="597"/>
    </row>
    <row r="580" spans="2:4" x14ac:dyDescent="0.2">
      <c r="B580" s="598"/>
      <c r="C580" s="598"/>
      <c r="D580" s="597"/>
    </row>
    <row r="581" spans="2:4" x14ac:dyDescent="0.2">
      <c r="B581" s="598"/>
      <c r="C581" s="598"/>
      <c r="D581" s="597"/>
    </row>
    <row r="582" spans="2:4" x14ac:dyDescent="0.2">
      <c r="B582" s="598"/>
      <c r="C582" s="598"/>
      <c r="D582" s="597"/>
    </row>
    <row r="583" spans="2:4" x14ac:dyDescent="0.2">
      <c r="B583" s="598"/>
      <c r="C583" s="598"/>
      <c r="D583" s="597"/>
    </row>
    <row r="584" spans="2:4" x14ac:dyDescent="0.2">
      <c r="B584" s="598"/>
      <c r="C584" s="598"/>
      <c r="D584" s="597"/>
    </row>
    <row r="585" spans="2:4" x14ac:dyDescent="0.2">
      <c r="B585" s="598"/>
      <c r="C585" s="598"/>
      <c r="D585" s="597"/>
    </row>
    <row r="586" spans="2:4" x14ac:dyDescent="0.2">
      <c r="B586" s="598"/>
      <c r="C586" s="598"/>
      <c r="D586" s="597"/>
    </row>
    <row r="587" spans="2:4" x14ac:dyDescent="0.2">
      <c r="B587" s="598"/>
      <c r="C587" s="598"/>
      <c r="D587" s="597"/>
    </row>
    <row r="588" spans="2:4" x14ac:dyDescent="0.2">
      <c r="B588" s="598"/>
      <c r="C588" s="598"/>
      <c r="D588" s="597"/>
    </row>
    <row r="589" spans="2:4" x14ac:dyDescent="0.2">
      <c r="B589" s="598"/>
      <c r="C589" s="598"/>
      <c r="D589" s="597"/>
    </row>
    <row r="590" spans="2:4" x14ac:dyDescent="0.2">
      <c r="B590" s="598"/>
      <c r="C590" s="598"/>
      <c r="D590" s="597"/>
    </row>
    <row r="591" spans="2:4" x14ac:dyDescent="0.2">
      <c r="B591" s="598"/>
      <c r="C591" s="598"/>
      <c r="D591" s="597"/>
    </row>
    <row r="592" spans="2:4" x14ac:dyDescent="0.2">
      <c r="B592" s="598"/>
      <c r="C592" s="598"/>
      <c r="D592" s="597"/>
    </row>
    <row r="593" spans="2:4" x14ac:dyDescent="0.2">
      <c r="B593" s="598"/>
      <c r="C593" s="598"/>
      <c r="D593" s="597"/>
    </row>
    <row r="594" spans="2:4" x14ac:dyDescent="0.2">
      <c r="B594" s="598"/>
      <c r="C594" s="598"/>
      <c r="D594" s="597"/>
    </row>
    <row r="595" spans="2:4" x14ac:dyDescent="0.2">
      <c r="B595" s="598"/>
      <c r="C595" s="598"/>
      <c r="D595" s="597"/>
    </row>
    <row r="596" spans="2:4" x14ac:dyDescent="0.2">
      <c r="B596" s="598"/>
      <c r="C596" s="598"/>
      <c r="D596" s="597"/>
    </row>
    <row r="597" spans="2:4" x14ac:dyDescent="0.2">
      <c r="B597" s="598"/>
      <c r="C597" s="598"/>
      <c r="D597" s="597"/>
    </row>
    <row r="598" spans="2:4" x14ac:dyDescent="0.2">
      <c r="B598" s="598"/>
      <c r="C598" s="598"/>
      <c r="D598" s="597"/>
    </row>
    <row r="599" spans="2:4" x14ac:dyDescent="0.2">
      <c r="B599" s="598"/>
      <c r="C599" s="598"/>
      <c r="D599" s="597"/>
    </row>
    <row r="600" spans="2:4" x14ac:dyDescent="0.2">
      <c r="B600" s="598"/>
      <c r="C600" s="598"/>
      <c r="D600" s="597"/>
    </row>
    <row r="601" spans="2:4" x14ac:dyDescent="0.2">
      <c r="B601" s="598"/>
      <c r="C601" s="598"/>
      <c r="D601" s="597"/>
    </row>
    <row r="602" spans="2:4" x14ac:dyDescent="0.2">
      <c r="B602" s="598"/>
      <c r="C602" s="598"/>
      <c r="D602" s="597"/>
    </row>
    <row r="603" spans="2:4" x14ac:dyDescent="0.2">
      <c r="B603" s="598"/>
      <c r="C603" s="598"/>
      <c r="D603" s="597"/>
    </row>
    <row r="604" spans="2:4" x14ac:dyDescent="0.2">
      <c r="B604" s="598"/>
      <c r="C604" s="598"/>
      <c r="D604" s="597"/>
    </row>
    <row r="605" spans="2:4" x14ac:dyDescent="0.2">
      <c r="B605" s="598"/>
      <c r="C605" s="598"/>
      <c r="D605" s="597"/>
    </row>
    <row r="606" spans="2:4" x14ac:dyDescent="0.2">
      <c r="B606" s="598"/>
      <c r="C606" s="598"/>
      <c r="D606" s="597"/>
    </row>
    <row r="607" spans="2:4" x14ac:dyDescent="0.2">
      <c r="B607" s="598"/>
      <c r="C607" s="598"/>
      <c r="D607" s="597"/>
    </row>
    <row r="608" spans="2:4" x14ac:dyDescent="0.2">
      <c r="B608" s="598"/>
      <c r="C608" s="598"/>
      <c r="D608" s="597"/>
    </row>
    <row r="609" spans="2:4" x14ac:dyDescent="0.2">
      <c r="B609" s="598"/>
      <c r="C609" s="598"/>
      <c r="D609" s="597"/>
    </row>
    <row r="610" spans="2:4" x14ac:dyDescent="0.2">
      <c r="B610" s="598"/>
      <c r="C610" s="598"/>
      <c r="D610" s="597"/>
    </row>
    <row r="611" spans="2:4" x14ac:dyDescent="0.2">
      <c r="B611" s="598"/>
      <c r="C611" s="598"/>
      <c r="D611" s="597"/>
    </row>
    <row r="612" spans="2:4" x14ac:dyDescent="0.2">
      <c r="B612" s="598"/>
      <c r="C612" s="598"/>
      <c r="D612" s="597"/>
    </row>
    <row r="613" spans="2:4" x14ac:dyDescent="0.2">
      <c r="B613" s="598"/>
      <c r="C613" s="598"/>
      <c r="D613" s="597"/>
    </row>
    <row r="614" spans="2:4" x14ac:dyDescent="0.2">
      <c r="B614" s="598"/>
      <c r="C614" s="598"/>
      <c r="D614" s="597"/>
    </row>
    <row r="615" spans="2:4" x14ac:dyDescent="0.2">
      <c r="B615" s="598"/>
      <c r="C615" s="598"/>
      <c r="D615" s="597"/>
    </row>
    <row r="616" spans="2:4" x14ac:dyDescent="0.2">
      <c r="B616" s="598"/>
      <c r="C616" s="598"/>
      <c r="D616" s="597"/>
    </row>
    <row r="617" spans="2:4" x14ac:dyDescent="0.2">
      <c r="B617" s="598"/>
      <c r="C617" s="598"/>
      <c r="D617" s="597"/>
    </row>
    <row r="618" spans="2:4" x14ac:dyDescent="0.2">
      <c r="B618" s="598"/>
      <c r="C618" s="598"/>
      <c r="D618" s="597"/>
    </row>
    <row r="619" spans="2:4" x14ac:dyDescent="0.2">
      <c r="B619" s="598"/>
      <c r="C619" s="598"/>
      <c r="D619" s="597"/>
    </row>
    <row r="620" spans="2:4" x14ac:dyDescent="0.2">
      <c r="B620" s="598"/>
      <c r="C620" s="598"/>
      <c r="D620" s="597"/>
    </row>
    <row r="621" spans="2:4" x14ac:dyDescent="0.2">
      <c r="B621" s="598"/>
      <c r="C621" s="598"/>
      <c r="D621" s="597"/>
    </row>
    <row r="622" spans="2:4" x14ac:dyDescent="0.2">
      <c r="B622" s="598"/>
      <c r="C622" s="598"/>
      <c r="D622" s="597"/>
    </row>
    <row r="623" spans="2:4" x14ac:dyDescent="0.2">
      <c r="B623" s="598"/>
      <c r="C623" s="598"/>
      <c r="D623" s="597"/>
    </row>
    <row r="624" spans="2:4" x14ac:dyDescent="0.2">
      <c r="B624" s="598"/>
      <c r="C624" s="598"/>
      <c r="D624" s="597"/>
    </row>
    <row r="625" spans="2:4" x14ac:dyDescent="0.2">
      <c r="B625" s="598"/>
      <c r="C625" s="598"/>
      <c r="D625" s="597"/>
    </row>
    <row r="626" spans="2:4" x14ac:dyDescent="0.2">
      <c r="B626" s="598"/>
      <c r="C626" s="598"/>
      <c r="D626" s="597"/>
    </row>
    <row r="627" spans="2:4" x14ac:dyDescent="0.2">
      <c r="B627" s="598"/>
      <c r="C627" s="598"/>
      <c r="D627" s="597"/>
    </row>
    <row r="628" spans="2:4" x14ac:dyDescent="0.2">
      <c r="B628" s="598"/>
      <c r="C628" s="598"/>
      <c r="D628" s="597"/>
    </row>
    <row r="629" spans="2:4" x14ac:dyDescent="0.2">
      <c r="B629" s="598"/>
      <c r="C629" s="598"/>
      <c r="D629" s="597"/>
    </row>
    <row r="630" spans="2:4" x14ac:dyDescent="0.2">
      <c r="B630" s="598"/>
      <c r="C630" s="598"/>
      <c r="D630" s="597"/>
    </row>
    <row r="631" spans="2:4" x14ac:dyDescent="0.2">
      <c r="B631" s="598"/>
      <c r="C631" s="598"/>
      <c r="D631" s="597"/>
    </row>
    <row r="632" spans="2:4" x14ac:dyDescent="0.2">
      <c r="B632" s="598"/>
      <c r="C632" s="598"/>
      <c r="D632" s="597"/>
    </row>
    <row r="633" spans="2:4" x14ac:dyDescent="0.2">
      <c r="B633" s="598"/>
      <c r="C633" s="598"/>
      <c r="D633" s="597"/>
    </row>
    <row r="634" spans="2:4" x14ac:dyDescent="0.2">
      <c r="B634" s="598"/>
      <c r="C634" s="598"/>
      <c r="D634" s="597"/>
    </row>
    <row r="635" spans="2:4" x14ac:dyDescent="0.2">
      <c r="B635" s="598"/>
      <c r="C635" s="598"/>
      <c r="D635" s="597"/>
    </row>
    <row r="636" spans="2:4" x14ac:dyDescent="0.2">
      <c r="B636" s="598"/>
      <c r="C636" s="598"/>
      <c r="D636" s="597"/>
    </row>
    <row r="637" spans="2:4" x14ac:dyDescent="0.2">
      <c r="B637" s="598"/>
      <c r="C637" s="598"/>
      <c r="D637" s="597"/>
    </row>
    <row r="638" spans="2:4" x14ac:dyDescent="0.2">
      <c r="B638" s="598"/>
      <c r="C638" s="598"/>
      <c r="D638" s="597"/>
    </row>
    <row r="639" spans="2:4" x14ac:dyDescent="0.2">
      <c r="B639" s="598"/>
      <c r="C639" s="598"/>
      <c r="D639" s="597"/>
    </row>
    <row r="640" spans="2:4" x14ac:dyDescent="0.2">
      <c r="B640" s="598"/>
      <c r="C640" s="598"/>
      <c r="D640" s="597"/>
    </row>
    <row r="641" spans="2:4" x14ac:dyDescent="0.2">
      <c r="B641" s="598"/>
      <c r="C641" s="598"/>
      <c r="D641" s="597"/>
    </row>
    <row r="642" spans="2:4" x14ac:dyDescent="0.2">
      <c r="B642" s="598"/>
      <c r="C642" s="598"/>
      <c r="D642" s="597"/>
    </row>
    <row r="643" spans="2:4" x14ac:dyDescent="0.2">
      <c r="B643" s="598"/>
      <c r="C643" s="598"/>
      <c r="D643" s="597"/>
    </row>
    <row r="644" spans="2:4" x14ac:dyDescent="0.2">
      <c r="B644" s="598"/>
      <c r="C644" s="598"/>
      <c r="D644" s="597"/>
    </row>
    <row r="645" spans="2:4" x14ac:dyDescent="0.2">
      <c r="B645" s="598"/>
      <c r="C645" s="598"/>
      <c r="D645" s="597"/>
    </row>
    <row r="646" spans="2:4" x14ac:dyDescent="0.2">
      <c r="B646" s="598"/>
      <c r="C646" s="598"/>
      <c r="D646" s="597"/>
    </row>
    <row r="647" spans="2:4" x14ac:dyDescent="0.2">
      <c r="B647" s="598"/>
      <c r="C647" s="598"/>
      <c r="D647" s="597"/>
    </row>
    <row r="648" spans="2:4" x14ac:dyDescent="0.2">
      <c r="B648" s="598"/>
      <c r="C648" s="598"/>
      <c r="D648" s="597"/>
    </row>
    <row r="649" spans="2:4" x14ac:dyDescent="0.2">
      <c r="B649" s="598"/>
      <c r="C649" s="598"/>
      <c r="D649" s="597"/>
    </row>
    <row r="650" spans="2:4" x14ac:dyDescent="0.2">
      <c r="B650" s="598"/>
      <c r="C650" s="598"/>
      <c r="D650" s="597"/>
    </row>
    <row r="651" spans="2:4" x14ac:dyDescent="0.2">
      <c r="B651" s="598"/>
      <c r="C651" s="598"/>
      <c r="D651" s="597"/>
    </row>
    <row r="652" spans="2:4" x14ac:dyDescent="0.2">
      <c r="B652" s="598"/>
      <c r="C652" s="598"/>
      <c r="D652" s="597"/>
    </row>
    <row r="653" spans="2:4" x14ac:dyDescent="0.2">
      <c r="B653" s="598"/>
      <c r="C653" s="598"/>
      <c r="D653" s="597"/>
    </row>
    <row r="654" spans="2:4" x14ac:dyDescent="0.2">
      <c r="B654" s="598"/>
      <c r="C654" s="598"/>
      <c r="D654" s="597"/>
    </row>
    <row r="655" spans="2:4" x14ac:dyDescent="0.2">
      <c r="B655" s="598"/>
      <c r="C655" s="598"/>
      <c r="D655" s="597"/>
    </row>
    <row r="656" spans="2:4" x14ac:dyDescent="0.2">
      <c r="B656" s="598"/>
      <c r="C656" s="598"/>
      <c r="D656" s="597"/>
    </row>
    <row r="657" spans="2:4" x14ac:dyDescent="0.2">
      <c r="B657" s="598"/>
      <c r="C657" s="598"/>
      <c r="D657" s="597"/>
    </row>
    <row r="658" spans="2:4" x14ac:dyDescent="0.2">
      <c r="B658" s="598"/>
      <c r="C658" s="598"/>
      <c r="D658" s="597"/>
    </row>
    <row r="659" spans="2:4" x14ac:dyDescent="0.2">
      <c r="B659" s="598"/>
      <c r="C659" s="598"/>
      <c r="D659" s="597"/>
    </row>
    <row r="660" spans="2:4" x14ac:dyDescent="0.2">
      <c r="B660" s="598"/>
      <c r="C660" s="598"/>
      <c r="D660" s="597"/>
    </row>
    <row r="661" spans="2:4" x14ac:dyDescent="0.2">
      <c r="B661" s="598"/>
      <c r="C661" s="598"/>
      <c r="D661" s="597"/>
    </row>
    <row r="662" spans="2:4" x14ac:dyDescent="0.2">
      <c r="B662" s="598"/>
      <c r="C662" s="598"/>
      <c r="D662" s="597"/>
    </row>
    <row r="663" spans="2:4" x14ac:dyDescent="0.2">
      <c r="B663" s="598"/>
      <c r="C663" s="598"/>
      <c r="D663" s="597"/>
    </row>
    <row r="664" spans="2:4" x14ac:dyDescent="0.2">
      <c r="B664" s="598"/>
      <c r="C664" s="598"/>
      <c r="D664" s="597"/>
    </row>
    <row r="665" spans="2:4" x14ac:dyDescent="0.2">
      <c r="B665" s="598"/>
      <c r="C665" s="598"/>
      <c r="D665" s="597"/>
    </row>
    <row r="666" spans="2:4" x14ac:dyDescent="0.2">
      <c r="B666" s="598"/>
      <c r="C666" s="598"/>
      <c r="D666" s="597"/>
    </row>
    <row r="667" spans="2:4" x14ac:dyDescent="0.2">
      <c r="B667" s="598"/>
      <c r="C667" s="598"/>
      <c r="D667" s="597"/>
    </row>
  </sheetData>
  <pageMargins left="0.59055118110236227" right="0.19685039370078741" top="0.98425196850393704" bottom="1.1811023622047245" header="0.31496062992125984" footer="0.51181102362204722"/>
  <pageSetup paperSize="9" scale="47" fitToHeight="3" orientation="portrait" r:id="rId1"/>
  <headerFooter alignWithMargins="0">
    <oddHeader>&amp;L
N.B : Les sous-totaux contiennent les participations forfaitaires ou franchises.  Les postes détaillés sont  hors participations forfaitaires et franchises.&amp;CTAUX MOYEN DE REMBOURSEMENT
 DU REGIME GENERAL - ASSURANCE MALADIE
&amp;RA - &amp;P</oddHeader>
  </headerFooter>
  <rowBreaks count="2" manualBreakCount="2">
    <brk id="109" max="3" man="1"/>
    <brk id="160" max="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4">
    <tabColor indexed="45"/>
  </sheetPr>
  <dimension ref="A1:L661"/>
  <sheetViews>
    <sheetView showZeros="0" view="pageBreakPreview" topLeftCell="B356" zoomScale="114" zoomScaleNormal="100" zoomScaleSheetLayoutView="114" workbookViewId="0">
      <selection activeCell="E659" sqref="E659:F659"/>
    </sheetView>
  </sheetViews>
  <sheetFormatPr baseColWidth="10" defaultRowHeight="11.25" x14ac:dyDescent="0.2"/>
  <cols>
    <col min="1" max="1" width="4" style="6" customWidth="1"/>
    <col min="2" max="2" width="68.140625" style="5" customWidth="1"/>
    <col min="3" max="3" width="15" style="3" bestFit="1" customWidth="1"/>
    <col min="4" max="4" width="12.140625" style="3" customWidth="1"/>
    <col min="5" max="5" width="15" style="3" customWidth="1"/>
    <col min="6" max="6" width="14.85546875" style="3" bestFit="1" customWidth="1"/>
    <col min="7" max="7" width="13.140625" style="3" bestFit="1" customWidth="1"/>
    <col min="8" max="8" width="6.5703125" style="3" bestFit="1" customWidth="1"/>
    <col min="9" max="9" width="2.5703125" style="3" customWidth="1"/>
    <col min="10" max="10" width="4" style="5" bestFit="1" customWidth="1"/>
    <col min="11" max="16384" width="11.42578125" style="5"/>
  </cols>
  <sheetData>
    <row r="1" spans="1:9" ht="9" customHeight="1" x14ac:dyDescent="0.2">
      <c r="A1" s="1"/>
      <c r="B1" s="43"/>
      <c r="F1" s="5"/>
      <c r="G1" s="5"/>
      <c r="H1" s="5"/>
      <c r="I1" s="4"/>
    </row>
    <row r="2" spans="1:9" ht="17.25" customHeight="1" x14ac:dyDescent="0.25">
      <c r="B2" s="7" t="s">
        <v>288</v>
      </c>
      <c r="C2" s="8"/>
      <c r="D2" s="8"/>
      <c r="E2" s="8"/>
      <c r="F2" s="8"/>
      <c r="G2" s="8"/>
      <c r="H2" s="8"/>
      <c r="I2" s="8"/>
    </row>
    <row r="3" spans="1:9" ht="12" customHeight="1" x14ac:dyDescent="0.2">
      <c r="B3" s="9"/>
      <c r="C3" s="10" t="s">
        <v>628</v>
      </c>
      <c r="D3" s="11"/>
    </row>
    <row r="4" spans="1:9" ht="14.25" customHeight="1" x14ac:dyDescent="0.2">
      <c r="B4" s="12" t="s">
        <v>284</v>
      </c>
      <c r="C4" s="13"/>
      <c r="D4" s="13"/>
      <c r="E4" s="13"/>
      <c r="F4" s="13"/>
      <c r="G4" s="13"/>
      <c r="H4" s="14"/>
      <c r="I4" s="15"/>
    </row>
    <row r="5" spans="1:9" ht="12" customHeight="1" x14ac:dyDescent="0.2">
      <c r="B5" s="387" t="s">
        <v>4</v>
      </c>
      <c r="C5" s="386" t="s">
        <v>1</v>
      </c>
      <c r="D5" s="385" t="s">
        <v>2</v>
      </c>
      <c r="E5" s="386" t="s">
        <v>6</v>
      </c>
      <c r="F5" s="219" t="s">
        <v>3</v>
      </c>
      <c r="G5" s="219" t="s">
        <v>237</v>
      </c>
      <c r="H5" s="19" t="s">
        <v>627</v>
      </c>
      <c r="I5" s="20"/>
    </row>
    <row r="6" spans="1:9" ht="9" customHeight="1" x14ac:dyDescent="0.2">
      <c r="B6" s="21"/>
      <c r="C6" s="45" t="s">
        <v>5</v>
      </c>
      <c r="D6" s="44" t="s">
        <v>5</v>
      </c>
      <c r="E6" s="45"/>
      <c r="F6" s="220" t="s">
        <v>241</v>
      </c>
      <c r="G6" s="220" t="s">
        <v>239</v>
      </c>
      <c r="H6" s="22" t="s">
        <v>301</v>
      </c>
      <c r="I6" s="23"/>
    </row>
    <row r="7" spans="1:9" s="28" customFormat="1" ht="14.25" customHeight="1" x14ac:dyDescent="0.2">
      <c r="A7" s="24"/>
      <c r="B7" s="25" t="s">
        <v>285</v>
      </c>
      <c r="C7" s="287"/>
      <c r="D7" s="287"/>
      <c r="E7" s="287"/>
      <c r="F7" s="288"/>
      <c r="G7" s="288"/>
      <c r="H7" s="181"/>
      <c r="I7" s="27"/>
    </row>
    <row r="8" spans="1:9" s="28" customFormat="1" ht="11.25" customHeight="1" x14ac:dyDescent="0.2">
      <c r="A8" s="24"/>
      <c r="B8" s="31" t="s">
        <v>88</v>
      </c>
      <c r="C8" s="291"/>
      <c r="D8" s="291"/>
      <c r="E8" s="291"/>
      <c r="F8" s="292"/>
      <c r="G8" s="292"/>
      <c r="H8" s="178"/>
      <c r="I8" s="27"/>
    </row>
    <row r="9" spans="1:9" ht="10.5" customHeight="1" x14ac:dyDescent="0.2">
      <c r="B9" s="16" t="s">
        <v>22</v>
      </c>
      <c r="C9" s="289">
        <v>243551064.40999958</v>
      </c>
      <c r="D9" s="289">
        <v>128420109.01126492</v>
      </c>
      <c r="E9" s="289">
        <v>371971173.42126447</v>
      </c>
      <c r="F9" s="290">
        <v>1892522.61</v>
      </c>
      <c r="G9" s="290">
        <v>2449010.0332499994</v>
      </c>
      <c r="H9" s="179">
        <v>0.1654128849825538</v>
      </c>
      <c r="I9" s="20"/>
    </row>
    <row r="10" spans="1:9" ht="10.5" customHeight="1" x14ac:dyDescent="0.2">
      <c r="B10" s="16" t="s">
        <v>387</v>
      </c>
      <c r="C10" s="289">
        <v>10048.585040000007</v>
      </c>
      <c r="D10" s="289">
        <v>37710.176400000004</v>
      </c>
      <c r="E10" s="289">
        <v>47758.761440000009</v>
      </c>
      <c r="F10" s="290">
        <v>1617.7616</v>
      </c>
      <c r="G10" s="290">
        <v>215.75840000000005</v>
      </c>
      <c r="H10" s="179"/>
      <c r="I10" s="20"/>
    </row>
    <row r="11" spans="1:9" ht="10.5" customHeight="1" x14ac:dyDescent="0.2">
      <c r="B11" s="16" t="s">
        <v>100</v>
      </c>
      <c r="C11" s="289">
        <v>7469347.9599999972</v>
      </c>
      <c r="D11" s="289">
        <v>36681398.264000021</v>
      </c>
      <c r="E11" s="289">
        <v>44150746.224000014</v>
      </c>
      <c r="F11" s="290">
        <v>4489.62</v>
      </c>
      <c r="G11" s="290">
        <v>150482.52000000002</v>
      </c>
      <c r="H11" s="179">
        <v>6.8227439305230453E-2</v>
      </c>
      <c r="I11" s="20"/>
    </row>
    <row r="12" spans="1:9" ht="10.5" customHeight="1" x14ac:dyDescent="0.2">
      <c r="B12" s="16" t="s">
        <v>388</v>
      </c>
      <c r="C12" s="289">
        <v>13517.514960000017</v>
      </c>
      <c r="D12" s="289">
        <v>50728.323599999989</v>
      </c>
      <c r="E12" s="289">
        <v>64245.838559999997</v>
      </c>
      <c r="F12" s="290">
        <v>2176.2383999999997</v>
      </c>
      <c r="G12" s="290">
        <v>290.24159999999989</v>
      </c>
      <c r="H12" s="179"/>
      <c r="I12" s="20"/>
    </row>
    <row r="13" spans="1:9" ht="10.5" customHeight="1" x14ac:dyDescent="0.2">
      <c r="B13" s="16" t="s">
        <v>340</v>
      </c>
      <c r="C13" s="289">
        <v>19578057.84999999</v>
      </c>
      <c r="D13" s="289">
        <v>15517201.559999984</v>
      </c>
      <c r="E13" s="289">
        <v>35095259.409999974</v>
      </c>
      <c r="F13" s="290">
        <v>470332.65000000014</v>
      </c>
      <c r="G13" s="290">
        <v>180458.42999999996</v>
      </c>
      <c r="H13" s="179">
        <v>6.4810565414157084E-2</v>
      </c>
      <c r="I13" s="20"/>
    </row>
    <row r="14" spans="1:9" ht="10.5" customHeight="1" x14ac:dyDescent="0.2">
      <c r="B14" s="340" t="s">
        <v>90</v>
      </c>
      <c r="C14" s="289">
        <v>19518365.719999988</v>
      </c>
      <c r="D14" s="289">
        <v>15441791.309999982</v>
      </c>
      <c r="E14" s="289">
        <v>34960157.029999971</v>
      </c>
      <c r="F14" s="290">
        <v>417172.53000000009</v>
      </c>
      <c r="G14" s="290">
        <v>180092.15999999995</v>
      </c>
      <c r="H14" s="179">
        <v>7.7601990560881795E-2</v>
      </c>
      <c r="I14" s="20"/>
    </row>
    <row r="15" spans="1:9" ht="10.5" customHeight="1" x14ac:dyDescent="0.2">
      <c r="B15" s="33" t="s">
        <v>304</v>
      </c>
      <c r="C15" s="289">
        <v>1408391.4300000027</v>
      </c>
      <c r="D15" s="289">
        <v>470338.71999999991</v>
      </c>
      <c r="E15" s="289">
        <v>1878730.1500000025</v>
      </c>
      <c r="F15" s="290">
        <v>33672.430000000008</v>
      </c>
      <c r="G15" s="290">
        <v>11388.63</v>
      </c>
      <c r="H15" s="179">
        <v>0.10795029300619108</v>
      </c>
      <c r="I15" s="20"/>
    </row>
    <row r="16" spans="1:9" ht="10.5" customHeight="1" x14ac:dyDescent="0.2">
      <c r="B16" s="33" t="s">
        <v>305</v>
      </c>
      <c r="C16" s="289">
        <v>201.6</v>
      </c>
      <c r="D16" s="289"/>
      <c r="E16" s="289">
        <v>201.6</v>
      </c>
      <c r="F16" s="290"/>
      <c r="G16" s="290"/>
      <c r="H16" s="179"/>
      <c r="I16" s="20"/>
    </row>
    <row r="17" spans="2:9" ht="10.5" customHeight="1" x14ac:dyDescent="0.2">
      <c r="B17" s="33" t="s">
        <v>306</v>
      </c>
      <c r="C17" s="289">
        <v>732.48</v>
      </c>
      <c r="D17" s="289">
        <v>5535.48</v>
      </c>
      <c r="E17" s="289">
        <v>6267.9599999999991</v>
      </c>
      <c r="F17" s="290">
        <v>4039.1999999999994</v>
      </c>
      <c r="G17" s="290"/>
      <c r="H17" s="179"/>
      <c r="I17" s="20"/>
    </row>
    <row r="18" spans="2:9" ht="10.5" customHeight="1" x14ac:dyDescent="0.2">
      <c r="B18" s="33" t="s">
        <v>307</v>
      </c>
      <c r="C18" s="289">
        <v>7101576.1199999992</v>
      </c>
      <c r="D18" s="289">
        <v>5734216.8699999917</v>
      </c>
      <c r="E18" s="289">
        <v>12835792.989999991</v>
      </c>
      <c r="F18" s="290">
        <v>56215.79</v>
      </c>
      <c r="G18" s="290">
        <v>65985.129999999976</v>
      </c>
      <c r="H18" s="179">
        <v>-3.0721512080703617E-2</v>
      </c>
      <c r="I18" s="20"/>
    </row>
    <row r="19" spans="2:9" ht="10.5" customHeight="1" x14ac:dyDescent="0.2">
      <c r="B19" s="33" t="s">
        <v>308</v>
      </c>
      <c r="C19" s="289">
        <v>297072.68000000028</v>
      </c>
      <c r="D19" s="289">
        <v>32285.079999999998</v>
      </c>
      <c r="E19" s="289">
        <v>329357.76000000024</v>
      </c>
      <c r="F19" s="290">
        <v>327.96999999999997</v>
      </c>
      <c r="G19" s="290">
        <v>1948.6700000000003</v>
      </c>
      <c r="H19" s="179">
        <v>0.5285859963565418</v>
      </c>
      <c r="I19" s="20"/>
    </row>
    <row r="20" spans="2:9" ht="10.5" customHeight="1" x14ac:dyDescent="0.2">
      <c r="B20" s="33" t="s">
        <v>309</v>
      </c>
      <c r="C20" s="289">
        <v>10710391.409999987</v>
      </c>
      <c r="D20" s="289">
        <v>9199415.1599999908</v>
      </c>
      <c r="E20" s="289">
        <v>19909806.569999978</v>
      </c>
      <c r="F20" s="290">
        <v>322917.14000000007</v>
      </c>
      <c r="G20" s="290">
        <v>100769.72999999998</v>
      </c>
      <c r="H20" s="179">
        <v>0.15299377948948067</v>
      </c>
      <c r="I20" s="20"/>
    </row>
    <row r="21" spans="2:9" ht="10.5" customHeight="1" x14ac:dyDescent="0.2">
      <c r="B21" s="33" t="s">
        <v>89</v>
      </c>
      <c r="C21" s="289">
        <v>59692.129999999954</v>
      </c>
      <c r="D21" s="289">
        <v>75410.250000000029</v>
      </c>
      <c r="E21" s="289">
        <v>135102.37999999998</v>
      </c>
      <c r="F21" s="290">
        <v>53160.12000000001</v>
      </c>
      <c r="G21" s="290">
        <v>366.27</v>
      </c>
      <c r="H21" s="179"/>
      <c r="I21" s="20"/>
    </row>
    <row r="22" spans="2:9" ht="10.5" customHeight="1" x14ac:dyDescent="0.2">
      <c r="B22" s="16" t="s">
        <v>97</v>
      </c>
      <c r="C22" s="289"/>
      <c r="D22" s="289"/>
      <c r="E22" s="289"/>
      <c r="F22" s="290"/>
      <c r="G22" s="290"/>
      <c r="H22" s="179"/>
      <c r="I22" s="20"/>
    </row>
    <row r="23" spans="2:9" ht="10.5" customHeight="1" x14ac:dyDescent="0.2">
      <c r="B23" s="16" t="s">
        <v>380</v>
      </c>
      <c r="C23" s="289"/>
      <c r="D23" s="289"/>
      <c r="E23" s="289"/>
      <c r="F23" s="290"/>
      <c r="G23" s="290"/>
      <c r="H23" s="179"/>
      <c r="I23" s="20"/>
    </row>
    <row r="24" spans="2:9" ht="10.5" customHeight="1" x14ac:dyDescent="0.2">
      <c r="B24" s="16" t="s">
        <v>419</v>
      </c>
      <c r="C24" s="289"/>
      <c r="D24" s="289">
        <v>481819.24354800006</v>
      </c>
      <c r="E24" s="289">
        <v>481819.24354800006</v>
      </c>
      <c r="F24" s="290"/>
      <c r="G24" s="290"/>
      <c r="H24" s="179">
        <v>5.1764751971184353E-2</v>
      </c>
      <c r="I24" s="20"/>
    </row>
    <row r="25" spans="2:9" ht="10.5" customHeight="1" x14ac:dyDescent="0.2">
      <c r="B25" s="16" t="s">
        <v>96</v>
      </c>
      <c r="C25" s="289"/>
      <c r="D25" s="289"/>
      <c r="E25" s="289"/>
      <c r="F25" s="290"/>
      <c r="G25" s="290"/>
      <c r="H25" s="179"/>
      <c r="I25" s="20"/>
    </row>
    <row r="26" spans="2:9" ht="10.5" customHeight="1" x14ac:dyDescent="0.2">
      <c r="B26" s="16" t="s">
        <v>91</v>
      </c>
      <c r="C26" s="289">
        <v>1547552.0000000002</v>
      </c>
      <c r="D26" s="289">
        <v>798701.34999999986</v>
      </c>
      <c r="E26" s="289">
        <v>2346253.3500000006</v>
      </c>
      <c r="F26" s="290">
        <v>31489.739999999998</v>
      </c>
      <c r="G26" s="290">
        <v>16648</v>
      </c>
      <c r="H26" s="179">
        <v>0.21093442105686067</v>
      </c>
      <c r="I26" s="34"/>
    </row>
    <row r="27" spans="2:9" ht="10.5" customHeight="1" x14ac:dyDescent="0.2">
      <c r="B27" s="16" t="s">
        <v>252</v>
      </c>
      <c r="C27" s="289"/>
      <c r="D27" s="289"/>
      <c r="E27" s="289"/>
      <c r="F27" s="290"/>
      <c r="G27" s="290"/>
      <c r="H27" s="179"/>
      <c r="I27" s="34"/>
    </row>
    <row r="28" spans="2:9" ht="10.5" customHeight="1" x14ac:dyDescent="0.2">
      <c r="B28" s="16" t="s">
        <v>95</v>
      </c>
      <c r="C28" s="289">
        <v>4889.7599999999993</v>
      </c>
      <c r="D28" s="289">
        <v>20025.400000000001</v>
      </c>
      <c r="E28" s="289">
        <v>24915.16</v>
      </c>
      <c r="F28" s="290">
        <v>24963.16</v>
      </c>
      <c r="G28" s="290">
        <v>55.2</v>
      </c>
      <c r="H28" s="179"/>
      <c r="I28" s="34"/>
    </row>
    <row r="29" spans="2:9" ht="10.5" customHeight="1" x14ac:dyDescent="0.2">
      <c r="B29" s="16" t="s">
        <v>381</v>
      </c>
      <c r="C29" s="289">
        <v>6008795.400000006</v>
      </c>
      <c r="D29" s="289">
        <v>3423410.8500000015</v>
      </c>
      <c r="E29" s="289">
        <v>9432206.2500000075</v>
      </c>
      <c r="F29" s="290">
        <v>1150</v>
      </c>
      <c r="G29" s="290">
        <v>71836.45</v>
      </c>
      <c r="H29" s="179">
        <v>0.15354867817610263</v>
      </c>
      <c r="I29" s="34"/>
    </row>
    <row r="30" spans="2:9" ht="10.5" customHeight="1" x14ac:dyDescent="0.2">
      <c r="B30" s="16" t="s">
        <v>441</v>
      </c>
      <c r="C30" s="289"/>
      <c r="D30" s="289">
        <v>454861064.97150642</v>
      </c>
      <c r="E30" s="289">
        <v>454861064.97150642</v>
      </c>
      <c r="F30" s="290"/>
      <c r="G30" s="290"/>
      <c r="H30" s="179">
        <v>2.577687296593556E-2</v>
      </c>
      <c r="I30" s="34"/>
    </row>
    <row r="31" spans="2:9" ht="10.5" customHeight="1" x14ac:dyDescent="0.2">
      <c r="B31" s="16" t="s">
        <v>346</v>
      </c>
      <c r="C31" s="289"/>
      <c r="D31" s="289"/>
      <c r="E31" s="289"/>
      <c r="F31" s="290"/>
      <c r="G31" s="290"/>
      <c r="H31" s="179"/>
      <c r="I31" s="34"/>
    </row>
    <row r="32" spans="2:9" ht="10.5" customHeight="1" x14ac:dyDescent="0.2">
      <c r="B32" s="16" t="s">
        <v>312</v>
      </c>
      <c r="C32" s="289"/>
      <c r="D32" s="289"/>
      <c r="E32" s="289"/>
      <c r="F32" s="290"/>
      <c r="G32" s="290"/>
      <c r="H32" s="179"/>
      <c r="I32" s="34"/>
    </row>
    <row r="33" spans="1:11" ht="10.5" customHeight="1" x14ac:dyDescent="0.2">
      <c r="B33" s="16" t="s">
        <v>313</v>
      </c>
      <c r="C33" s="289"/>
      <c r="D33" s="289"/>
      <c r="E33" s="289"/>
      <c r="F33" s="290"/>
      <c r="G33" s="290"/>
      <c r="H33" s="179"/>
      <c r="I33" s="34"/>
    </row>
    <row r="34" spans="1:11" ht="10.5" customHeight="1" x14ac:dyDescent="0.2">
      <c r="B34" s="16" t="s">
        <v>489</v>
      </c>
      <c r="C34" s="289"/>
      <c r="D34" s="289"/>
      <c r="E34" s="289"/>
      <c r="F34" s="290"/>
      <c r="G34" s="290"/>
      <c r="H34" s="179"/>
      <c r="I34" s="34"/>
    </row>
    <row r="35" spans="1:11" ht="10.5" customHeight="1" x14ac:dyDescent="0.2">
      <c r="B35" s="16" t="s">
        <v>487</v>
      </c>
      <c r="C35" s="289"/>
      <c r="D35" s="289">
        <v>2517805.2011000002</v>
      </c>
      <c r="E35" s="289">
        <v>2517805.2011000002</v>
      </c>
      <c r="F35" s="290"/>
      <c r="G35" s="290"/>
      <c r="H35" s="179">
        <v>0.18412075780761428</v>
      </c>
      <c r="I35" s="34"/>
    </row>
    <row r="36" spans="1:11" ht="10.5" customHeight="1" x14ac:dyDescent="0.2">
      <c r="B36" s="16" t="s">
        <v>420</v>
      </c>
      <c r="C36" s="289"/>
      <c r="D36" s="289">
        <v>3082591.2491930006</v>
      </c>
      <c r="E36" s="289">
        <v>3082591.2491930006</v>
      </c>
      <c r="F36" s="290"/>
      <c r="G36" s="290"/>
      <c r="H36" s="179">
        <v>0.13904002642113289</v>
      </c>
      <c r="I36" s="34"/>
    </row>
    <row r="37" spans="1:11" ht="10.5" customHeight="1" x14ac:dyDescent="0.2">
      <c r="B37" s="574" t="s">
        <v>448</v>
      </c>
      <c r="C37" s="289"/>
      <c r="D37" s="289">
        <v>8144</v>
      </c>
      <c r="E37" s="289">
        <v>8144</v>
      </c>
      <c r="F37" s="290"/>
      <c r="G37" s="290"/>
      <c r="H37" s="179">
        <v>-0.13801862828111766</v>
      </c>
      <c r="I37" s="34"/>
    </row>
    <row r="38" spans="1:11" ht="10.5" hidden="1" customHeight="1" x14ac:dyDescent="0.2">
      <c r="B38" s="574"/>
      <c r="C38" s="289"/>
      <c r="D38" s="289"/>
      <c r="E38" s="289"/>
      <c r="F38" s="290"/>
      <c r="G38" s="290"/>
      <c r="H38" s="179"/>
      <c r="I38" s="34"/>
    </row>
    <row r="39" spans="1:11" ht="10.5" customHeight="1" x14ac:dyDescent="0.2">
      <c r="B39" s="16" t="s">
        <v>99</v>
      </c>
      <c r="C39" s="289">
        <v>60775.97</v>
      </c>
      <c r="D39" s="289">
        <v>256579.42723299999</v>
      </c>
      <c r="E39" s="289">
        <v>317355.39723300003</v>
      </c>
      <c r="F39" s="290">
        <v>45424</v>
      </c>
      <c r="G39" s="290">
        <v>1052.1865659999999</v>
      </c>
      <c r="H39" s="179">
        <v>-0.16950219676245482</v>
      </c>
      <c r="I39" s="34"/>
    </row>
    <row r="40" spans="1:11" ht="10.5" customHeight="1" x14ac:dyDescent="0.2">
      <c r="B40" s="16" t="s">
        <v>283</v>
      </c>
      <c r="C40" s="289"/>
      <c r="D40" s="289">
        <v>-408024</v>
      </c>
      <c r="E40" s="289">
        <v>-408024</v>
      </c>
      <c r="F40" s="290">
        <v>-96</v>
      </c>
      <c r="G40" s="290">
        <v>-2856</v>
      </c>
      <c r="H40" s="179">
        <v>0.38306375345491395</v>
      </c>
      <c r="I40" s="34"/>
    </row>
    <row r="41" spans="1:11" s="28" customFormat="1" ht="10.5" customHeight="1" x14ac:dyDescent="0.2">
      <c r="A41" s="24"/>
      <c r="B41" s="16" t="s">
        <v>279</v>
      </c>
      <c r="C41" s="289">
        <v>10.879999999999999</v>
      </c>
      <c r="D41" s="289">
        <v>-14200434</v>
      </c>
      <c r="E41" s="289">
        <v>-14200423.119999999</v>
      </c>
      <c r="F41" s="290">
        <v>-3447</v>
      </c>
      <c r="G41" s="290">
        <v>-102438</v>
      </c>
      <c r="H41" s="179">
        <v>0.10370389035479355</v>
      </c>
      <c r="I41" s="36"/>
      <c r="J41" s="5"/>
    </row>
    <row r="42" spans="1:11" s="28" customFormat="1" ht="10.5" customHeight="1" x14ac:dyDescent="0.2">
      <c r="A42" s="24"/>
      <c r="B42" s="35" t="s">
        <v>101</v>
      </c>
      <c r="C42" s="291">
        <v>278244060.32999963</v>
      </c>
      <c r="D42" s="291">
        <v>631548831.02784526</v>
      </c>
      <c r="E42" s="291">
        <v>909792891.35784495</v>
      </c>
      <c r="F42" s="292">
        <v>2470622.7799999998</v>
      </c>
      <c r="G42" s="292">
        <v>2764754.8198159994</v>
      </c>
      <c r="H42" s="178">
        <v>8.3515113636293936E-2</v>
      </c>
      <c r="I42" s="36"/>
      <c r="K42" s="209" t="b">
        <f>IF(ABS(E42-SUM(E9:E13,E22:E41))&lt;0.001,TRUE,FALSE)</f>
        <v>1</v>
      </c>
    </row>
    <row r="43" spans="1:11" s="28" customFormat="1" ht="10.5" customHeight="1" x14ac:dyDescent="0.2">
      <c r="A43" s="24"/>
      <c r="B43" s="35"/>
      <c r="C43" s="291"/>
      <c r="D43" s="291"/>
      <c r="E43" s="291"/>
      <c r="F43" s="292"/>
      <c r="G43" s="292"/>
      <c r="H43" s="291"/>
      <c r="I43" s="36"/>
      <c r="K43" s="209"/>
    </row>
    <row r="44" spans="1:11" s="28" customFormat="1" ht="13.5" customHeight="1" x14ac:dyDescent="0.2">
      <c r="A44" s="24"/>
      <c r="B44" s="31" t="s">
        <v>102</v>
      </c>
      <c r="C44" s="291"/>
      <c r="D44" s="291"/>
      <c r="E44" s="291"/>
      <c r="F44" s="292"/>
      <c r="G44" s="292"/>
      <c r="H44" s="178"/>
      <c r="I44" s="36"/>
    </row>
    <row r="45" spans="1:11" ht="10.5" customHeight="1" x14ac:dyDescent="0.2">
      <c r="B45" s="16" t="s">
        <v>104</v>
      </c>
      <c r="C45" s="289">
        <v>252482976.25000027</v>
      </c>
      <c r="D45" s="289">
        <v>298561222.55999959</v>
      </c>
      <c r="E45" s="289">
        <v>551044198.80999982</v>
      </c>
      <c r="F45" s="290">
        <v>32552231.550000001</v>
      </c>
      <c r="G45" s="290">
        <v>3428845.51</v>
      </c>
      <c r="H45" s="179">
        <v>-0.24832193352787479</v>
      </c>
      <c r="I45" s="20"/>
    </row>
    <row r="46" spans="1:11" ht="10.5" customHeight="1" x14ac:dyDescent="0.2">
      <c r="B46" s="33" t="s">
        <v>106</v>
      </c>
      <c r="C46" s="289">
        <v>252180836.76000023</v>
      </c>
      <c r="D46" s="289">
        <v>298113352.39999962</v>
      </c>
      <c r="E46" s="289">
        <v>550294189.15999997</v>
      </c>
      <c r="F46" s="290">
        <v>32252581.890000004</v>
      </c>
      <c r="G46" s="290">
        <v>3424699.44</v>
      </c>
      <c r="H46" s="179">
        <v>-0.24516047941921248</v>
      </c>
      <c r="I46" s="34"/>
    </row>
    <row r="47" spans="1:11" ht="10.5" customHeight="1" x14ac:dyDescent="0.2">
      <c r="B47" s="33" t="s">
        <v>304</v>
      </c>
      <c r="C47" s="289">
        <v>5786181.1400000071</v>
      </c>
      <c r="D47" s="289">
        <v>32163328.650000006</v>
      </c>
      <c r="E47" s="289">
        <v>37949509.790000014</v>
      </c>
      <c r="F47" s="290">
        <v>10255929.690000001</v>
      </c>
      <c r="G47" s="290">
        <v>262589.34999999998</v>
      </c>
      <c r="H47" s="179"/>
      <c r="I47" s="34"/>
    </row>
    <row r="48" spans="1:11" ht="10.5" customHeight="1" x14ac:dyDescent="0.2">
      <c r="B48" s="33" t="s">
        <v>305</v>
      </c>
      <c r="C48" s="289">
        <v>8885.2900000000009</v>
      </c>
      <c r="D48" s="289">
        <v>9958.0300000000007</v>
      </c>
      <c r="E48" s="289">
        <v>18843.320000000003</v>
      </c>
      <c r="F48" s="290">
        <v>11800.900000000001</v>
      </c>
      <c r="G48" s="290"/>
      <c r="H48" s="179"/>
      <c r="I48" s="34"/>
    </row>
    <row r="49" spans="2:9" ht="10.5" customHeight="1" x14ac:dyDescent="0.2">
      <c r="B49" s="33" t="s">
        <v>306</v>
      </c>
      <c r="C49" s="289">
        <v>118395.28</v>
      </c>
      <c r="D49" s="289">
        <v>6434228.2299999986</v>
      </c>
      <c r="E49" s="289">
        <v>6552623.5099999988</v>
      </c>
      <c r="F49" s="290">
        <v>5189165.919999999</v>
      </c>
      <c r="G49" s="290">
        <v>57536.7</v>
      </c>
      <c r="H49" s="179"/>
      <c r="I49" s="34"/>
    </row>
    <row r="50" spans="2:9" ht="10.5" customHeight="1" x14ac:dyDescent="0.2">
      <c r="B50" s="33" t="s">
        <v>307</v>
      </c>
      <c r="C50" s="289">
        <v>62317266.470000207</v>
      </c>
      <c r="D50" s="289">
        <v>45077193.179999873</v>
      </c>
      <c r="E50" s="289">
        <v>107394459.65000008</v>
      </c>
      <c r="F50" s="290">
        <v>886325.5</v>
      </c>
      <c r="G50" s="290">
        <v>702966.0900000002</v>
      </c>
      <c r="H50" s="179">
        <v>0.12534149449027687</v>
      </c>
      <c r="I50" s="34"/>
    </row>
    <row r="51" spans="2:9" ht="10.5" customHeight="1" x14ac:dyDescent="0.2">
      <c r="B51" s="33" t="s">
        <v>308</v>
      </c>
      <c r="C51" s="289">
        <v>88825842.720000088</v>
      </c>
      <c r="D51" s="289">
        <v>60558803.289999954</v>
      </c>
      <c r="E51" s="289">
        <v>149384646.01000005</v>
      </c>
      <c r="F51" s="290">
        <v>5110993.8500000034</v>
      </c>
      <c r="G51" s="290">
        <v>840430.65999999992</v>
      </c>
      <c r="H51" s="179">
        <v>1.4867120802102285E-2</v>
      </c>
      <c r="I51" s="34"/>
    </row>
    <row r="52" spans="2:9" ht="10.5" customHeight="1" x14ac:dyDescent="0.2">
      <c r="B52" s="33" t="s">
        <v>309</v>
      </c>
      <c r="C52" s="289">
        <v>95124265.859999955</v>
      </c>
      <c r="D52" s="289">
        <v>153869841.01999977</v>
      </c>
      <c r="E52" s="289">
        <v>248994106.87999973</v>
      </c>
      <c r="F52" s="290">
        <v>10798366.029999997</v>
      </c>
      <c r="G52" s="290">
        <v>1561176.64</v>
      </c>
      <c r="H52" s="179">
        <v>-9.3578500282358701E-2</v>
      </c>
      <c r="I52" s="34"/>
    </row>
    <row r="53" spans="2:9" ht="10.5" customHeight="1" x14ac:dyDescent="0.2">
      <c r="B53" s="33" t="s">
        <v>105</v>
      </c>
      <c r="C53" s="289">
        <v>302139.49000000028</v>
      </c>
      <c r="D53" s="289">
        <v>447870.16000000009</v>
      </c>
      <c r="E53" s="289">
        <v>750009.65000000026</v>
      </c>
      <c r="F53" s="290">
        <v>299649.66000000003</v>
      </c>
      <c r="G53" s="290">
        <v>4146.07</v>
      </c>
      <c r="H53" s="179"/>
      <c r="I53" s="34"/>
    </row>
    <row r="54" spans="2:9" ht="10.5" customHeight="1" x14ac:dyDescent="0.2">
      <c r="B54" s="16" t="s">
        <v>22</v>
      </c>
      <c r="C54" s="289">
        <v>129173913.1799992</v>
      </c>
      <c r="D54" s="289">
        <v>71326755.462949961</v>
      </c>
      <c r="E54" s="289">
        <v>200500668.64294919</v>
      </c>
      <c r="F54" s="290">
        <v>5475641.0700000022</v>
      </c>
      <c r="G54" s="290">
        <v>933004.81125000014</v>
      </c>
      <c r="H54" s="179">
        <v>9.3871273935874466E-2</v>
      </c>
      <c r="I54" s="34"/>
    </row>
    <row r="55" spans="2:9" ht="10.5" customHeight="1" x14ac:dyDescent="0.2">
      <c r="B55" s="16" t="s">
        <v>387</v>
      </c>
      <c r="C55" s="289">
        <v>107493.55372200004</v>
      </c>
      <c r="D55" s="289">
        <v>207524.6407830001</v>
      </c>
      <c r="E55" s="289">
        <v>315018.19450500008</v>
      </c>
      <c r="F55" s="290">
        <v>15583.816199999999</v>
      </c>
      <c r="G55" s="290">
        <v>1343.0229000000002</v>
      </c>
      <c r="H55" s="179"/>
      <c r="I55" s="34"/>
    </row>
    <row r="56" spans="2:9" ht="10.5" customHeight="1" x14ac:dyDescent="0.2">
      <c r="B56" s="16" t="s">
        <v>107</v>
      </c>
      <c r="C56" s="289"/>
      <c r="D56" s="289">
        <v>165359722.78999999</v>
      </c>
      <c r="E56" s="289">
        <v>165359722.78999999</v>
      </c>
      <c r="F56" s="290">
        <v>164481246.25</v>
      </c>
      <c r="G56" s="290">
        <v>869350.63</v>
      </c>
      <c r="H56" s="179">
        <v>0.25064984515118716</v>
      </c>
      <c r="I56" s="34"/>
    </row>
    <row r="57" spans="2:9" ht="10.5" customHeight="1" x14ac:dyDescent="0.2">
      <c r="B57" s="33" t="s">
        <v>110</v>
      </c>
      <c r="C57" s="289"/>
      <c r="D57" s="289">
        <v>48198422.289999999</v>
      </c>
      <c r="E57" s="289">
        <v>48198422.289999999</v>
      </c>
      <c r="F57" s="290">
        <v>48198422.289999999</v>
      </c>
      <c r="G57" s="290">
        <v>261828.88000000006</v>
      </c>
      <c r="H57" s="179">
        <v>0.23301261423349651</v>
      </c>
      <c r="I57" s="34"/>
    </row>
    <row r="58" spans="2:9" ht="10.5" customHeight="1" x14ac:dyDescent="0.2">
      <c r="B58" s="33" t="s">
        <v>109</v>
      </c>
      <c r="C58" s="289"/>
      <c r="D58" s="289">
        <v>93188603.960000008</v>
      </c>
      <c r="E58" s="289">
        <v>93188603.960000008</v>
      </c>
      <c r="F58" s="290">
        <v>93188603.960000008</v>
      </c>
      <c r="G58" s="290">
        <v>475421.74999999994</v>
      </c>
      <c r="H58" s="179">
        <v>0.28443554803101678</v>
      </c>
      <c r="I58" s="34"/>
    </row>
    <row r="59" spans="2:9" ht="10.5" customHeight="1" x14ac:dyDescent="0.2">
      <c r="B59" s="33" t="s">
        <v>112</v>
      </c>
      <c r="C59" s="289"/>
      <c r="D59" s="289">
        <v>23644670</v>
      </c>
      <c r="E59" s="289">
        <v>23644670</v>
      </c>
      <c r="F59" s="290">
        <v>23094220</v>
      </c>
      <c r="G59" s="290">
        <v>130600</v>
      </c>
      <c r="H59" s="179">
        <v>0.1644242138611014</v>
      </c>
      <c r="I59" s="34"/>
    </row>
    <row r="60" spans="2:9" ht="10.5" customHeight="1" x14ac:dyDescent="0.2">
      <c r="B60" s="33" t="s">
        <v>111</v>
      </c>
      <c r="C60" s="289"/>
      <c r="D60" s="289">
        <v>328026.53999999992</v>
      </c>
      <c r="E60" s="289">
        <v>328026.53999999992</v>
      </c>
      <c r="F60" s="290"/>
      <c r="G60" s="290">
        <v>1500</v>
      </c>
      <c r="H60" s="179">
        <v>0.21043003690036866</v>
      </c>
      <c r="I60" s="20"/>
    </row>
    <row r="61" spans="2:9" ht="10.5" customHeight="1" x14ac:dyDescent="0.2">
      <c r="B61" s="16" t="s">
        <v>103</v>
      </c>
      <c r="C61" s="289"/>
      <c r="D61" s="289"/>
      <c r="E61" s="289"/>
      <c r="F61" s="290"/>
      <c r="G61" s="290"/>
      <c r="H61" s="179"/>
      <c r="I61" s="20"/>
    </row>
    <row r="62" spans="2:9" ht="10.5" customHeight="1" x14ac:dyDescent="0.2">
      <c r="B62" s="16" t="s">
        <v>96</v>
      </c>
      <c r="C62" s="289"/>
      <c r="D62" s="289"/>
      <c r="E62" s="289"/>
      <c r="F62" s="290"/>
      <c r="G62" s="290"/>
      <c r="H62" s="179"/>
      <c r="I62" s="34"/>
    </row>
    <row r="63" spans="2:9" ht="10.5" customHeight="1" x14ac:dyDescent="0.2">
      <c r="B63" s="16" t="s">
        <v>95</v>
      </c>
      <c r="C63" s="289">
        <v>105534.73000000004</v>
      </c>
      <c r="D63" s="289">
        <v>1703763.6599999992</v>
      </c>
      <c r="E63" s="289">
        <v>1809298.3899999994</v>
      </c>
      <c r="F63" s="290">
        <v>1738108.7899999993</v>
      </c>
      <c r="G63" s="290">
        <v>1630.24</v>
      </c>
      <c r="H63" s="179">
        <v>-0.32962378778065904</v>
      </c>
      <c r="I63" s="34"/>
    </row>
    <row r="64" spans="2:9" ht="10.5" customHeight="1" x14ac:dyDescent="0.2">
      <c r="B64" s="16" t="s">
        <v>381</v>
      </c>
      <c r="C64" s="289">
        <v>2550467.8600000022</v>
      </c>
      <c r="D64" s="289">
        <v>2906343.7099999976</v>
      </c>
      <c r="E64" s="289">
        <v>5456811.5699999994</v>
      </c>
      <c r="F64" s="290">
        <v>2297.4700000000003</v>
      </c>
      <c r="G64" s="290">
        <v>17593.169999999998</v>
      </c>
      <c r="H64" s="179">
        <v>0.40830042998158778</v>
      </c>
      <c r="I64" s="34"/>
    </row>
    <row r="65" spans="1:10" ht="10.5" customHeight="1" x14ac:dyDescent="0.2">
      <c r="B65" s="16" t="s">
        <v>418</v>
      </c>
      <c r="C65" s="289"/>
      <c r="D65" s="289">
        <v>84371.457278000002</v>
      </c>
      <c r="E65" s="289">
        <v>84371.457278000002</v>
      </c>
      <c r="F65" s="290"/>
      <c r="G65" s="290">
        <v>3640</v>
      </c>
      <c r="H65" s="179">
        <v>-0.10205700279109742</v>
      </c>
      <c r="I65" s="34"/>
    </row>
    <row r="66" spans="1:10" ht="10.5" customHeight="1" x14ac:dyDescent="0.2">
      <c r="B66" s="16" t="s">
        <v>441</v>
      </c>
      <c r="C66" s="289"/>
      <c r="D66" s="289">
        <v>109408176.96040601</v>
      </c>
      <c r="E66" s="289">
        <v>109408176.96040601</v>
      </c>
      <c r="F66" s="290"/>
      <c r="G66" s="290"/>
      <c r="H66" s="179">
        <v>7.4053295179623779E-2</v>
      </c>
      <c r="I66" s="34"/>
    </row>
    <row r="67" spans="1:10" ht="10.5" customHeight="1" x14ac:dyDescent="0.2">
      <c r="B67" s="16" t="s">
        <v>346</v>
      </c>
      <c r="C67" s="289"/>
      <c r="D67" s="289"/>
      <c r="E67" s="289"/>
      <c r="F67" s="290"/>
      <c r="G67" s="290"/>
      <c r="H67" s="179"/>
      <c r="I67" s="34"/>
    </row>
    <row r="68" spans="1:10" ht="10.5" customHeight="1" x14ac:dyDescent="0.2">
      <c r="B68" s="16" t="s">
        <v>312</v>
      </c>
      <c r="C68" s="289"/>
      <c r="D68" s="289"/>
      <c r="E68" s="289"/>
      <c r="F68" s="290"/>
      <c r="G68" s="290"/>
      <c r="H68" s="179"/>
      <c r="I68" s="34"/>
    </row>
    <row r="69" spans="1:10" ht="10.5" customHeight="1" x14ac:dyDescent="0.2">
      <c r="B69" s="16" t="s">
        <v>313</v>
      </c>
      <c r="C69" s="289"/>
      <c r="D69" s="289"/>
      <c r="E69" s="289"/>
      <c r="F69" s="290"/>
      <c r="G69" s="290"/>
      <c r="H69" s="179"/>
      <c r="I69" s="34"/>
    </row>
    <row r="70" spans="1:10" ht="10.5" customHeight="1" x14ac:dyDescent="0.2">
      <c r="B70" s="16" t="s">
        <v>94</v>
      </c>
      <c r="C70" s="289">
        <v>27369.909999999989</v>
      </c>
      <c r="D70" s="289">
        <v>647764.39</v>
      </c>
      <c r="E70" s="289">
        <v>675134.29999999993</v>
      </c>
      <c r="F70" s="290"/>
      <c r="G70" s="290">
        <v>3212.1</v>
      </c>
      <c r="H70" s="179">
        <v>0.13326639830885134</v>
      </c>
      <c r="I70" s="34"/>
    </row>
    <row r="71" spans="1:10" ht="10.5" customHeight="1" x14ac:dyDescent="0.2">
      <c r="B71" s="16" t="s">
        <v>92</v>
      </c>
      <c r="C71" s="289">
        <v>110427.22000000004</v>
      </c>
      <c r="D71" s="289">
        <v>14440.590000000002</v>
      </c>
      <c r="E71" s="289">
        <v>124867.81000000004</v>
      </c>
      <c r="F71" s="290">
        <v>28.92</v>
      </c>
      <c r="G71" s="290">
        <v>477.11</v>
      </c>
      <c r="H71" s="179">
        <v>-0.34878885222947842</v>
      </c>
      <c r="I71" s="34"/>
    </row>
    <row r="72" spans="1:10" ht="10.5" customHeight="1" x14ac:dyDescent="0.2">
      <c r="B72" s="16" t="s">
        <v>93</v>
      </c>
      <c r="C72" s="289">
        <v>216389.94000000003</v>
      </c>
      <c r="D72" s="289">
        <v>41359.589999999997</v>
      </c>
      <c r="E72" s="289">
        <v>257749.53000000003</v>
      </c>
      <c r="F72" s="290">
        <v>7202.14</v>
      </c>
      <c r="G72" s="290">
        <v>1148.7</v>
      </c>
      <c r="H72" s="179">
        <v>-0.16855215618125385</v>
      </c>
      <c r="I72" s="34"/>
    </row>
    <row r="73" spans="1:10" ht="10.5" customHeight="1" x14ac:dyDescent="0.2">
      <c r="B73" s="16" t="s">
        <v>91</v>
      </c>
      <c r="C73" s="289">
        <v>175406.64</v>
      </c>
      <c r="D73" s="289">
        <v>121246.72</v>
      </c>
      <c r="E73" s="289">
        <v>296653.36</v>
      </c>
      <c r="F73" s="290">
        <v>2300.6</v>
      </c>
      <c r="G73" s="290">
        <v>1202.72</v>
      </c>
      <c r="H73" s="179">
        <v>6.0257089327926172E-2</v>
      </c>
      <c r="I73" s="34"/>
    </row>
    <row r="74" spans="1:10" s="28" customFormat="1" ht="10.5" customHeight="1" x14ac:dyDescent="0.2">
      <c r="A74" s="24"/>
      <c r="B74" s="16" t="s">
        <v>100</v>
      </c>
      <c r="C74" s="289">
        <v>71733.090000000011</v>
      </c>
      <c r="D74" s="289">
        <v>193273.23004999998</v>
      </c>
      <c r="E74" s="289">
        <v>265006.32005000004</v>
      </c>
      <c r="F74" s="290">
        <v>474.32</v>
      </c>
      <c r="G74" s="290">
        <v>1011.13</v>
      </c>
      <c r="H74" s="179">
        <v>0.37046526470551755</v>
      </c>
      <c r="I74" s="27"/>
      <c r="J74" s="5"/>
    </row>
    <row r="75" spans="1:10" s="28" customFormat="1" ht="10.5" customHeight="1" x14ac:dyDescent="0.2">
      <c r="A75" s="24"/>
      <c r="B75" s="16" t="s">
        <v>388</v>
      </c>
      <c r="C75" s="289">
        <v>1118.7062779999985</v>
      </c>
      <c r="D75" s="289">
        <v>2159.7492170000019</v>
      </c>
      <c r="E75" s="289">
        <v>3278.4554950000002</v>
      </c>
      <c r="F75" s="290">
        <v>162.18380000000005</v>
      </c>
      <c r="G75" s="290">
        <v>13.977100000000004</v>
      </c>
      <c r="H75" s="179"/>
      <c r="I75" s="27"/>
      <c r="J75" s="5"/>
    </row>
    <row r="76" spans="1:10" ht="10.5" customHeight="1" x14ac:dyDescent="0.2">
      <c r="B76" s="16" t="s">
        <v>97</v>
      </c>
      <c r="C76" s="289"/>
      <c r="D76" s="289">
        <v>47.5</v>
      </c>
      <c r="E76" s="289">
        <v>47.5</v>
      </c>
      <c r="F76" s="290"/>
      <c r="G76" s="290"/>
      <c r="H76" s="179"/>
      <c r="I76" s="20"/>
    </row>
    <row r="77" spans="1:10" ht="10.5" customHeight="1" x14ac:dyDescent="0.2">
      <c r="B77" s="16" t="s">
        <v>380</v>
      </c>
      <c r="C77" s="289"/>
      <c r="D77" s="289"/>
      <c r="E77" s="289"/>
      <c r="F77" s="290"/>
      <c r="G77" s="290"/>
      <c r="H77" s="179"/>
      <c r="I77" s="20"/>
    </row>
    <row r="78" spans="1:10" ht="10.5" customHeight="1" x14ac:dyDescent="0.2">
      <c r="B78" s="16" t="s">
        <v>419</v>
      </c>
      <c r="C78" s="289"/>
      <c r="D78" s="289">
        <v>8385.6614000000009</v>
      </c>
      <c r="E78" s="289">
        <v>8385.6614000000009</v>
      </c>
      <c r="F78" s="290"/>
      <c r="G78" s="290"/>
      <c r="H78" s="179">
        <v>0.87495212317888771</v>
      </c>
      <c r="I78" s="20"/>
    </row>
    <row r="79" spans="1:10" ht="10.5" customHeight="1" x14ac:dyDescent="0.2">
      <c r="B79" s="16" t="s">
        <v>303</v>
      </c>
      <c r="C79" s="289"/>
      <c r="D79" s="289"/>
      <c r="E79" s="289"/>
      <c r="F79" s="290"/>
      <c r="G79" s="290"/>
      <c r="H79" s="179"/>
      <c r="I79" s="34"/>
    </row>
    <row r="80" spans="1:10" ht="10.5" customHeight="1" x14ac:dyDescent="0.2">
      <c r="B80" s="268" t="s">
        <v>255</v>
      </c>
      <c r="C80" s="289"/>
      <c r="D80" s="289">
        <v>1800</v>
      </c>
      <c r="E80" s="289">
        <v>1800</v>
      </c>
      <c r="F80" s="290">
        <v>1800</v>
      </c>
      <c r="G80" s="290"/>
      <c r="H80" s="179">
        <v>-0.52</v>
      </c>
      <c r="I80" s="34"/>
    </row>
    <row r="81" spans="1:11" ht="10.5" customHeight="1" x14ac:dyDescent="0.2">
      <c r="B81" s="16" t="s">
        <v>489</v>
      </c>
      <c r="C81" s="289"/>
      <c r="D81" s="289"/>
      <c r="E81" s="289"/>
      <c r="F81" s="290"/>
      <c r="G81" s="290"/>
      <c r="H81" s="179"/>
      <c r="I81" s="34"/>
    </row>
    <row r="82" spans="1:11" ht="10.5" customHeight="1" x14ac:dyDescent="0.2">
      <c r="B82" s="268" t="s">
        <v>487</v>
      </c>
      <c r="C82" s="289"/>
      <c r="D82" s="289">
        <v>13332.657999999999</v>
      </c>
      <c r="E82" s="289">
        <v>13332.657999999999</v>
      </c>
      <c r="F82" s="290"/>
      <c r="G82" s="290"/>
      <c r="H82" s="179">
        <v>-0.34153275233825353</v>
      </c>
      <c r="I82" s="34"/>
    </row>
    <row r="83" spans="1:11" ht="10.5" customHeight="1" x14ac:dyDescent="0.2">
      <c r="B83" s="16" t="s">
        <v>420</v>
      </c>
      <c r="C83" s="289"/>
      <c r="D83" s="289">
        <v>1113060.57495</v>
      </c>
      <c r="E83" s="289">
        <v>1113060.57495</v>
      </c>
      <c r="F83" s="290"/>
      <c r="G83" s="290"/>
      <c r="H83" s="179">
        <v>0.87272319219958527</v>
      </c>
      <c r="I83" s="34"/>
    </row>
    <row r="84" spans="1:11" ht="10.5" customHeight="1" x14ac:dyDescent="0.2">
      <c r="B84" s="574" t="s">
        <v>447</v>
      </c>
      <c r="C84" s="289"/>
      <c r="D84" s="289"/>
      <c r="E84" s="289"/>
      <c r="F84" s="290"/>
      <c r="G84" s="290"/>
      <c r="H84" s="179"/>
      <c r="I84" s="34"/>
    </row>
    <row r="85" spans="1:11" ht="10.5" hidden="1" customHeight="1" x14ac:dyDescent="0.2">
      <c r="B85" s="574"/>
      <c r="C85" s="289"/>
      <c r="D85" s="289"/>
      <c r="E85" s="289"/>
      <c r="F85" s="290"/>
      <c r="G85" s="290"/>
      <c r="H85" s="179"/>
      <c r="I85" s="34"/>
    </row>
    <row r="86" spans="1:11" ht="10.5" customHeight="1" x14ac:dyDescent="0.2">
      <c r="B86" s="16" t="s">
        <v>99</v>
      </c>
      <c r="C86" s="289">
        <v>340491.640000001</v>
      </c>
      <c r="D86" s="289">
        <v>246937.760328</v>
      </c>
      <c r="E86" s="289">
        <v>587429.40032800089</v>
      </c>
      <c r="F86" s="290">
        <v>16239.843414999999</v>
      </c>
      <c r="G86" s="290">
        <v>2244.3840740000001</v>
      </c>
      <c r="H86" s="179">
        <v>0.12868940640798376</v>
      </c>
      <c r="I86" s="34"/>
    </row>
    <row r="87" spans="1:11" ht="10.5" customHeight="1" x14ac:dyDescent="0.2">
      <c r="B87" s="16" t="s">
        <v>283</v>
      </c>
      <c r="C87" s="289"/>
      <c r="D87" s="289">
        <v>-2438832</v>
      </c>
      <c r="E87" s="289">
        <v>-2438832</v>
      </c>
      <c r="F87" s="290">
        <v>-9696</v>
      </c>
      <c r="G87" s="290">
        <v>-17472</v>
      </c>
      <c r="H87" s="179">
        <v>0.21485785333428975</v>
      </c>
      <c r="I87" s="34"/>
    </row>
    <row r="88" spans="1:11" ht="10.5" customHeight="1" x14ac:dyDescent="0.2">
      <c r="B88" s="16" t="s">
        <v>279</v>
      </c>
      <c r="C88" s="289">
        <v>42</v>
      </c>
      <c r="D88" s="289">
        <v>-14192894</v>
      </c>
      <c r="E88" s="289">
        <v>-14192852</v>
      </c>
      <c r="F88" s="290">
        <v>-49271</v>
      </c>
      <c r="G88" s="290">
        <v>-80349</v>
      </c>
      <c r="H88" s="179">
        <v>0.15098244467879374</v>
      </c>
      <c r="I88" s="20"/>
    </row>
    <row r="89" spans="1:11" s="28" customFormat="1" ht="15.75" customHeight="1" x14ac:dyDescent="0.2">
      <c r="A89" s="24"/>
      <c r="B89" s="35" t="s">
        <v>108</v>
      </c>
      <c r="C89" s="291">
        <v>385363364.71999943</v>
      </c>
      <c r="D89" s="291">
        <v>635329963.66536152</v>
      </c>
      <c r="E89" s="291">
        <v>1020693328.3853611</v>
      </c>
      <c r="F89" s="292">
        <v>204234349.95341498</v>
      </c>
      <c r="G89" s="292">
        <v>5166896.5053240005</v>
      </c>
      <c r="H89" s="178">
        <v>-0.10896288504194562</v>
      </c>
      <c r="I89" s="36"/>
      <c r="J89" s="5"/>
      <c r="K89" s="209" t="b">
        <f>IF(ABS(E89-SUM(E45,E54:E56,E61:E88))&lt;0.001,TRUE,FALSE)</f>
        <v>1</v>
      </c>
    </row>
    <row r="90" spans="1:11" s="28" customFormat="1" ht="15.75" customHeight="1" x14ac:dyDescent="0.2">
      <c r="A90" s="24"/>
      <c r="B90" s="35"/>
      <c r="C90" s="291"/>
      <c r="D90" s="291"/>
      <c r="E90" s="291"/>
      <c r="F90" s="292"/>
      <c r="G90" s="292"/>
      <c r="H90" s="178"/>
      <c r="I90" s="36"/>
      <c r="J90" s="5"/>
      <c r="K90" s="209"/>
    </row>
    <row r="91" spans="1:11" ht="15.75" customHeight="1" x14ac:dyDescent="0.2">
      <c r="B91" s="31" t="s">
        <v>341</v>
      </c>
      <c r="C91" s="289"/>
      <c r="D91" s="289"/>
      <c r="E91" s="289"/>
      <c r="F91" s="290"/>
      <c r="G91" s="290"/>
      <c r="H91" s="179"/>
      <c r="I91" s="34"/>
    </row>
    <row r="92" spans="1:11" s="28" customFormat="1" ht="13.5" customHeight="1" x14ac:dyDescent="0.2">
      <c r="A92" s="24"/>
      <c r="B92" s="16" t="s">
        <v>22</v>
      </c>
      <c r="C92" s="289">
        <v>372724977.58999884</v>
      </c>
      <c r="D92" s="289">
        <v>199746864.47421485</v>
      </c>
      <c r="E92" s="289">
        <v>572471842.06421363</v>
      </c>
      <c r="F92" s="290">
        <v>7368163.6800000016</v>
      </c>
      <c r="G92" s="290">
        <v>3382014.8444999997</v>
      </c>
      <c r="H92" s="179">
        <v>0.13931542908652639</v>
      </c>
      <c r="I92" s="36"/>
    </row>
    <row r="93" spans="1:11" ht="10.5" customHeight="1" x14ac:dyDescent="0.2">
      <c r="B93" s="16" t="s">
        <v>387</v>
      </c>
      <c r="C93" s="289">
        <v>117542.13876200005</v>
      </c>
      <c r="D93" s="289">
        <v>245234.81718300009</v>
      </c>
      <c r="E93" s="289">
        <v>362776.95594500005</v>
      </c>
      <c r="F93" s="290">
        <v>17201.577799999999</v>
      </c>
      <c r="G93" s="290">
        <v>1558.7813000000003</v>
      </c>
      <c r="H93" s="179"/>
      <c r="I93" s="34"/>
    </row>
    <row r="94" spans="1:11" ht="10.5" customHeight="1" x14ac:dyDescent="0.2">
      <c r="B94" s="16" t="s">
        <v>104</v>
      </c>
      <c r="C94" s="289">
        <v>272061034.10000026</v>
      </c>
      <c r="D94" s="289">
        <v>314078424.11999953</v>
      </c>
      <c r="E94" s="289">
        <v>586139458.21999991</v>
      </c>
      <c r="F94" s="290">
        <v>33022564.200000003</v>
      </c>
      <c r="G94" s="290">
        <v>3609303.9399999995</v>
      </c>
      <c r="H94" s="179">
        <v>-0.23484937029833031</v>
      </c>
      <c r="I94" s="34"/>
    </row>
    <row r="95" spans="1:11" ht="10.5" customHeight="1" x14ac:dyDescent="0.2">
      <c r="B95" s="33" t="s">
        <v>106</v>
      </c>
      <c r="C95" s="289">
        <v>271699202.4800002</v>
      </c>
      <c r="D95" s="289">
        <v>313555143.70999956</v>
      </c>
      <c r="E95" s="289">
        <v>585254346.18999994</v>
      </c>
      <c r="F95" s="290">
        <v>32669754.420000002</v>
      </c>
      <c r="G95" s="290">
        <v>3604791.6</v>
      </c>
      <c r="H95" s="179">
        <v>-0.23140902437379596</v>
      </c>
      <c r="I95" s="34"/>
    </row>
    <row r="96" spans="1:11" s="28" customFormat="1" ht="10.5" customHeight="1" x14ac:dyDescent="0.2">
      <c r="A96" s="24"/>
      <c r="B96" s="33" t="s">
        <v>304</v>
      </c>
      <c r="C96" s="289">
        <v>7194572.5700000096</v>
      </c>
      <c r="D96" s="289">
        <v>32633667.370000005</v>
      </c>
      <c r="E96" s="289">
        <v>39828239.940000013</v>
      </c>
      <c r="F96" s="290">
        <v>10289602.120000003</v>
      </c>
      <c r="G96" s="290">
        <v>273977.98</v>
      </c>
      <c r="H96" s="179"/>
      <c r="I96" s="27"/>
      <c r="J96" s="5"/>
    </row>
    <row r="97" spans="1:10" s="28" customFormat="1" ht="10.5" customHeight="1" x14ac:dyDescent="0.2">
      <c r="A97" s="24"/>
      <c r="B97" s="33" t="s">
        <v>305</v>
      </c>
      <c r="C97" s="289">
        <v>9086.8900000000012</v>
      </c>
      <c r="D97" s="289">
        <v>9958.0300000000007</v>
      </c>
      <c r="E97" s="289">
        <v>19044.920000000006</v>
      </c>
      <c r="F97" s="290">
        <v>11800.900000000001</v>
      </c>
      <c r="G97" s="290"/>
      <c r="H97" s="179"/>
      <c r="I97" s="27"/>
      <c r="J97" s="5"/>
    </row>
    <row r="98" spans="1:10" s="28" customFormat="1" ht="10.5" customHeight="1" x14ac:dyDescent="0.2">
      <c r="A98" s="24"/>
      <c r="B98" s="33" t="s">
        <v>306</v>
      </c>
      <c r="C98" s="289">
        <v>119127.75999999998</v>
      </c>
      <c r="D98" s="289">
        <v>6439763.709999999</v>
      </c>
      <c r="E98" s="289">
        <v>6558891.4699999997</v>
      </c>
      <c r="F98" s="290">
        <v>5193205.1199999992</v>
      </c>
      <c r="G98" s="290">
        <v>57536.7</v>
      </c>
      <c r="H98" s="179"/>
      <c r="I98" s="27"/>
      <c r="J98" s="5"/>
    </row>
    <row r="99" spans="1:10" s="28" customFormat="1" ht="10.5" customHeight="1" x14ac:dyDescent="0.2">
      <c r="A99" s="24"/>
      <c r="B99" s="33" t="s">
        <v>307</v>
      </c>
      <c r="C99" s="289">
        <v>69418842.590000212</v>
      </c>
      <c r="D99" s="289">
        <v>50811410.04999987</v>
      </c>
      <c r="E99" s="289">
        <v>120230252.64000008</v>
      </c>
      <c r="F99" s="290">
        <v>942541.29</v>
      </c>
      <c r="G99" s="290">
        <v>768951.2200000002</v>
      </c>
      <c r="H99" s="179">
        <v>0.10632445740901386</v>
      </c>
      <c r="I99" s="27"/>
      <c r="J99" s="5"/>
    </row>
    <row r="100" spans="1:10" s="28" customFormat="1" ht="10.5" customHeight="1" x14ac:dyDescent="0.2">
      <c r="A100" s="24"/>
      <c r="B100" s="33" t="s">
        <v>308</v>
      </c>
      <c r="C100" s="289">
        <v>89122915.40000008</v>
      </c>
      <c r="D100" s="289">
        <v>60591088.36999996</v>
      </c>
      <c r="E100" s="289">
        <v>149714003.77000007</v>
      </c>
      <c r="F100" s="290">
        <v>5111321.8200000031</v>
      </c>
      <c r="G100" s="290">
        <v>842379.33</v>
      </c>
      <c r="H100" s="179">
        <v>1.5618002489173666E-2</v>
      </c>
      <c r="I100" s="27"/>
      <c r="J100" s="5"/>
    </row>
    <row r="101" spans="1:10" s="28" customFormat="1" ht="10.5" customHeight="1" x14ac:dyDescent="0.2">
      <c r="A101" s="24"/>
      <c r="B101" s="33" t="s">
        <v>309</v>
      </c>
      <c r="C101" s="289">
        <v>105834657.26999994</v>
      </c>
      <c r="D101" s="289">
        <v>163069256.17999977</v>
      </c>
      <c r="E101" s="289">
        <v>268903913.44999969</v>
      </c>
      <c r="F101" s="290">
        <v>11121283.169999996</v>
      </c>
      <c r="G101" s="290">
        <v>1661946.3699999999</v>
      </c>
      <c r="H101" s="179">
        <v>-7.8995429293528763E-2</v>
      </c>
      <c r="I101" s="27"/>
      <c r="J101" s="5"/>
    </row>
    <row r="102" spans="1:10" s="28" customFormat="1" ht="10.5" customHeight="1" x14ac:dyDescent="0.2">
      <c r="A102" s="24"/>
      <c r="B102" s="33" t="s">
        <v>105</v>
      </c>
      <c r="C102" s="289">
        <v>361831.62000000023</v>
      </c>
      <c r="D102" s="289">
        <v>523280.41000000015</v>
      </c>
      <c r="E102" s="289">
        <v>885112.03000000026</v>
      </c>
      <c r="F102" s="290">
        <v>352809.78</v>
      </c>
      <c r="G102" s="290">
        <v>4512.34</v>
      </c>
      <c r="H102" s="179"/>
      <c r="I102" s="27"/>
      <c r="J102" s="5"/>
    </row>
    <row r="103" spans="1:10" ht="10.5" customHeight="1" x14ac:dyDescent="0.2">
      <c r="B103" s="16" t="s">
        <v>100</v>
      </c>
      <c r="C103" s="289">
        <v>7541081.049999998</v>
      </c>
      <c r="D103" s="289">
        <v>36874671.494050011</v>
      </c>
      <c r="E103" s="289">
        <v>44415752.544050008</v>
      </c>
      <c r="F103" s="290">
        <v>4963.9399999999996</v>
      </c>
      <c r="G103" s="290">
        <v>151493.65</v>
      </c>
      <c r="H103" s="179">
        <v>6.963489766048192E-2</v>
      </c>
      <c r="I103" s="34"/>
    </row>
    <row r="104" spans="1:10" ht="10.5" customHeight="1" x14ac:dyDescent="0.2">
      <c r="B104" s="16" t="s">
        <v>388</v>
      </c>
      <c r="C104" s="289">
        <v>14636.221238000015</v>
      </c>
      <c r="D104" s="289">
        <v>52888.072816999978</v>
      </c>
      <c r="E104" s="289">
        <v>67524.294054999991</v>
      </c>
      <c r="F104" s="290">
        <v>2338.4222</v>
      </c>
      <c r="G104" s="290">
        <v>304.21869999999984</v>
      </c>
      <c r="H104" s="179"/>
      <c r="I104" s="34"/>
    </row>
    <row r="105" spans="1:10" ht="10.5" customHeight="1" x14ac:dyDescent="0.2">
      <c r="B105" s="16" t="s">
        <v>107</v>
      </c>
      <c r="C105" s="289"/>
      <c r="D105" s="289">
        <v>165359722.78999999</v>
      </c>
      <c r="E105" s="289">
        <v>165359722.78999999</v>
      </c>
      <c r="F105" s="290">
        <v>164481246.25</v>
      </c>
      <c r="G105" s="290">
        <v>869350.63</v>
      </c>
      <c r="H105" s="179">
        <v>0.25064984515118716</v>
      </c>
      <c r="I105" s="34"/>
    </row>
    <row r="106" spans="1:10" ht="10.5" customHeight="1" x14ac:dyDescent="0.2">
      <c r="B106" s="33" t="s">
        <v>110</v>
      </c>
      <c r="C106" s="289"/>
      <c r="D106" s="289">
        <v>48198422.289999999</v>
      </c>
      <c r="E106" s="289">
        <v>48198422.289999999</v>
      </c>
      <c r="F106" s="290">
        <v>48198422.289999999</v>
      </c>
      <c r="G106" s="290">
        <v>261828.88000000006</v>
      </c>
      <c r="H106" s="179">
        <v>0.23301261423349651</v>
      </c>
      <c r="I106" s="34"/>
    </row>
    <row r="107" spans="1:10" s="28" customFormat="1" ht="10.5" customHeight="1" x14ac:dyDescent="0.2">
      <c r="A107" s="24"/>
      <c r="B107" s="33" t="s">
        <v>109</v>
      </c>
      <c r="C107" s="289"/>
      <c r="D107" s="289">
        <v>93188603.960000008</v>
      </c>
      <c r="E107" s="289">
        <v>93188603.960000008</v>
      </c>
      <c r="F107" s="290">
        <v>93188603.960000008</v>
      </c>
      <c r="G107" s="290">
        <v>475421.74999999994</v>
      </c>
      <c r="H107" s="179">
        <v>0.28443554803101678</v>
      </c>
      <c r="I107" s="27"/>
      <c r="J107" s="5"/>
    </row>
    <row r="108" spans="1:10" ht="10.5" customHeight="1" x14ac:dyDescent="0.2">
      <c r="B108" s="33" t="s">
        <v>112</v>
      </c>
      <c r="C108" s="289"/>
      <c r="D108" s="289">
        <v>23644670</v>
      </c>
      <c r="E108" s="289">
        <v>23644670</v>
      </c>
      <c r="F108" s="290">
        <v>23094220</v>
      </c>
      <c r="G108" s="290">
        <v>130600</v>
      </c>
      <c r="H108" s="179">
        <v>0.1644242138611014</v>
      </c>
      <c r="I108" s="34"/>
    </row>
    <row r="109" spans="1:10" ht="10.5" customHeight="1" x14ac:dyDescent="0.2">
      <c r="B109" s="33" t="s">
        <v>111</v>
      </c>
      <c r="C109" s="289"/>
      <c r="D109" s="289">
        <v>328026.53999999992</v>
      </c>
      <c r="E109" s="289">
        <v>328026.53999999992</v>
      </c>
      <c r="F109" s="290"/>
      <c r="G109" s="290">
        <v>1500</v>
      </c>
      <c r="H109" s="179">
        <v>0.21043003690036866</v>
      </c>
      <c r="I109" s="34"/>
    </row>
    <row r="110" spans="1:10" ht="10.5" customHeight="1" x14ac:dyDescent="0.2">
      <c r="B110" s="16" t="s">
        <v>97</v>
      </c>
      <c r="C110" s="289"/>
      <c r="D110" s="289">
        <v>47.5</v>
      </c>
      <c r="E110" s="289">
        <v>47.5</v>
      </c>
      <c r="F110" s="290"/>
      <c r="G110" s="290"/>
      <c r="H110" s="179"/>
      <c r="I110" s="20"/>
    </row>
    <row r="111" spans="1:10" ht="10.5" customHeight="1" x14ac:dyDescent="0.2">
      <c r="B111" s="16" t="s">
        <v>380</v>
      </c>
      <c r="C111" s="289"/>
      <c r="D111" s="289"/>
      <c r="E111" s="289"/>
      <c r="F111" s="290"/>
      <c r="G111" s="290"/>
      <c r="H111" s="179"/>
      <c r="I111" s="20"/>
    </row>
    <row r="112" spans="1:10" ht="10.5" customHeight="1" x14ac:dyDescent="0.2">
      <c r="B112" s="16" t="s">
        <v>419</v>
      </c>
      <c r="C112" s="289"/>
      <c r="D112" s="289">
        <v>490204.90494800004</v>
      </c>
      <c r="E112" s="289">
        <v>490204.90494800004</v>
      </c>
      <c r="F112" s="290"/>
      <c r="G112" s="290"/>
      <c r="H112" s="179">
        <v>5.9723795367806698E-2</v>
      </c>
      <c r="I112" s="20"/>
    </row>
    <row r="113" spans="1:10" ht="10.5" customHeight="1" x14ac:dyDescent="0.2">
      <c r="B113" s="16" t="s">
        <v>103</v>
      </c>
      <c r="C113" s="289"/>
      <c r="D113" s="289"/>
      <c r="E113" s="289"/>
      <c r="F113" s="290"/>
      <c r="G113" s="290"/>
      <c r="H113" s="179"/>
      <c r="I113" s="34"/>
    </row>
    <row r="114" spans="1:10" ht="10.5" customHeight="1" x14ac:dyDescent="0.2">
      <c r="B114" s="16" t="s">
        <v>96</v>
      </c>
      <c r="C114" s="289"/>
      <c r="D114" s="289"/>
      <c r="E114" s="289"/>
      <c r="F114" s="290"/>
      <c r="G114" s="290"/>
      <c r="H114" s="179"/>
      <c r="I114" s="34"/>
    </row>
    <row r="115" spans="1:10" s="40" customFormat="1" ht="10.5" customHeight="1" x14ac:dyDescent="0.25">
      <c r="A115" s="38"/>
      <c r="B115" s="16" t="s">
        <v>95</v>
      </c>
      <c r="C115" s="289">
        <v>110424.49000000003</v>
      </c>
      <c r="D115" s="289">
        <v>1723789.0599999994</v>
      </c>
      <c r="E115" s="289">
        <v>1834213.5499999993</v>
      </c>
      <c r="F115" s="290">
        <v>1763071.9499999993</v>
      </c>
      <c r="G115" s="290">
        <v>1685.44</v>
      </c>
      <c r="H115" s="285">
        <v>-0.34811124001810256</v>
      </c>
      <c r="I115" s="39"/>
      <c r="J115" s="5"/>
    </row>
    <row r="116" spans="1:10" s="40" customFormat="1" ht="10.5" customHeight="1" x14ac:dyDescent="0.25">
      <c r="A116" s="38"/>
      <c r="B116" s="16" t="s">
        <v>381</v>
      </c>
      <c r="C116" s="289">
        <v>8559263.2600000091</v>
      </c>
      <c r="D116" s="289">
        <v>6329754.5599999996</v>
      </c>
      <c r="E116" s="289">
        <v>14889017.820000008</v>
      </c>
      <c r="F116" s="290">
        <v>3447.4700000000003</v>
      </c>
      <c r="G116" s="290">
        <v>89429.62</v>
      </c>
      <c r="H116" s="285">
        <v>0.23545586507317173</v>
      </c>
      <c r="I116" s="39"/>
      <c r="J116" s="5"/>
    </row>
    <row r="117" spans="1:10" s="40" customFormat="1" ht="10.5" customHeight="1" x14ac:dyDescent="0.25">
      <c r="A117" s="38"/>
      <c r="B117" s="16" t="s">
        <v>418</v>
      </c>
      <c r="C117" s="289"/>
      <c r="D117" s="289">
        <v>84371.457278000002</v>
      </c>
      <c r="E117" s="289">
        <v>84371.457278000002</v>
      </c>
      <c r="F117" s="290"/>
      <c r="G117" s="290">
        <v>3640</v>
      </c>
      <c r="H117" s="285">
        <v>-0.10205700279109742</v>
      </c>
      <c r="I117" s="39"/>
      <c r="J117" s="5"/>
    </row>
    <row r="118" spans="1:10" ht="10.5" customHeight="1" x14ac:dyDescent="0.2">
      <c r="B118" s="16" t="s">
        <v>441</v>
      </c>
      <c r="C118" s="289"/>
      <c r="D118" s="289">
        <v>564269241.93191242</v>
      </c>
      <c r="E118" s="289">
        <v>564269241.93191242</v>
      </c>
      <c r="F118" s="290"/>
      <c r="G118" s="290"/>
      <c r="H118" s="179">
        <v>3.4795222502258971E-2</v>
      </c>
      <c r="I118" s="34"/>
    </row>
    <row r="119" spans="1:10" ht="10.5" customHeight="1" x14ac:dyDescent="0.2">
      <c r="B119" s="16" t="s">
        <v>346</v>
      </c>
      <c r="C119" s="289"/>
      <c r="D119" s="289"/>
      <c r="E119" s="289"/>
      <c r="F119" s="290"/>
      <c r="G119" s="290"/>
      <c r="H119" s="179"/>
      <c r="I119" s="34"/>
    </row>
    <row r="120" spans="1:10" ht="10.5" customHeight="1" x14ac:dyDescent="0.2">
      <c r="B120" s="16" t="s">
        <v>312</v>
      </c>
      <c r="C120" s="289"/>
      <c r="D120" s="289"/>
      <c r="E120" s="289"/>
      <c r="F120" s="290"/>
      <c r="G120" s="290"/>
      <c r="H120" s="179"/>
      <c r="I120" s="34"/>
    </row>
    <row r="121" spans="1:10" ht="10.5" customHeight="1" x14ac:dyDescent="0.2">
      <c r="B121" s="16" t="s">
        <v>313</v>
      </c>
      <c r="C121" s="289"/>
      <c r="D121" s="289"/>
      <c r="E121" s="289"/>
      <c r="F121" s="290"/>
      <c r="G121" s="290"/>
      <c r="H121" s="179"/>
      <c r="I121" s="34"/>
    </row>
    <row r="122" spans="1:10" ht="10.5" hidden="1" customHeight="1" x14ac:dyDescent="0.2">
      <c r="B122" s="16"/>
      <c r="C122" s="289"/>
      <c r="D122" s="289"/>
      <c r="E122" s="289"/>
      <c r="F122" s="290"/>
      <c r="G122" s="290"/>
      <c r="H122" s="179"/>
      <c r="I122" s="34"/>
    </row>
    <row r="123" spans="1:10" ht="10.5" customHeight="1" x14ac:dyDescent="0.2">
      <c r="B123" s="16" t="s">
        <v>91</v>
      </c>
      <c r="C123" s="289">
        <v>1722958.6400000001</v>
      </c>
      <c r="D123" s="289">
        <v>919948.06999999983</v>
      </c>
      <c r="E123" s="289">
        <v>2642906.71</v>
      </c>
      <c r="F123" s="290">
        <v>33790.339999999997</v>
      </c>
      <c r="G123" s="290">
        <v>17850.72</v>
      </c>
      <c r="H123" s="179">
        <v>0.19192137147070332</v>
      </c>
      <c r="I123" s="34"/>
    </row>
    <row r="124" spans="1:10" s="28" customFormat="1" ht="10.5" customHeight="1" x14ac:dyDescent="0.2">
      <c r="A124" s="24"/>
      <c r="B124" s="16" t="s">
        <v>94</v>
      </c>
      <c r="C124" s="289">
        <v>27369.909999999989</v>
      </c>
      <c r="D124" s="289">
        <v>647764.39</v>
      </c>
      <c r="E124" s="289">
        <v>675134.29999999993</v>
      </c>
      <c r="F124" s="290"/>
      <c r="G124" s="290">
        <v>3212.1</v>
      </c>
      <c r="H124" s="179">
        <v>0.13326639830885134</v>
      </c>
      <c r="I124" s="27"/>
      <c r="J124" s="5"/>
    </row>
    <row r="125" spans="1:10" ht="10.5" customHeight="1" x14ac:dyDescent="0.2">
      <c r="B125" s="16" t="s">
        <v>92</v>
      </c>
      <c r="C125" s="289">
        <v>110427.22000000004</v>
      </c>
      <c r="D125" s="289">
        <v>14440.590000000002</v>
      </c>
      <c r="E125" s="289">
        <v>124867.81000000004</v>
      </c>
      <c r="F125" s="290">
        <v>28.92</v>
      </c>
      <c r="G125" s="290">
        <v>477.11</v>
      </c>
      <c r="H125" s="179">
        <v>-0.34878885222947842</v>
      </c>
      <c r="I125" s="34"/>
    </row>
    <row r="126" spans="1:10" ht="10.5" customHeight="1" x14ac:dyDescent="0.2">
      <c r="B126" s="16" t="s">
        <v>93</v>
      </c>
      <c r="C126" s="289">
        <v>216389.94000000003</v>
      </c>
      <c r="D126" s="289">
        <v>41359.589999999997</v>
      </c>
      <c r="E126" s="289">
        <v>257749.53000000003</v>
      </c>
      <c r="F126" s="290">
        <v>7202.14</v>
      </c>
      <c r="G126" s="290">
        <v>1148.7</v>
      </c>
      <c r="H126" s="179">
        <v>-0.16855215618125385</v>
      </c>
      <c r="I126" s="34"/>
    </row>
    <row r="127" spans="1:10" ht="10.5" customHeight="1" x14ac:dyDescent="0.2">
      <c r="B127" s="16" t="s">
        <v>252</v>
      </c>
      <c r="C127" s="289"/>
      <c r="D127" s="289"/>
      <c r="E127" s="289"/>
      <c r="F127" s="290"/>
      <c r="G127" s="290"/>
      <c r="H127" s="179"/>
      <c r="I127" s="34"/>
    </row>
    <row r="128" spans="1:10" ht="10.5" customHeight="1" x14ac:dyDescent="0.2">
      <c r="B128" s="16" t="s">
        <v>303</v>
      </c>
      <c r="C128" s="289"/>
      <c r="D128" s="289"/>
      <c r="E128" s="289"/>
      <c r="F128" s="290"/>
      <c r="G128" s="290"/>
      <c r="H128" s="179"/>
      <c r="I128" s="34"/>
    </row>
    <row r="129" spans="1:11" ht="10.5" customHeight="1" x14ac:dyDescent="0.2">
      <c r="B129" s="268" t="s">
        <v>255</v>
      </c>
      <c r="C129" s="289"/>
      <c r="D129" s="289">
        <v>1800</v>
      </c>
      <c r="E129" s="289">
        <v>1800</v>
      </c>
      <c r="F129" s="290">
        <v>1800</v>
      </c>
      <c r="G129" s="290"/>
      <c r="H129" s="179">
        <v>-0.52</v>
      </c>
      <c r="I129" s="34"/>
    </row>
    <row r="130" spans="1:11" ht="10.5" customHeight="1" x14ac:dyDescent="0.2">
      <c r="B130" s="16" t="s">
        <v>489</v>
      </c>
      <c r="C130" s="289"/>
      <c r="D130" s="289"/>
      <c r="E130" s="289"/>
      <c r="F130" s="290"/>
      <c r="G130" s="290"/>
      <c r="H130" s="179"/>
      <c r="I130" s="34"/>
    </row>
    <row r="131" spans="1:11" ht="10.5" customHeight="1" x14ac:dyDescent="0.2">
      <c r="B131" s="268" t="s">
        <v>487</v>
      </c>
      <c r="C131" s="289"/>
      <c r="D131" s="289">
        <v>2531137.8591</v>
      </c>
      <c r="E131" s="289">
        <v>2531137.8591</v>
      </c>
      <c r="F131" s="290"/>
      <c r="G131" s="290"/>
      <c r="H131" s="179">
        <v>0.17916237624713816</v>
      </c>
      <c r="I131" s="34"/>
    </row>
    <row r="132" spans="1:11" ht="10.5" customHeight="1" x14ac:dyDescent="0.2">
      <c r="B132" s="16" t="s">
        <v>420</v>
      </c>
      <c r="C132" s="289"/>
      <c r="D132" s="289">
        <v>4195651.8241430009</v>
      </c>
      <c r="E132" s="289">
        <v>4195651.8241430009</v>
      </c>
      <c r="F132" s="290"/>
      <c r="G132" s="290"/>
      <c r="H132" s="179">
        <v>0.271155268979963</v>
      </c>
      <c r="I132" s="34"/>
    </row>
    <row r="133" spans="1:11" ht="10.5" customHeight="1" x14ac:dyDescent="0.2">
      <c r="B133" s="574" t="s">
        <v>449</v>
      </c>
      <c r="C133" s="289"/>
      <c r="D133" s="289">
        <v>8144</v>
      </c>
      <c r="E133" s="289">
        <v>8144</v>
      </c>
      <c r="F133" s="290"/>
      <c r="G133" s="290"/>
      <c r="H133" s="179">
        <v>-0.14543546694648479</v>
      </c>
      <c r="I133" s="34"/>
    </row>
    <row r="134" spans="1:11" ht="10.5" customHeight="1" x14ac:dyDescent="0.2">
      <c r="B134" s="16" t="s">
        <v>99</v>
      </c>
      <c r="C134" s="289">
        <v>401267.61000000103</v>
      </c>
      <c r="D134" s="289">
        <v>503517.18756100006</v>
      </c>
      <c r="E134" s="289">
        <v>904784.79756100103</v>
      </c>
      <c r="F134" s="290">
        <v>61663.843414999996</v>
      </c>
      <c r="G134" s="290">
        <v>3296.5706399999999</v>
      </c>
      <c r="H134" s="179">
        <v>2.4434702765920857E-3</v>
      </c>
      <c r="I134" s="34"/>
    </row>
    <row r="135" spans="1:11" ht="10.5" customHeight="1" x14ac:dyDescent="0.2">
      <c r="B135" s="16" t="s">
        <v>283</v>
      </c>
      <c r="C135" s="289"/>
      <c r="D135" s="289">
        <v>-2846856</v>
      </c>
      <c r="E135" s="289">
        <v>-2846856</v>
      </c>
      <c r="F135" s="290">
        <v>-9792</v>
      </c>
      <c r="G135" s="290">
        <v>-20328</v>
      </c>
      <c r="H135" s="179">
        <v>0.23640955604006852</v>
      </c>
      <c r="I135" s="34"/>
    </row>
    <row r="136" spans="1:11" ht="10.5" customHeight="1" x14ac:dyDescent="0.2">
      <c r="B136" s="16" t="s">
        <v>279</v>
      </c>
      <c r="C136" s="289">
        <v>52.879999999999995</v>
      </c>
      <c r="D136" s="289">
        <v>-28393328</v>
      </c>
      <c r="E136" s="289">
        <v>-28393275.120000001</v>
      </c>
      <c r="F136" s="290">
        <v>-52718</v>
      </c>
      <c r="G136" s="290">
        <v>-182787</v>
      </c>
      <c r="H136" s="179">
        <v>0.12684117447993981</v>
      </c>
      <c r="I136" s="34"/>
    </row>
    <row r="137" spans="1:11" s="28" customFormat="1" ht="10.5" customHeight="1" x14ac:dyDescent="0.2">
      <c r="A137" s="24"/>
      <c r="B137" s="29" t="s">
        <v>113</v>
      </c>
      <c r="C137" s="291">
        <v>663607425.04999888</v>
      </c>
      <c r="D137" s="291">
        <v>1266878794.6932068</v>
      </c>
      <c r="E137" s="291">
        <v>1930486219.743206</v>
      </c>
      <c r="F137" s="292">
        <v>206704972.73341498</v>
      </c>
      <c r="G137" s="292">
        <v>7931651.3251399985</v>
      </c>
      <c r="H137" s="178">
        <v>-2.7550800019983779E-2</v>
      </c>
      <c r="I137" s="36"/>
      <c r="J137" s="5"/>
      <c r="K137" s="209" t="b">
        <f>IF(ABS(E137-SUM(E92:E94,E103:E105,E110:E136))&lt;0.001,TRUE,FALSE)</f>
        <v>1</v>
      </c>
    </row>
    <row r="138" spans="1:11" s="28" customFormat="1" ht="10.5" customHeight="1" x14ac:dyDescent="0.2">
      <c r="A138" s="24"/>
      <c r="B138" s="273"/>
      <c r="C138" s="291"/>
      <c r="D138" s="291"/>
      <c r="E138" s="291"/>
      <c r="F138" s="292"/>
      <c r="G138" s="292"/>
      <c r="H138" s="178"/>
      <c r="I138" s="36"/>
      <c r="J138" s="5"/>
      <c r="K138" s="209"/>
    </row>
    <row r="139" spans="1:11" s="28" customFormat="1" ht="10.5" customHeight="1" x14ac:dyDescent="0.2">
      <c r="A139" s="24"/>
      <c r="B139" s="74" t="s">
        <v>122</v>
      </c>
      <c r="C139" s="291"/>
      <c r="D139" s="291"/>
      <c r="E139" s="291"/>
      <c r="F139" s="292"/>
      <c r="G139" s="292"/>
      <c r="H139" s="178"/>
      <c r="I139" s="36"/>
    </row>
    <row r="140" spans="1:11" ht="18" customHeight="1" x14ac:dyDescent="0.2">
      <c r="B140" s="16" t="s">
        <v>386</v>
      </c>
      <c r="C140" s="289">
        <v>3213942.0100000012</v>
      </c>
      <c r="D140" s="289">
        <v>314237.21000000008</v>
      </c>
      <c r="E140" s="289">
        <v>3528179.2200000016</v>
      </c>
      <c r="F140" s="290">
        <v>66</v>
      </c>
      <c r="G140" s="290">
        <v>23010.2</v>
      </c>
      <c r="H140" s="179">
        <v>0.26738959140343521</v>
      </c>
      <c r="I140" s="34"/>
    </row>
    <row r="141" spans="1:11" ht="10.5" customHeight="1" x14ac:dyDescent="0.2">
      <c r="B141" s="16" t="s">
        <v>100</v>
      </c>
      <c r="C141" s="289">
        <v>87134.429999999935</v>
      </c>
      <c r="D141" s="289">
        <v>49566.530000000013</v>
      </c>
      <c r="E141" s="289">
        <v>136700.95999999993</v>
      </c>
      <c r="F141" s="290"/>
      <c r="G141" s="290">
        <v>898.99</v>
      </c>
      <c r="H141" s="179">
        <v>0.98389759851390002</v>
      </c>
      <c r="I141" s="34"/>
    </row>
    <row r="142" spans="1:11" ht="10.5" customHeight="1" x14ac:dyDescent="0.2">
      <c r="B142" s="16" t="s">
        <v>177</v>
      </c>
      <c r="C142" s="289">
        <v>277642.81999999989</v>
      </c>
      <c r="D142" s="289">
        <v>1133.5</v>
      </c>
      <c r="E142" s="289">
        <v>278776.31999999989</v>
      </c>
      <c r="F142" s="290"/>
      <c r="G142" s="290">
        <v>2127.9899999999998</v>
      </c>
      <c r="H142" s="179">
        <v>0.85904308898377413</v>
      </c>
      <c r="I142" s="34"/>
    </row>
    <row r="143" spans="1:11" ht="10.5" customHeight="1" x14ac:dyDescent="0.2">
      <c r="B143" s="16" t="s">
        <v>22</v>
      </c>
      <c r="C143" s="289">
        <v>6090809.6799999978</v>
      </c>
      <c r="D143" s="289">
        <v>1212062.6892000004</v>
      </c>
      <c r="E143" s="289">
        <v>7302872.3691999987</v>
      </c>
      <c r="F143" s="290">
        <v>25</v>
      </c>
      <c r="G143" s="290">
        <v>45102.314500000008</v>
      </c>
      <c r="H143" s="179">
        <v>0.38728622838459903</v>
      </c>
      <c r="I143" s="34"/>
    </row>
    <row r="144" spans="1:11" ht="10.5" customHeight="1" x14ac:dyDescent="0.2">
      <c r="B144" s="16" t="s">
        <v>381</v>
      </c>
      <c r="C144" s="289">
        <v>158500.71</v>
      </c>
      <c r="D144" s="289">
        <v>20092.469999999998</v>
      </c>
      <c r="E144" s="289">
        <v>178593.18</v>
      </c>
      <c r="F144" s="290"/>
      <c r="G144" s="290">
        <v>1030</v>
      </c>
      <c r="H144" s="179">
        <v>0.57214167720559717</v>
      </c>
      <c r="I144" s="34"/>
    </row>
    <row r="145" spans="2:11" ht="10.5" customHeight="1" x14ac:dyDescent="0.2">
      <c r="B145" s="37" t="s">
        <v>312</v>
      </c>
      <c r="C145" s="289"/>
      <c r="D145" s="289">
        <v>903793.83060499991</v>
      </c>
      <c r="E145" s="289">
        <v>903793.83060499991</v>
      </c>
      <c r="F145" s="290"/>
      <c r="G145" s="290"/>
      <c r="H145" s="179">
        <v>0.10370985580009218</v>
      </c>
      <c r="I145" s="34"/>
    </row>
    <row r="146" spans="2:11" ht="10.5" customHeight="1" x14ac:dyDescent="0.2">
      <c r="B146" s="16" t="s">
        <v>385</v>
      </c>
      <c r="C146" s="289">
        <v>3564125.4200000009</v>
      </c>
      <c r="D146" s="289">
        <v>124181.63999999998</v>
      </c>
      <c r="E146" s="289">
        <v>3688307.0600000015</v>
      </c>
      <c r="F146" s="290">
        <v>106.85000000000001</v>
      </c>
      <c r="G146" s="290">
        <v>22808.059999999998</v>
      </c>
      <c r="H146" s="179">
        <v>0.32658381622347332</v>
      </c>
      <c r="I146" s="34"/>
    </row>
    <row r="147" spans="2:11" ht="10.5" customHeight="1" x14ac:dyDescent="0.2">
      <c r="B147" s="16" t="s">
        <v>382</v>
      </c>
      <c r="C147" s="289"/>
      <c r="D147" s="289">
        <v>100</v>
      </c>
      <c r="E147" s="289">
        <v>100</v>
      </c>
      <c r="F147" s="290"/>
      <c r="G147" s="290"/>
      <c r="H147" s="179">
        <v>-0.5</v>
      </c>
      <c r="I147" s="34"/>
    </row>
    <row r="148" spans="2:11" ht="10.5" customHeight="1" x14ac:dyDescent="0.2">
      <c r="B148" s="574" t="s">
        <v>450</v>
      </c>
      <c r="C148" s="289"/>
      <c r="D148" s="289"/>
      <c r="E148" s="289"/>
      <c r="F148" s="290"/>
      <c r="G148" s="290"/>
      <c r="H148" s="179"/>
      <c r="I148" s="34"/>
    </row>
    <row r="149" spans="2:11" ht="10.5" hidden="1" customHeight="1" x14ac:dyDescent="0.2">
      <c r="B149" s="574"/>
      <c r="C149" s="289"/>
      <c r="D149" s="289"/>
      <c r="E149" s="289"/>
      <c r="F149" s="290"/>
      <c r="G149" s="290"/>
      <c r="H149" s="179"/>
      <c r="I149" s="34"/>
    </row>
    <row r="150" spans="2:11" ht="10.5" customHeight="1" x14ac:dyDescent="0.2">
      <c r="B150" s="16" t="s">
        <v>99</v>
      </c>
      <c r="C150" s="289">
        <v>84</v>
      </c>
      <c r="D150" s="289">
        <v>599698.96604299988</v>
      </c>
      <c r="E150" s="289">
        <v>599782.96604299988</v>
      </c>
      <c r="F150" s="290">
        <v>436.97970000000004</v>
      </c>
      <c r="G150" s="290">
        <v>1296.829461</v>
      </c>
      <c r="H150" s="179">
        <v>0.60634559960999845</v>
      </c>
      <c r="I150" s="34"/>
    </row>
    <row r="151" spans="2:11" ht="10.5" customHeight="1" x14ac:dyDescent="0.2">
      <c r="B151" s="41" t="s">
        <v>120</v>
      </c>
      <c r="C151" s="293">
        <v>13392239.07</v>
      </c>
      <c r="D151" s="293">
        <v>3224866.8358480004</v>
      </c>
      <c r="E151" s="293">
        <v>16617105.905848</v>
      </c>
      <c r="F151" s="294">
        <v>634.8297</v>
      </c>
      <c r="G151" s="294">
        <v>96274.383961</v>
      </c>
      <c r="H151" s="286">
        <v>0.34516868914727517</v>
      </c>
      <c r="I151" s="34"/>
      <c r="K151" s="209" t="b">
        <f>IF(ABS(E151-SUM(E140:E150))&lt;0.001,TRUE,FALSE)</f>
        <v>1</v>
      </c>
    </row>
    <row r="152" spans="2:11" ht="10.5" customHeight="1" x14ac:dyDescent="0.2">
      <c r="B152" s="265" t="s">
        <v>238</v>
      </c>
      <c r="C152" s="208"/>
      <c r="D152" s="208"/>
      <c r="E152" s="208"/>
      <c r="F152" s="208"/>
      <c r="G152" s="208"/>
      <c r="H152" s="205"/>
      <c r="I152" s="34"/>
    </row>
    <row r="153" spans="2:11" ht="10.5" customHeight="1" x14ac:dyDescent="0.2">
      <c r="B153" s="265" t="s">
        <v>249</v>
      </c>
      <c r="C153" s="208"/>
      <c r="D153" s="208"/>
      <c r="E153" s="208"/>
      <c r="F153" s="208"/>
      <c r="G153" s="208"/>
      <c r="H153" s="205"/>
      <c r="I153" s="34"/>
    </row>
    <row r="154" spans="2:11" ht="10.5" customHeight="1" x14ac:dyDescent="0.2">
      <c r="B154" s="265" t="s">
        <v>251</v>
      </c>
      <c r="C154" s="208"/>
      <c r="D154" s="208"/>
      <c r="E154" s="208"/>
      <c r="F154" s="208"/>
      <c r="G154" s="208"/>
      <c r="H154" s="205"/>
      <c r="I154" s="34"/>
    </row>
    <row r="155" spans="2:11" ht="10.5" customHeight="1" x14ac:dyDescent="0.2">
      <c r="B155" s="265" t="s">
        <v>377</v>
      </c>
      <c r="C155" s="208"/>
      <c r="D155" s="208"/>
      <c r="E155" s="208"/>
      <c r="F155" s="208"/>
      <c r="G155" s="208"/>
      <c r="H155" s="205"/>
      <c r="I155" s="34"/>
    </row>
    <row r="156" spans="2:11" ht="10.5" customHeight="1" x14ac:dyDescent="0.2">
      <c r="B156" s="265" t="s">
        <v>282</v>
      </c>
      <c r="C156" s="208"/>
      <c r="D156" s="208"/>
      <c r="E156" s="208"/>
      <c r="F156" s="208"/>
      <c r="G156" s="208"/>
      <c r="H156" s="205"/>
      <c r="I156" s="34"/>
    </row>
    <row r="157" spans="2:11" ht="10.5" customHeight="1" x14ac:dyDescent="0.2">
      <c r="B157" s="265"/>
      <c r="C157" s="208"/>
      <c r="D157" s="208"/>
      <c r="E157" s="208"/>
      <c r="F157" s="208"/>
      <c r="G157" s="208"/>
      <c r="H157" s="205"/>
      <c r="I157" s="34"/>
    </row>
    <row r="158" spans="2:11" ht="14.25" customHeight="1" x14ac:dyDescent="0.25">
      <c r="B158" s="7" t="s">
        <v>288</v>
      </c>
      <c r="C158" s="8"/>
      <c r="D158" s="8"/>
      <c r="E158" s="8"/>
      <c r="F158" s="8"/>
      <c r="G158" s="8"/>
      <c r="H158" s="8"/>
      <c r="I158" s="8"/>
    </row>
    <row r="159" spans="2:11" ht="12" customHeight="1" x14ac:dyDescent="0.2">
      <c r="B159" s="9"/>
      <c r="C159" s="10" t="str">
        <f>C3</f>
        <v>MOIS D'AVRIL 2024</v>
      </c>
      <c r="D159" s="11"/>
    </row>
    <row r="160" spans="2:11" ht="14.25" customHeight="1" x14ac:dyDescent="0.2">
      <c r="B160" s="12" t="str">
        <f>B4</f>
        <v xml:space="preserve">             I - ASSURANCE MALADIE : DÉPENSES en milliers d'euros</v>
      </c>
      <c r="C160" s="13"/>
      <c r="D160" s="13"/>
      <c r="E160" s="13"/>
      <c r="F160" s="13"/>
      <c r="G160" s="13"/>
      <c r="H160" s="14"/>
      <c r="I160" s="15"/>
    </row>
    <row r="161" spans="1:10" ht="12" customHeight="1" x14ac:dyDescent="0.2">
      <c r="B161" s="16" t="s">
        <v>4</v>
      </c>
      <c r="C161" s="386" t="s">
        <v>1</v>
      </c>
      <c r="D161" s="17" t="s">
        <v>2</v>
      </c>
      <c r="E161" s="386" t="s">
        <v>6</v>
      </c>
      <c r="F161" s="219" t="s">
        <v>3</v>
      </c>
      <c r="G161" s="219" t="s">
        <v>237</v>
      </c>
      <c r="H161" s="19" t="str">
        <f>$H$5</f>
        <v>GAM</v>
      </c>
      <c r="I161" s="20"/>
    </row>
    <row r="162" spans="1:10" ht="9.75" customHeight="1" x14ac:dyDescent="0.2">
      <c r="B162" s="21"/>
      <c r="C162" s="45" t="s">
        <v>5</v>
      </c>
      <c r="D162" s="44" t="s">
        <v>5</v>
      </c>
      <c r="E162" s="45"/>
      <c r="F162" s="220" t="s">
        <v>241</v>
      </c>
      <c r="G162" s="220" t="s">
        <v>239</v>
      </c>
      <c r="H162" s="22" t="str">
        <f>$H$6</f>
        <v>en %</v>
      </c>
      <c r="I162" s="23"/>
    </row>
    <row r="163" spans="1:10" s="28" customFormat="1" ht="13.5" customHeight="1" x14ac:dyDescent="0.2">
      <c r="A163" s="24"/>
      <c r="B163" s="31" t="s">
        <v>121</v>
      </c>
      <c r="C163" s="30"/>
      <c r="D163" s="30"/>
      <c r="E163" s="30"/>
      <c r="F163" s="222"/>
      <c r="G163" s="222"/>
      <c r="H163" s="178"/>
      <c r="I163" s="36"/>
    </row>
    <row r="164" spans="1:10" s="28" customFormat="1" ht="10.5" customHeight="1" x14ac:dyDescent="0.2">
      <c r="A164" s="24"/>
      <c r="B164" s="16" t="s">
        <v>116</v>
      </c>
      <c r="C164" s="289">
        <v>109633375.11999996</v>
      </c>
      <c r="D164" s="289">
        <v>11132951.829999989</v>
      </c>
      <c r="E164" s="289">
        <v>120766326.94999994</v>
      </c>
      <c r="F164" s="290">
        <v>16722.11</v>
      </c>
      <c r="G164" s="290">
        <v>975784.28</v>
      </c>
      <c r="H164" s="179">
        <v>3.4836786537623343E-2</v>
      </c>
      <c r="I164" s="36"/>
      <c r="J164" s="5"/>
    </row>
    <row r="165" spans="1:10" s="28" customFormat="1" ht="10.5" customHeight="1" x14ac:dyDescent="0.2">
      <c r="A165" s="24"/>
      <c r="B165" s="16" t="s">
        <v>117</v>
      </c>
      <c r="C165" s="289">
        <v>66917301.769999996</v>
      </c>
      <c r="D165" s="289">
        <v>8867134.3499999978</v>
      </c>
      <c r="E165" s="289">
        <v>75784436.11999999</v>
      </c>
      <c r="F165" s="290">
        <v>174.72</v>
      </c>
      <c r="G165" s="290">
        <v>547760.74999999988</v>
      </c>
      <c r="H165" s="179">
        <v>-2.3492165694768752E-2</v>
      </c>
      <c r="I165" s="36"/>
      <c r="J165" s="5"/>
    </row>
    <row r="166" spans="1:10" s="28" customFormat="1" ht="10.5" customHeight="1" x14ac:dyDescent="0.2">
      <c r="A166" s="24"/>
      <c r="B166" s="16" t="s">
        <v>118</v>
      </c>
      <c r="C166" s="289">
        <v>1860404.9099999997</v>
      </c>
      <c r="D166" s="289">
        <v>41313868.040000007</v>
      </c>
      <c r="E166" s="289">
        <v>43174272.95000001</v>
      </c>
      <c r="F166" s="290"/>
      <c r="G166" s="290">
        <v>238235.66999999998</v>
      </c>
      <c r="H166" s="179">
        <v>0.18053001667930935</v>
      </c>
      <c r="I166" s="36"/>
      <c r="J166" s="5"/>
    </row>
    <row r="167" spans="1:10" s="28" customFormat="1" ht="10.5" customHeight="1" x14ac:dyDescent="0.2">
      <c r="A167" s="24"/>
      <c r="B167" s="16" t="s">
        <v>166</v>
      </c>
      <c r="C167" s="289">
        <v>18314400.639999989</v>
      </c>
      <c r="D167" s="289">
        <v>1498737.2499999972</v>
      </c>
      <c r="E167" s="289">
        <v>19813137.889999989</v>
      </c>
      <c r="F167" s="290">
        <v>41.34</v>
      </c>
      <c r="G167" s="290">
        <v>152856.51000000004</v>
      </c>
      <c r="H167" s="179">
        <v>3.2489181254426125E-2</v>
      </c>
      <c r="I167" s="36"/>
      <c r="J167" s="5"/>
    </row>
    <row r="168" spans="1:10" s="28" customFormat="1" ht="10.5" customHeight="1" x14ac:dyDescent="0.2">
      <c r="A168" s="24"/>
      <c r="B168" s="16" t="s">
        <v>22</v>
      </c>
      <c r="C168" s="289">
        <v>12501580.41</v>
      </c>
      <c r="D168" s="289">
        <v>1405356.2300000002</v>
      </c>
      <c r="E168" s="289">
        <v>13906936.640000001</v>
      </c>
      <c r="F168" s="290">
        <v>96</v>
      </c>
      <c r="G168" s="290">
        <v>98800.18</v>
      </c>
      <c r="H168" s="179">
        <v>-8.1805027223443849E-3</v>
      </c>
      <c r="I168" s="36"/>
      <c r="J168" s="5"/>
    </row>
    <row r="169" spans="1:10" s="28" customFormat="1" ht="10.5" customHeight="1" x14ac:dyDescent="0.2">
      <c r="A169" s="24"/>
      <c r="B169" s="16" t="s">
        <v>115</v>
      </c>
      <c r="C169" s="289">
        <v>10521897.060000025</v>
      </c>
      <c r="D169" s="289">
        <v>8400940.0899999924</v>
      </c>
      <c r="E169" s="289">
        <v>18922837.150000017</v>
      </c>
      <c r="F169" s="290">
        <v>81311.419999999984</v>
      </c>
      <c r="G169" s="290">
        <v>121511.20999999999</v>
      </c>
      <c r="H169" s="179">
        <v>2.5359125628290791E-2</v>
      </c>
      <c r="I169" s="36"/>
      <c r="J169" s="5"/>
    </row>
    <row r="170" spans="1:10" s="28" customFormat="1" ht="10.5" customHeight="1" x14ac:dyDescent="0.2">
      <c r="A170" s="24"/>
      <c r="B170" s="16" t="s">
        <v>114</v>
      </c>
      <c r="C170" s="289">
        <v>123808.63999999985</v>
      </c>
      <c r="D170" s="289">
        <v>7121296.1499999845</v>
      </c>
      <c r="E170" s="289">
        <v>7245104.7899999842</v>
      </c>
      <c r="F170" s="290">
        <v>369.57</v>
      </c>
      <c r="G170" s="290">
        <v>42903.280000000013</v>
      </c>
      <c r="H170" s="179">
        <v>0.22458984760636724</v>
      </c>
      <c r="I170" s="36"/>
      <c r="J170" s="5"/>
    </row>
    <row r="171" spans="1:10" s="28" customFormat="1" ht="10.5" customHeight="1" x14ac:dyDescent="0.2">
      <c r="A171" s="24"/>
      <c r="B171" s="16" t="s">
        <v>100</v>
      </c>
      <c r="C171" s="289">
        <v>3585.46</v>
      </c>
      <c r="D171" s="289">
        <v>4640.01</v>
      </c>
      <c r="E171" s="289">
        <v>8225.4700000000012</v>
      </c>
      <c r="F171" s="290"/>
      <c r="G171" s="290"/>
      <c r="H171" s="179"/>
      <c r="I171" s="36"/>
      <c r="J171" s="5"/>
    </row>
    <row r="172" spans="1:10" s="28" customFormat="1" ht="10.5" customHeight="1" x14ac:dyDescent="0.2">
      <c r="A172" s="24"/>
      <c r="B172" s="16" t="s">
        <v>283</v>
      </c>
      <c r="C172" s="289"/>
      <c r="D172" s="289">
        <v>-10608</v>
      </c>
      <c r="E172" s="289">
        <v>-10608</v>
      </c>
      <c r="F172" s="290"/>
      <c r="G172" s="290">
        <v>-72</v>
      </c>
      <c r="H172" s="179">
        <v>0.1693121693121693</v>
      </c>
      <c r="I172" s="36"/>
      <c r="J172" s="5"/>
    </row>
    <row r="173" spans="1:10" s="28" customFormat="1" ht="12.75" customHeight="1" x14ac:dyDescent="0.2">
      <c r="A173" s="24"/>
      <c r="B173" s="16" t="s">
        <v>416</v>
      </c>
      <c r="C173" s="289"/>
      <c r="D173" s="289"/>
      <c r="E173" s="289"/>
      <c r="F173" s="290"/>
      <c r="G173" s="290"/>
      <c r="H173" s="179"/>
      <c r="I173" s="36"/>
      <c r="J173" s="5"/>
    </row>
    <row r="174" spans="1:10" s="28" customFormat="1" ht="12.75" customHeight="1" x14ac:dyDescent="0.2">
      <c r="A174" s="24"/>
      <c r="B174" s="16" t="s">
        <v>412</v>
      </c>
      <c r="C174" s="289"/>
      <c r="D174" s="289">
        <v>522489.65702500008</v>
      </c>
      <c r="E174" s="289">
        <v>522489.65702500008</v>
      </c>
      <c r="F174" s="290"/>
      <c r="G174" s="290"/>
      <c r="H174" s="179">
        <v>0.64713214672002706</v>
      </c>
      <c r="I174" s="36"/>
      <c r="J174" s="5"/>
    </row>
    <row r="175" spans="1:10" s="28" customFormat="1" ht="12.75" customHeight="1" x14ac:dyDescent="0.2">
      <c r="A175" s="24"/>
      <c r="B175" s="16" t="s">
        <v>374</v>
      </c>
      <c r="C175" s="289">
        <v>158464.5</v>
      </c>
      <c r="D175" s="289">
        <v>109976.02500000004</v>
      </c>
      <c r="E175" s="289">
        <v>268440.52500000002</v>
      </c>
      <c r="F175" s="290"/>
      <c r="G175" s="290">
        <v>1017</v>
      </c>
      <c r="H175" s="179">
        <v>8.6729917700328008E-2</v>
      </c>
      <c r="I175" s="36"/>
      <c r="J175" s="5"/>
    </row>
    <row r="176" spans="1:10" s="28" customFormat="1" ht="12.75" customHeight="1" x14ac:dyDescent="0.2">
      <c r="A176" s="24"/>
      <c r="B176" s="574" t="s">
        <v>451</v>
      </c>
      <c r="C176" s="289"/>
      <c r="D176" s="289"/>
      <c r="E176" s="289"/>
      <c r="F176" s="290"/>
      <c r="G176" s="290"/>
      <c r="H176" s="179"/>
      <c r="I176" s="36"/>
      <c r="J176" s="5"/>
    </row>
    <row r="177" spans="1:11" s="28" customFormat="1" ht="12.75" hidden="1" customHeight="1" x14ac:dyDescent="0.2">
      <c r="A177" s="24"/>
      <c r="B177" s="574"/>
      <c r="C177" s="289"/>
      <c r="D177" s="289"/>
      <c r="E177" s="289"/>
      <c r="F177" s="290"/>
      <c r="G177" s="290"/>
      <c r="H177" s="179"/>
      <c r="I177" s="36"/>
      <c r="J177" s="5"/>
    </row>
    <row r="178" spans="1:11" s="28" customFormat="1" ht="12" customHeight="1" x14ac:dyDescent="0.2">
      <c r="A178" s="24"/>
      <c r="B178" s="269" t="s">
        <v>99</v>
      </c>
      <c r="C178" s="289"/>
      <c r="D178" s="289">
        <v>50177</v>
      </c>
      <c r="E178" s="289">
        <v>50177</v>
      </c>
      <c r="F178" s="290"/>
      <c r="G178" s="290"/>
      <c r="H178" s="179">
        <v>0.4220490293325776</v>
      </c>
      <c r="I178" s="36"/>
    </row>
    <row r="179" spans="1:11" s="28" customFormat="1" ht="14.25" customHeight="1" x14ac:dyDescent="0.2">
      <c r="A179" s="24"/>
      <c r="B179" s="35" t="s">
        <v>119</v>
      </c>
      <c r="C179" s="291">
        <v>220034818.50999996</v>
      </c>
      <c r="D179" s="291">
        <v>80416958.632024959</v>
      </c>
      <c r="E179" s="291">
        <v>300451777.14202493</v>
      </c>
      <c r="F179" s="292">
        <v>98715.159999999989</v>
      </c>
      <c r="G179" s="292">
        <v>2178796.88</v>
      </c>
      <c r="H179" s="178">
        <v>3.9386754196017115E-2</v>
      </c>
      <c r="I179" s="36"/>
      <c r="K179" s="209" t="b">
        <f>IF(ABS(E179-SUM(E164:E178))&lt;0.001,TRUE,FALSE)</f>
        <v>1</v>
      </c>
    </row>
    <row r="180" spans="1:11" s="28" customFormat="1" ht="14.25" customHeight="1" x14ac:dyDescent="0.2">
      <c r="A180" s="24"/>
      <c r="B180" s="35"/>
      <c r="C180" s="291"/>
      <c r="D180" s="291"/>
      <c r="E180" s="291"/>
      <c r="F180" s="292"/>
      <c r="G180" s="292"/>
      <c r="H180" s="178"/>
      <c r="I180" s="36"/>
      <c r="K180" s="209"/>
    </row>
    <row r="181" spans="1:11" s="28" customFormat="1" ht="14.25" customHeight="1" x14ac:dyDescent="0.2">
      <c r="A181" s="24"/>
      <c r="B181" s="31" t="s">
        <v>243</v>
      </c>
      <c r="C181" s="291"/>
      <c r="D181" s="291"/>
      <c r="E181" s="291"/>
      <c r="F181" s="292"/>
      <c r="G181" s="292"/>
      <c r="H181" s="178"/>
      <c r="I181" s="36"/>
    </row>
    <row r="182" spans="1:11" s="28" customFormat="1" ht="10.5" customHeight="1" x14ac:dyDescent="0.2">
      <c r="A182" s="24"/>
      <c r="B182" s="16" t="s">
        <v>22</v>
      </c>
      <c r="C182" s="289">
        <v>19899601.36999999</v>
      </c>
      <c r="D182" s="289">
        <v>10745526.673250001</v>
      </c>
      <c r="E182" s="289">
        <v>30645128.043249995</v>
      </c>
      <c r="F182" s="290"/>
      <c r="G182" s="290">
        <v>113961.14974999998</v>
      </c>
      <c r="H182" s="179">
        <v>0.13929108392121714</v>
      </c>
      <c r="I182" s="36"/>
      <c r="J182" s="5"/>
    </row>
    <row r="183" spans="1:11" s="28" customFormat="1" ht="10.5" customHeight="1" x14ac:dyDescent="0.2">
      <c r="A183" s="24"/>
      <c r="B183" s="16" t="s">
        <v>387</v>
      </c>
      <c r="C183" s="289">
        <v>6749.2445749999988</v>
      </c>
      <c r="D183" s="289">
        <v>19161.100100000007</v>
      </c>
      <c r="E183" s="289">
        <v>25910.344675000004</v>
      </c>
      <c r="F183" s="290"/>
      <c r="G183" s="290">
        <v>19.84675</v>
      </c>
      <c r="H183" s="179">
        <v>3.1302657629126651E-2</v>
      </c>
      <c r="I183" s="36"/>
      <c r="J183" s="5"/>
    </row>
    <row r="184" spans="1:11" s="28" customFormat="1" ht="10.5" customHeight="1" x14ac:dyDescent="0.2">
      <c r="A184" s="24"/>
      <c r="B184" s="16" t="s">
        <v>104</v>
      </c>
      <c r="C184" s="289">
        <v>18150903.020000014</v>
      </c>
      <c r="D184" s="289">
        <v>7902455.7699999996</v>
      </c>
      <c r="E184" s="289">
        <v>26053358.790000014</v>
      </c>
      <c r="F184" s="290"/>
      <c r="G184" s="290">
        <v>116380.18</v>
      </c>
      <c r="H184" s="179">
        <v>5.4190574698585792E-2</v>
      </c>
      <c r="I184" s="36"/>
      <c r="J184" s="5"/>
    </row>
    <row r="185" spans="1:11" s="28" customFormat="1" ht="10.5" customHeight="1" x14ac:dyDescent="0.2">
      <c r="A185" s="24"/>
      <c r="B185" s="33" t="s">
        <v>106</v>
      </c>
      <c r="C185" s="289">
        <v>14654205.430000007</v>
      </c>
      <c r="D185" s="289">
        <v>7454334.1899999995</v>
      </c>
      <c r="E185" s="289">
        <v>22108539.620000005</v>
      </c>
      <c r="F185" s="290"/>
      <c r="G185" s="290">
        <v>106755.54</v>
      </c>
      <c r="H185" s="179">
        <v>6.9374159922634293E-2</v>
      </c>
      <c r="I185" s="36"/>
      <c r="J185" s="5"/>
    </row>
    <row r="186" spans="1:11" s="28" customFormat="1" ht="10.5" customHeight="1" x14ac:dyDescent="0.2">
      <c r="A186" s="24"/>
      <c r="B186" s="33" t="s">
        <v>304</v>
      </c>
      <c r="C186" s="289">
        <v>280026.11000000004</v>
      </c>
      <c r="D186" s="289">
        <v>431682.63</v>
      </c>
      <c r="E186" s="289">
        <v>711708.74</v>
      </c>
      <c r="F186" s="290"/>
      <c r="G186" s="290">
        <v>6945.3499999999995</v>
      </c>
      <c r="H186" s="179">
        <v>-0.22172926637101453</v>
      </c>
      <c r="I186" s="36"/>
      <c r="J186" s="5"/>
    </row>
    <row r="187" spans="1:11" s="28" customFormat="1" ht="10.5" customHeight="1" x14ac:dyDescent="0.2">
      <c r="A187" s="24"/>
      <c r="B187" s="33" t="s">
        <v>305</v>
      </c>
      <c r="C187" s="289">
        <v>370.65</v>
      </c>
      <c r="D187" s="289">
        <v>477.48</v>
      </c>
      <c r="E187" s="289">
        <v>848.13</v>
      </c>
      <c r="F187" s="290"/>
      <c r="G187" s="290"/>
      <c r="H187" s="179">
        <v>-0.12078080942113123</v>
      </c>
      <c r="I187" s="36"/>
      <c r="J187" s="5"/>
    </row>
    <row r="188" spans="1:11" s="28" customFormat="1" ht="10.5" customHeight="1" x14ac:dyDescent="0.2">
      <c r="A188" s="24"/>
      <c r="B188" s="33" t="s">
        <v>306</v>
      </c>
      <c r="C188" s="289">
        <v>418.46</v>
      </c>
      <c r="D188" s="289">
        <v>40028.639999999999</v>
      </c>
      <c r="E188" s="289">
        <v>40447.1</v>
      </c>
      <c r="F188" s="290"/>
      <c r="G188" s="290">
        <v>2166.4499999999998</v>
      </c>
      <c r="H188" s="179"/>
      <c r="I188" s="36"/>
      <c r="J188" s="5"/>
    </row>
    <row r="189" spans="1:11" s="28" customFormat="1" ht="10.5" customHeight="1" x14ac:dyDescent="0.2">
      <c r="A189" s="24"/>
      <c r="B189" s="33" t="s">
        <v>307</v>
      </c>
      <c r="C189" s="289">
        <v>1877040.24</v>
      </c>
      <c r="D189" s="289">
        <v>964325.49999999942</v>
      </c>
      <c r="E189" s="289">
        <v>2841365.7399999998</v>
      </c>
      <c r="F189" s="290"/>
      <c r="G189" s="290">
        <v>11075.89</v>
      </c>
      <c r="H189" s="179">
        <v>0.15463212570146512</v>
      </c>
      <c r="I189" s="36"/>
      <c r="J189" s="5"/>
    </row>
    <row r="190" spans="1:11" s="28" customFormat="1" ht="10.5" customHeight="1" x14ac:dyDescent="0.2">
      <c r="A190" s="24"/>
      <c r="B190" s="33" t="s">
        <v>308</v>
      </c>
      <c r="C190" s="289">
        <v>2482424.1099999994</v>
      </c>
      <c r="D190" s="289">
        <v>668050.22999999986</v>
      </c>
      <c r="E190" s="289">
        <v>3150474.3399999994</v>
      </c>
      <c r="F190" s="290"/>
      <c r="G190" s="290">
        <v>13502.97</v>
      </c>
      <c r="H190" s="179">
        <v>0.11936225570332692</v>
      </c>
      <c r="I190" s="36"/>
      <c r="J190" s="5"/>
    </row>
    <row r="191" spans="1:11" s="28" customFormat="1" ht="10.5" customHeight="1" x14ac:dyDescent="0.2">
      <c r="A191" s="24"/>
      <c r="B191" s="33" t="s">
        <v>309</v>
      </c>
      <c r="C191" s="289">
        <v>10013925.860000009</v>
      </c>
      <c r="D191" s="289">
        <v>5349769.71</v>
      </c>
      <c r="E191" s="289">
        <v>15363695.57000001</v>
      </c>
      <c r="F191" s="290"/>
      <c r="G191" s="290">
        <v>73064.88</v>
      </c>
      <c r="H191" s="179">
        <v>8.6488434084474486E-2</v>
      </c>
      <c r="I191" s="36"/>
      <c r="J191" s="5"/>
    </row>
    <row r="192" spans="1:11" ht="10.5" customHeight="1" x14ac:dyDescent="0.2">
      <c r="B192" s="33" t="s">
        <v>105</v>
      </c>
      <c r="C192" s="289">
        <v>3496697.5900000036</v>
      </c>
      <c r="D192" s="289">
        <v>448121.58000000007</v>
      </c>
      <c r="E192" s="289">
        <v>3944819.1700000041</v>
      </c>
      <c r="F192" s="290"/>
      <c r="G192" s="290">
        <v>9624.6400000000012</v>
      </c>
      <c r="H192" s="179">
        <v>-2.3513508655108484E-2</v>
      </c>
      <c r="I192" s="34"/>
    </row>
    <row r="193" spans="1:10" ht="10.5" customHeight="1" x14ac:dyDescent="0.2">
      <c r="B193" s="16" t="s">
        <v>116</v>
      </c>
      <c r="C193" s="289">
        <v>21335718.75</v>
      </c>
      <c r="D193" s="289">
        <v>2577825.3400000003</v>
      </c>
      <c r="E193" s="289">
        <v>23913544.09</v>
      </c>
      <c r="F193" s="290"/>
      <c r="G193" s="290">
        <v>64323.720000000016</v>
      </c>
      <c r="H193" s="179">
        <v>9.9630371291301367E-2</v>
      </c>
      <c r="I193" s="34"/>
    </row>
    <row r="194" spans="1:10" ht="10.5" customHeight="1" x14ac:dyDescent="0.2">
      <c r="B194" s="16" t="s">
        <v>117</v>
      </c>
      <c r="C194" s="289">
        <v>14588561.350000001</v>
      </c>
      <c r="D194" s="289">
        <v>2680242.1699999995</v>
      </c>
      <c r="E194" s="289">
        <v>17268803.52</v>
      </c>
      <c r="F194" s="290"/>
      <c r="G194" s="290">
        <v>37570.490000000005</v>
      </c>
      <c r="H194" s="179">
        <v>2.1242939313046216E-2</v>
      </c>
      <c r="I194" s="34"/>
    </row>
    <row r="195" spans="1:10" ht="10.5" customHeight="1" x14ac:dyDescent="0.2">
      <c r="B195" s="16" t="s">
        <v>118</v>
      </c>
      <c r="C195" s="289">
        <v>218417.01999999996</v>
      </c>
      <c r="D195" s="289">
        <v>4740889.16</v>
      </c>
      <c r="E195" s="289">
        <v>4959306.18</v>
      </c>
      <c r="F195" s="290"/>
      <c r="G195" s="290">
        <v>4960.0600000000004</v>
      </c>
      <c r="H195" s="179">
        <v>0.25286289032524234</v>
      </c>
      <c r="I195" s="34"/>
    </row>
    <row r="196" spans="1:10" s="28" customFormat="1" ht="10.5" customHeight="1" x14ac:dyDescent="0.2">
      <c r="A196" s="24"/>
      <c r="B196" s="16" t="s">
        <v>115</v>
      </c>
      <c r="C196" s="289">
        <v>1990665.3599999982</v>
      </c>
      <c r="D196" s="289">
        <v>2653979.2999999989</v>
      </c>
      <c r="E196" s="289">
        <v>4644644.6599999974</v>
      </c>
      <c r="F196" s="290"/>
      <c r="G196" s="290">
        <v>8938.7100000000009</v>
      </c>
      <c r="H196" s="179">
        <v>0.11144760571478685</v>
      </c>
      <c r="I196" s="36"/>
      <c r="J196" s="5"/>
    </row>
    <row r="197" spans="1:10" s="28" customFormat="1" ht="10.5" customHeight="1" x14ac:dyDescent="0.2">
      <c r="A197" s="24"/>
      <c r="B197" s="16" t="s">
        <v>114</v>
      </c>
      <c r="C197" s="289">
        <v>16495.089999999997</v>
      </c>
      <c r="D197" s="289">
        <v>2095315.120000002</v>
      </c>
      <c r="E197" s="289">
        <v>2111810.2100000018</v>
      </c>
      <c r="F197" s="290"/>
      <c r="G197" s="290">
        <v>6393.6000000000013</v>
      </c>
      <c r="H197" s="179">
        <v>9.6742116754920504E-2</v>
      </c>
      <c r="I197" s="36"/>
      <c r="J197" s="5"/>
    </row>
    <row r="198" spans="1:10" s="28" customFormat="1" ht="10.5" customHeight="1" x14ac:dyDescent="0.2">
      <c r="A198" s="24"/>
      <c r="B198" s="16" t="s">
        <v>95</v>
      </c>
      <c r="C198" s="289">
        <v>45656.959999999999</v>
      </c>
      <c r="D198" s="289">
        <v>234399.52000000005</v>
      </c>
      <c r="E198" s="289">
        <v>280056.48000000004</v>
      </c>
      <c r="F198" s="290"/>
      <c r="G198" s="290">
        <v>395.6</v>
      </c>
      <c r="H198" s="179">
        <v>-0.58196945284657353</v>
      </c>
      <c r="I198" s="36"/>
      <c r="J198" s="5"/>
    </row>
    <row r="199" spans="1:10" ht="10.5" customHeight="1" x14ac:dyDescent="0.2">
      <c r="B199" s="16" t="s">
        <v>381</v>
      </c>
      <c r="C199" s="289">
        <v>9243023.3600000013</v>
      </c>
      <c r="D199" s="289">
        <v>1462808.7349999999</v>
      </c>
      <c r="E199" s="289">
        <v>10705832.095000001</v>
      </c>
      <c r="F199" s="290"/>
      <c r="G199" s="290">
        <v>112874.56999999999</v>
      </c>
      <c r="H199" s="179">
        <v>0.42135640517464745</v>
      </c>
      <c r="I199" s="20"/>
    </row>
    <row r="200" spans="1:10" ht="10.5" customHeight="1" x14ac:dyDescent="0.2">
      <c r="B200" s="16" t="s">
        <v>418</v>
      </c>
      <c r="C200" s="289"/>
      <c r="D200" s="289">
        <v>11435.200000000003</v>
      </c>
      <c r="E200" s="289">
        <v>11435.200000000003</v>
      </c>
      <c r="F200" s="290"/>
      <c r="G200" s="290"/>
      <c r="H200" s="179">
        <v>0.66456083146525402</v>
      </c>
      <c r="I200" s="34"/>
    </row>
    <row r="201" spans="1:10" ht="10.5" customHeight="1" x14ac:dyDescent="0.2">
      <c r="B201" s="16" t="s">
        <v>441</v>
      </c>
      <c r="C201" s="289"/>
      <c r="D201" s="289">
        <v>7133639.0775299985</v>
      </c>
      <c r="E201" s="289">
        <v>7133639.0775299985</v>
      </c>
      <c r="F201" s="290"/>
      <c r="G201" s="290"/>
      <c r="H201" s="179">
        <v>0.2733009052191806</v>
      </c>
      <c r="I201" s="34"/>
    </row>
    <row r="202" spans="1:10" ht="10.5" customHeight="1" x14ac:dyDescent="0.2">
      <c r="B202" s="16" t="s">
        <v>346</v>
      </c>
      <c r="C202" s="289"/>
      <c r="D202" s="289"/>
      <c r="E202" s="289"/>
      <c r="F202" s="290"/>
      <c r="G202" s="290"/>
      <c r="H202" s="179"/>
      <c r="I202" s="20"/>
    </row>
    <row r="203" spans="1:10" ht="10.5" customHeight="1" x14ac:dyDescent="0.2">
      <c r="B203" s="16" t="s">
        <v>350</v>
      </c>
      <c r="C203" s="289"/>
      <c r="D203" s="289">
        <v>29931043.878980003</v>
      </c>
      <c r="E203" s="289">
        <v>29931043.878980003</v>
      </c>
      <c r="F203" s="290"/>
      <c r="G203" s="290"/>
      <c r="H203" s="179"/>
      <c r="I203" s="20"/>
    </row>
    <row r="204" spans="1:10" ht="10.5" customHeight="1" x14ac:dyDescent="0.2">
      <c r="B204" s="16" t="s">
        <v>313</v>
      </c>
      <c r="C204" s="289"/>
      <c r="D204" s="289"/>
      <c r="E204" s="289"/>
      <c r="F204" s="290"/>
      <c r="G204" s="290"/>
      <c r="H204" s="179"/>
      <c r="I204" s="20"/>
    </row>
    <row r="205" spans="1:10" ht="10.5" customHeight="1" x14ac:dyDescent="0.2">
      <c r="B205" s="16" t="s">
        <v>351</v>
      </c>
      <c r="C205" s="289"/>
      <c r="D205" s="289"/>
      <c r="E205" s="289"/>
      <c r="F205" s="290"/>
      <c r="G205" s="290"/>
      <c r="H205" s="179"/>
      <c r="I205" s="20"/>
    </row>
    <row r="206" spans="1:10" ht="10.5" customHeight="1" x14ac:dyDescent="0.2">
      <c r="B206" s="269" t="s">
        <v>412</v>
      </c>
      <c r="C206" s="289"/>
      <c r="D206" s="289"/>
      <c r="E206" s="289"/>
      <c r="F206" s="290"/>
      <c r="G206" s="290"/>
      <c r="H206" s="179"/>
      <c r="I206" s="34"/>
    </row>
    <row r="207" spans="1:10" ht="10.5" customHeight="1" x14ac:dyDescent="0.2">
      <c r="B207" s="16" t="s">
        <v>100</v>
      </c>
      <c r="C207" s="289">
        <v>63306.66</v>
      </c>
      <c r="D207" s="289">
        <v>427278.66000000003</v>
      </c>
      <c r="E207" s="289">
        <v>490585.32000000007</v>
      </c>
      <c r="F207" s="290"/>
      <c r="G207" s="290">
        <v>1738.6200000000001</v>
      </c>
      <c r="H207" s="179">
        <v>0.30988209319975191</v>
      </c>
      <c r="I207" s="34"/>
    </row>
    <row r="208" spans="1:10" ht="10.5" customHeight="1" x14ac:dyDescent="0.2">
      <c r="B208" s="16" t="s">
        <v>388</v>
      </c>
      <c r="C208" s="289">
        <v>1708.0054249999994</v>
      </c>
      <c r="D208" s="289">
        <v>6391.8998999999958</v>
      </c>
      <c r="E208" s="289">
        <v>8099.9053249999952</v>
      </c>
      <c r="F208" s="290"/>
      <c r="G208" s="290">
        <v>-4.3467499999999966</v>
      </c>
      <c r="H208" s="179">
        <v>-0.50998343321738071</v>
      </c>
      <c r="I208" s="34"/>
    </row>
    <row r="209" spans="1:10" ht="10.5" customHeight="1" x14ac:dyDescent="0.2">
      <c r="B209" s="16" t="s">
        <v>94</v>
      </c>
      <c r="C209" s="289">
        <v>657.9</v>
      </c>
      <c r="D209" s="289">
        <v>21897.75</v>
      </c>
      <c r="E209" s="289">
        <v>22555.65</v>
      </c>
      <c r="F209" s="290"/>
      <c r="G209" s="290"/>
      <c r="H209" s="179">
        <v>-0.21260239713857021</v>
      </c>
      <c r="I209" s="34"/>
    </row>
    <row r="210" spans="1:10" ht="10.5" customHeight="1" x14ac:dyDescent="0.2">
      <c r="B210" s="16" t="s">
        <v>92</v>
      </c>
      <c r="C210" s="289">
        <v>25985.449999999997</v>
      </c>
      <c r="D210" s="289">
        <v>3094.64</v>
      </c>
      <c r="E210" s="289">
        <v>29080.089999999997</v>
      </c>
      <c r="F210" s="290"/>
      <c r="G210" s="290">
        <v>111.98000000000002</v>
      </c>
      <c r="H210" s="179">
        <v>-6.6185953014013865E-2</v>
      </c>
      <c r="I210" s="34"/>
    </row>
    <row r="211" spans="1:10" s="28" customFormat="1" ht="10.5" customHeight="1" x14ac:dyDescent="0.2">
      <c r="A211" s="24"/>
      <c r="B211" s="16" t="s">
        <v>93</v>
      </c>
      <c r="C211" s="289">
        <v>21069.489999999998</v>
      </c>
      <c r="D211" s="289">
        <v>3593.25</v>
      </c>
      <c r="E211" s="289">
        <v>24662.739999999998</v>
      </c>
      <c r="F211" s="290"/>
      <c r="G211" s="290"/>
      <c r="H211" s="179">
        <v>-0.18432827503273408</v>
      </c>
      <c r="I211" s="27"/>
      <c r="J211" s="5"/>
    </row>
    <row r="212" spans="1:10" ht="10.5" customHeight="1" x14ac:dyDescent="0.2">
      <c r="B212" s="16" t="s">
        <v>303</v>
      </c>
      <c r="C212" s="289"/>
      <c r="D212" s="289"/>
      <c r="E212" s="289"/>
      <c r="F212" s="290"/>
      <c r="G212" s="290"/>
      <c r="H212" s="179"/>
      <c r="I212" s="34"/>
    </row>
    <row r="213" spans="1:10" ht="10.5" customHeight="1" x14ac:dyDescent="0.2">
      <c r="B213" s="16" t="s">
        <v>123</v>
      </c>
      <c r="C213" s="289">
        <v>127141.05</v>
      </c>
      <c r="D213" s="289">
        <v>12972.29</v>
      </c>
      <c r="E213" s="289">
        <v>140113.34</v>
      </c>
      <c r="F213" s="290"/>
      <c r="G213" s="290">
        <v>194.93</v>
      </c>
      <c r="H213" s="179">
        <v>0.29721229603139876</v>
      </c>
      <c r="I213" s="34"/>
    </row>
    <row r="214" spans="1:10" ht="10.5" customHeight="1" x14ac:dyDescent="0.2">
      <c r="B214" s="16" t="s">
        <v>107</v>
      </c>
      <c r="C214" s="289"/>
      <c r="D214" s="289"/>
      <c r="E214" s="289"/>
      <c r="F214" s="290"/>
      <c r="G214" s="290"/>
      <c r="H214" s="179"/>
      <c r="I214" s="20"/>
    </row>
    <row r="215" spans="1:10" ht="10.5" customHeight="1" x14ac:dyDescent="0.2">
      <c r="B215" s="33" t="s">
        <v>110</v>
      </c>
      <c r="C215" s="289"/>
      <c r="D215" s="289"/>
      <c r="E215" s="289"/>
      <c r="F215" s="290"/>
      <c r="G215" s="290"/>
      <c r="H215" s="179"/>
      <c r="I215" s="34"/>
    </row>
    <row r="216" spans="1:10" ht="10.5" customHeight="1" x14ac:dyDescent="0.2">
      <c r="B216" s="33" t="s">
        <v>109</v>
      </c>
      <c r="C216" s="289"/>
      <c r="D216" s="289"/>
      <c r="E216" s="289"/>
      <c r="F216" s="290"/>
      <c r="G216" s="290"/>
      <c r="H216" s="179"/>
      <c r="I216" s="34"/>
    </row>
    <row r="217" spans="1:10" ht="10.5" customHeight="1" x14ac:dyDescent="0.2">
      <c r="B217" s="33" t="s">
        <v>111</v>
      </c>
      <c r="C217" s="289"/>
      <c r="D217" s="289"/>
      <c r="E217" s="289"/>
      <c r="F217" s="290"/>
      <c r="G217" s="290"/>
      <c r="H217" s="179"/>
      <c r="I217" s="34"/>
    </row>
    <row r="218" spans="1:10" ht="10.5" customHeight="1" x14ac:dyDescent="0.2">
      <c r="B218" s="33" t="s">
        <v>112</v>
      </c>
      <c r="C218" s="289"/>
      <c r="D218" s="289"/>
      <c r="E218" s="289"/>
      <c r="F218" s="290"/>
      <c r="G218" s="290"/>
      <c r="H218" s="179"/>
      <c r="I218" s="34"/>
    </row>
    <row r="219" spans="1:10" s="28" customFormat="1" ht="10.5" customHeight="1" x14ac:dyDescent="0.2">
      <c r="A219" s="24"/>
      <c r="B219" s="16" t="s">
        <v>256</v>
      </c>
      <c r="C219" s="289">
        <v>7261.6500000000005</v>
      </c>
      <c r="D219" s="289">
        <v>118.45</v>
      </c>
      <c r="E219" s="289">
        <v>7380.1</v>
      </c>
      <c r="F219" s="290"/>
      <c r="G219" s="290">
        <v>55.58</v>
      </c>
      <c r="H219" s="179"/>
      <c r="I219" s="47"/>
      <c r="J219" s="5"/>
    </row>
    <row r="220" spans="1:10" s="28" customFormat="1" ht="10.5" customHeight="1" x14ac:dyDescent="0.2">
      <c r="A220" s="24"/>
      <c r="B220" s="16" t="s">
        <v>96</v>
      </c>
      <c r="C220" s="289"/>
      <c r="D220" s="289"/>
      <c r="E220" s="289"/>
      <c r="F220" s="290"/>
      <c r="G220" s="290"/>
      <c r="H220" s="179"/>
      <c r="I220" s="47"/>
      <c r="J220" s="5"/>
    </row>
    <row r="221" spans="1:10" s="28" customFormat="1" ht="10.5" customHeight="1" x14ac:dyDescent="0.2">
      <c r="A221" s="24"/>
      <c r="B221" s="16" t="s">
        <v>103</v>
      </c>
      <c r="C221" s="295"/>
      <c r="D221" s="295"/>
      <c r="E221" s="295"/>
      <c r="F221" s="296"/>
      <c r="G221" s="296"/>
      <c r="H221" s="190"/>
      <c r="I221" s="47"/>
      <c r="J221" s="5"/>
    </row>
    <row r="222" spans="1:10" s="28" customFormat="1" ht="10.5" customHeight="1" x14ac:dyDescent="0.2">
      <c r="A222" s="24"/>
      <c r="B222" s="16" t="s">
        <v>91</v>
      </c>
      <c r="C222" s="295">
        <v>104811.85</v>
      </c>
      <c r="D222" s="295">
        <v>47826.68</v>
      </c>
      <c r="E222" s="295">
        <v>152638.53</v>
      </c>
      <c r="F222" s="296"/>
      <c r="G222" s="296">
        <v>84</v>
      </c>
      <c r="H222" s="190">
        <v>0.82291223543692404</v>
      </c>
      <c r="I222" s="47"/>
      <c r="J222" s="5"/>
    </row>
    <row r="223" spans="1:10" s="28" customFormat="1" ht="10.5" customHeight="1" x14ac:dyDescent="0.2">
      <c r="A223" s="24"/>
      <c r="B223" s="269" t="s">
        <v>382</v>
      </c>
      <c r="C223" s="295"/>
      <c r="D223" s="295"/>
      <c r="E223" s="295"/>
      <c r="F223" s="296"/>
      <c r="G223" s="296"/>
      <c r="H223" s="190"/>
      <c r="I223" s="47"/>
      <c r="J223" s="5"/>
    </row>
    <row r="224" spans="1:10" s="28" customFormat="1" ht="10.5" customHeight="1" x14ac:dyDescent="0.2">
      <c r="A224" s="24"/>
      <c r="B224" s="268" t="s">
        <v>255</v>
      </c>
      <c r="C224" s="295"/>
      <c r="D224" s="295"/>
      <c r="E224" s="295"/>
      <c r="F224" s="296"/>
      <c r="G224" s="296"/>
      <c r="H224" s="190"/>
      <c r="I224" s="47"/>
      <c r="J224" s="5"/>
    </row>
    <row r="225" spans="1:11" s="28" customFormat="1" ht="10.5" customHeight="1" x14ac:dyDescent="0.2">
      <c r="A225" s="24"/>
      <c r="B225" s="16" t="s">
        <v>411</v>
      </c>
      <c r="C225" s="295"/>
      <c r="D225" s="295"/>
      <c r="E225" s="295"/>
      <c r="F225" s="296"/>
      <c r="G225" s="296"/>
      <c r="H225" s="190"/>
      <c r="I225" s="47"/>
      <c r="J225" s="5"/>
    </row>
    <row r="226" spans="1:11" s="28" customFormat="1" ht="10.5" customHeight="1" x14ac:dyDescent="0.2">
      <c r="A226" s="24"/>
      <c r="B226" s="16" t="s">
        <v>97</v>
      </c>
      <c r="C226" s="295"/>
      <c r="D226" s="295"/>
      <c r="E226" s="295"/>
      <c r="F226" s="296"/>
      <c r="G226" s="296"/>
      <c r="H226" s="190"/>
      <c r="I226" s="47"/>
      <c r="J226" s="5"/>
    </row>
    <row r="227" spans="1:11" s="28" customFormat="1" ht="10.5" customHeight="1" x14ac:dyDescent="0.2">
      <c r="A227" s="24"/>
      <c r="B227" s="16" t="s">
        <v>380</v>
      </c>
      <c r="C227" s="295"/>
      <c r="D227" s="295"/>
      <c r="E227" s="295"/>
      <c r="F227" s="296"/>
      <c r="G227" s="296"/>
      <c r="H227" s="190"/>
      <c r="I227" s="47"/>
      <c r="J227" s="5"/>
    </row>
    <row r="228" spans="1:11" s="28" customFormat="1" ht="10.5" customHeight="1" x14ac:dyDescent="0.2">
      <c r="A228" s="24"/>
      <c r="B228" s="16" t="s">
        <v>419</v>
      </c>
      <c r="C228" s="295"/>
      <c r="D228" s="295">
        <v>15927.320400000001</v>
      </c>
      <c r="E228" s="295">
        <v>15927.320400000001</v>
      </c>
      <c r="F228" s="296"/>
      <c r="G228" s="296"/>
      <c r="H228" s="190"/>
      <c r="I228" s="47"/>
      <c r="J228" s="5"/>
    </row>
    <row r="229" spans="1:11" s="28" customFormat="1" ht="10.5" customHeight="1" x14ac:dyDescent="0.2">
      <c r="A229" s="24"/>
      <c r="B229" s="16" t="s">
        <v>489</v>
      </c>
      <c r="C229" s="295"/>
      <c r="D229" s="295"/>
      <c r="E229" s="295"/>
      <c r="F229" s="296"/>
      <c r="G229" s="296"/>
      <c r="H229" s="190"/>
      <c r="I229" s="47"/>
      <c r="J229" s="5"/>
    </row>
    <row r="230" spans="1:11" s="28" customFormat="1" ht="10.5" customHeight="1" x14ac:dyDescent="0.2">
      <c r="A230" s="24"/>
      <c r="B230" s="16" t="s">
        <v>487</v>
      </c>
      <c r="C230" s="295"/>
      <c r="D230" s="295">
        <v>6831.2595999999994</v>
      </c>
      <c r="E230" s="295">
        <v>6831.2595999999994</v>
      </c>
      <c r="F230" s="296"/>
      <c r="G230" s="296"/>
      <c r="H230" s="190">
        <v>-0.20498171114276409</v>
      </c>
      <c r="I230" s="47"/>
      <c r="J230" s="5"/>
    </row>
    <row r="231" spans="1:11" s="28" customFormat="1" ht="10.5" customHeight="1" x14ac:dyDescent="0.2">
      <c r="A231" s="24"/>
      <c r="B231" s="16" t="s">
        <v>374</v>
      </c>
      <c r="C231" s="295">
        <v>17211</v>
      </c>
      <c r="D231" s="295">
        <v>12122.490000000003</v>
      </c>
      <c r="E231" s="295">
        <v>29333.490000000005</v>
      </c>
      <c r="F231" s="296"/>
      <c r="G231" s="296">
        <v>135</v>
      </c>
      <c r="H231" s="190">
        <v>2.3145163990691442E-2</v>
      </c>
      <c r="I231" s="47"/>
      <c r="J231" s="5"/>
    </row>
    <row r="232" spans="1:11" s="28" customFormat="1" ht="10.5" customHeight="1" x14ac:dyDescent="0.2">
      <c r="A232" s="24"/>
      <c r="B232" s="16" t="s">
        <v>420</v>
      </c>
      <c r="C232" s="295"/>
      <c r="D232" s="295">
        <v>119177.675</v>
      </c>
      <c r="E232" s="295">
        <v>119177.675</v>
      </c>
      <c r="F232" s="296"/>
      <c r="G232" s="296"/>
      <c r="H232" s="190">
        <v>-6.3266779594556288E-2</v>
      </c>
      <c r="I232" s="47"/>
      <c r="J232" s="5"/>
    </row>
    <row r="233" spans="1:11" s="28" customFormat="1" ht="10.5" customHeight="1" x14ac:dyDescent="0.2">
      <c r="A233" s="24"/>
      <c r="B233" s="574" t="s">
        <v>460</v>
      </c>
      <c r="C233" s="295"/>
      <c r="D233" s="295"/>
      <c r="E233" s="295"/>
      <c r="F233" s="296"/>
      <c r="G233" s="296"/>
      <c r="H233" s="190"/>
      <c r="I233" s="47"/>
      <c r="J233" s="5"/>
    </row>
    <row r="234" spans="1:11" s="28" customFormat="1" ht="10.5" hidden="1" customHeight="1" x14ac:dyDescent="0.2">
      <c r="A234" s="24"/>
      <c r="B234" s="574"/>
      <c r="C234" s="295"/>
      <c r="D234" s="295"/>
      <c r="E234" s="295"/>
      <c r="F234" s="296"/>
      <c r="G234" s="296"/>
      <c r="H234" s="190"/>
      <c r="I234" s="47"/>
      <c r="J234" s="5"/>
    </row>
    <row r="235" spans="1:11" s="28" customFormat="1" ht="10.5" customHeight="1" x14ac:dyDescent="0.2">
      <c r="A235" s="24"/>
      <c r="B235" s="16" t="s">
        <v>99</v>
      </c>
      <c r="C235" s="295">
        <v>19691.300000000003</v>
      </c>
      <c r="D235" s="295">
        <v>135953.40185900001</v>
      </c>
      <c r="E235" s="295">
        <v>155644.70185900002</v>
      </c>
      <c r="F235" s="296"/>
      <c r="G235" s="296">
        <v>244.64492999999999</v>
      </c>
      <c r="H235" s="190">
        <v>8.6190637927825664E-2</v>
      </c>
      <c r="I235" s="47"/>
      <c r="J235" s="5"/>
    </row>
    <row r="236" spans="1:11" s="28" customFormat="1" ht="10.5" customHeight="1" x14ac:dyDescent="0.2">
      <c r="A236" s="24"/>
      <c r="B236" s="16" t="s">
        <v>283</v>
      </c>
      <c r="C236" s="295"/>
      <c r="D236" s="295">
        <v>-113976</v>
      </c>
      <c r="E236" s="295">
        <v>-113976</v>
      </c>
      <c r="F236" s="296"/>
      <c r="G236" s="296">
        <v>-168</v>
      </c>
      <c r="H236" s="190">
        <v>0.33323975294778219</v>
      </c>
      <c r="I236" s="47"/>
      <c r="J236" s="5"/>
    </row>
    <row r="237" spans="1:11" s="28" customFormat="1" ht="12.75" customHeight="1" x14ac:dyDescent="0.2">
      <c r="A237" s="24"/>
      <c r="B237" s="16" t="s">
        <v>279</v>
      </c>
      <c r="C237" s="295">
        <v>2</v>
      </c>
      <c r="D237" s="295">
        <v>-1635228</v>
      </c>
      <c r="E237" s="295">
        <v>-1635226</v>
      </c>
      <c r="F237" s="296"/>
      <c r="G237" s="296">
        <v>-8614</v>
      </c>
      <c r="H237" s="190">
        <v>0.27118820624762896</v>
      </c>
      <c r="I237" s="47"/>
    </row>
    <row r="238" spans="1:11" ht="10.5" customHeight="1" x14ac:dyDescent="0.2">
      <c r="B238" s="35" t="s">
        <v>245</v>
      </c>
      <c r="C238" s="297">
        <v>85884637.879999995</v>
      </c>
      <c r="D238" s="297">
        <v>71252702.811618984</v>
      </c>
      <c r="E238" s="297">
        <v>157137340.69161898</v>
      </c>
      <c r="F238" s="298"/>
      <c r="G238" s="298">
        <v>459596.33467999997</v>
      </c>
      <c r="H238" s="180">
        <v>0.28720710025805452</v>
      </c>
      <c r="I238" s="47"/>
      <c r="K238" s="209" t="b">
        <f>IF(ABS(E238-SUM(E182:E184,E193:E214,E219:E237))&lt;0.001,TRUE,FALSE)</f>
        <v>1</v>
      </c>
    </row>
    <row r="239" spans="1:11" ht="10.5" customHeight="1" x14ac:dyDescent="0.2">
      <c r="B239" s="35"/>
      <c r="C239" s="297"/>
      <c r="D239" s="297"/>
      <c r="E239" s="297"/>
      <c r="F239" s="298"/>
      <c r="G239" s="298"/>
      <c r="H239" s="180"/>
      <c r="I239" s="47"/>
      <c r="K239" s="209"/>
    </row>
    <row r="240" spans="1:11" ht="10.5" customHeight="1" x14ac:dyDescent="0.2">
      <c r="B240" s="31" t="s">
        <v>278</v>
      </c>
      <c r="C240" s="297"/>
      <c r="D240" s="297"/>
      <c r="E240" s="297"/>
      <c r="F240" s="298"/>
      <c r="G240" s="298"/>
      <c r="H240" s="180"/>
      <c r="I240" s="47"/>
    </row>
    <row r="241" spans="2:9" ht="10.5" customHeight="1" x14ac:dyDescent="0.2">
      <c r="B241" s="16" t="s">
        <v>22</v>
      </c>
      <c r="C241" s="295">
        <v>411216969.04999876</v>
      </c>
      <c r="D241" s="295">
        <v>213109810.06666484</v>
      </c>
      <c r="E241" s="295">
        <v>624326779.11666358</v>
      </c>
      <c r="F241" s="296">
        <v>7368284.6800000016</v>
      </c>
      <c r="G241" s="296">
        <v>3639878.4887499991</v>
      </c>
      <c r="H241" s="190">
        <v>0.13792395852968897</v>
      </c>
      <c r="I241" s="47"/>
    </row>
    <row r="242" spans="2:9" ht="10.5" customHeight="1" x14ac:dyDescent="0.2">
      <c r="B242" s="16" t="s">
        <v>387</v>
      </c>
      <c r="C242" s="295">
        <v>124291.38333700004</v>
      </c>
      <c r="D242" s="295">
        <v>264395.91728300008</v>
      </c>
      <c r="E242" s="295">
        <v>388687.30062000011</v>
      </c>
      <c r="F242" s="296">
        <v>17201.577799999999</v>
      </c>
      <c r="G242" s="296">
        <v>1578.6280500000003</v>
      </c>
      <c r="H242" s="190"/>
      <c r="I242" s="47"/>
    </row>
    <row r="243" spans="2:9" ht="10.5" customHeight="1" x14ac:dyDescent="0.2">
      <c r="B243" s="16" t="s">
        <v>104</v>
      </c>
      <c r="C243" s="295">
        <v>312090463.18000019</v>
      </c>
      <c r="D243" s="295">
        <v>323603798.77999961</v>
      </c>
      <c r="E243" s="295">
        <v>635694261.9599998</v>
      </c>
      <c r="F243" s="296">
        <v>33022712.390000004</v>
      </c>
      <c r="G243" s="296">
        <v>3901348.69</v>
      </c>
      <c r="H243" s="190">
        <v>-0.21782713768084527</v>
      </c>
      <c r="I243" s="47"/>
    </row>
    <row r="244" spans="2:9" ht="10.5" customHeight="1" x14ac:dyDescent="0.2">
      <c r="B244" s="33" t="s">
        <v>106</v>
      </c>
      <c r="C244" s="295">
        <v>286353407.91000026</v>
      </c>
      <c r="D244" s="295">
        <v>321009477.89999956</v>
      </c>
      <c r="E244" s="295">
        <v>607362885.80999994</v>
      </c>
      <c r="F244" s="296">
        <v>32669754.420000002</v>
      </c>
      <c r="G244" s="296">
        <v>3711547.14</v>
      </c>
      <c r="H244" s="190">
        <v>-0.22345841546685141</v>
      </c>
      <c r="I244" s="47"/>
    </row>
    <row r="245" spans="2:9" ht="10.5" customHeight="1" x14ac:dyDescent="0.2">
      <c r="B245" s="33" t="s">
        <v>304</v>
      </c>
      <c r="C245" s="295">
        <v>7474598.680000009</v>
      </c>
      <c r="D245" s="295">
        <v>33065350.000000007</v>
      </c>
      <c r="E245" s="295">
        <v>40539948.680000015</v>
      </c>
      <c r="F245" s="296">
        <v>10289602.120000003</v>
      </c>
      <c r="G245" s="296">
        <v>280923.33</v>
      </c>
      <c r="H245" s="190"/>
      <c r="I245" s="47"/>
    </row>
    <row r="246" spans="2:9" ht="10.5" customHeight="1" x14ac:dyDescent="0.2">
      <c r="B246" s="33" t="s">
        <v>305</v>
      </c>
      <c r="C246" s="295">
        <v>9457.5400000000009</v>
      </c>
      <c r="D246" s="295">
        <v>10435.510000000002</v>
      </c>
      <c r="E246" s="295">
        <v>19893.050000000003</v>
      </c>
      <c r="F246" s="296">
        <v>11800.900000000001</v>
      </c>
      <c r="G246" s="296"/>
      <c r="H246" s="190"/>
      <c r="I246" s="47"/>
    </row>
    <row r="247" spans="2:9" ht="10.5" customHeight="1" x14ac:dyDescent="0.2">
      <c r="B247" s="33" t="s">
        <v>306</v>
      </c>
      <c r="C247" s="295">
        <v>119546.22</v>
      </c>
      <c r="D247" s="295">
        <v>6479792.3499999987</v>
      </c>
      <c r="E247" s="295">
        <v>6599338.5699999994</v>
      </c>
      <c r="F247" s="296">
        <v>5193205.1199999992</v>
      </c>
      <c r="G247" s="296">
        <v>59703.15</v>
      </c>
      <c r="H247" s="190"/>
      <c r="I247" s="47"/>
    </row>
    <row r="248" spans="2:9" ht="10.5" customHeight="1" x14ac:dyDescent="0.2">
      <c r="B248" s="33" t="s">
        <v>307</v>
      </c>
      <c r="C248" s="295">
        <v>71295882.830000207</v>
      </c>
      <c r="D248" s="295">
        <v>51775735.549999863</v>
      </c>
      <c r="E248" s="295">
        <v>123071618.38000007</v>
      </c>
      <c r="F248" s="296">
        <v>942541.29</v>
      </c>
      <c r="G248" s="296">
        <v>780027.11000000022</v>
      </c>
      <c r="H248" s="190">
        <v>0.10739411278217181</v>
      </c>
      <c r="I248" s="47"/>
    </row>
    <row r="249" spans="2:9" ht="10.5" customHeight="1" x14ac:dyDescent="0.2">
      <c r="B249" s="33" t="s">
        <v>308</v>
      </c>
      <c r="C249" s="295">
        <v>91605339.51000008</v>
      </c>
      <c r="D249" s="295">
        <v>61259138.599999957</v>
      </c>
      <c r="E249" s="295">
        <v>152864478.11000007</v>
      </c>
      <c r="F249" s="296">
        <v>5111321.8200000031</v>
      </c>
      <c r="G249" s="296">
        <v>855882.29999999993</v>
      </c>
      <c r="H249" s="190">
        <v>1.7561676829468409E-2</v>
      </c>
      <c r="I249" s="47"/>
    </row>
    <row r="250" spans="2:9" ht="10.5" customHeight="1" x14ac:dyDescent="0.2">
      <c r="B250" s="33" t="s">
        <v>309</v>
      </c>
      <c r="C250" s="295">
        <v>115848583.12999995</v>
      </c>
      <c r="D250" s="295">
        <v>168419025.88999975</v>
      </c>
      <c r="E250" s="295">
        <v>284267609.01999974</v>
      </c>
      <c r="F250" s="296">
        <v>11121283.169999996</v>
      </c>
      <c r="G250" s="296">
        <v>1735011.25</v>
      </c>
      <c r="H250" s="190">
        <v>-7.1350904379651969E-2</v>
      </c>
      <c r="I250" s="47"/>
    </row>
    <row r="251" spans="2:9" ht="10.5" customHeight="1" x14ac:dyDescent="0.2">
      <c r="B251" s="33" t="s">
        <v>105</v>
      </c>
      <c r="C251" s="295">
        <v>25737055.269999996</v>
      </c>
      <c r="D251" s="295">
        <v>2594320.8799999971</v>
      </c>
      <c r="E251" s="295">
        <v>28331376.149999995</v>
      </c>
      <c r="F251" s="296">
        <v>352957.97000000003</v>
      </c>
      <c r="G251" s="296">
        <v>189801.55000000005</v>
      </c>
      <c r="H251" s="190">
        <v>-7.3845835398776094E-2</v>
      </c>
      <c r="I251" s="47"/>
    </row>
    <row r="252" spans="2:9" ht="10.5" customHeight="1" x14ac:dyDescent="0.2">
      <c r="B252" s="16" t="s">
        <v>116</v>
      </c>
      <c r="C252" s="295">
        <v>130969093.86999996</v>
      </c>
      <c r="D252" s="295">
        <v>13710777.169999991</v>
      </c>
      <c r="E252" s="295">
        <v>144679871.03999996</v>
      </c>
      <c r="F252" s="296">
        <v>16722.11</v>
      </c>
      <c r="G252" s="296">
        <v>1040108</v>
      </c>
      <c r="H252" s="190">
        <v>4.5014339331467257E-2</v>
      </c>
      <c r="I252" s="47"/>
    </row>
    <row r="253" spans="2:9" ht="10.5" customHeight="1" x14ac:dyDescent="0.2">
      <c r="B253" s="16" t="s">
        <v>117</v>
      </c>
      <c r="C253" s="295">
        <v>81505863.120000005</v>
      </c>
      <c r="D253" s="295">
        <v>11547376.519999998</v>
      </c>
      <c r="E253" s="295">
        <v>93053239.639999986</v>
      </c>
      <c r="F253" s="296">
        <v>174.72</v>
      </c>
      <c r="G253" s="296">
        <v>585331.23999999987</v>
      </c>
      <c r="H253" s="190">
        <v>-1.5488834474040147E-2</v>
      </c>
      <c r="I253" s="47"/>
    </row>
    <row r="254" spans="2:9" ht="10.5" customHeight="1" x14ac:dyDescent="0.2">
      <c r="B254" s="16" t="s">
        <v>118</v>
      </c>
      <c r="C254" s="295">
        <v>2078821.9299999997</v>
      </c>
      <c r="D254" s="295">
        <v>46054757.20000001</v>
      </c>
      <c r="E254" s="295">
        <v>48133579.130000003</v>
      </c>
      <c r="F254" s="296"/>
      <c r="G254" s="296">
        <v>243195.72999999998</v>
      </c>
      <c r="H254" s="190">
        <v>0.18759438074919088</v>
      </c>
      <c r="I254" s="47"/>
    </row>
    <row r="255" spans="2:9" ht="10.5" customHeight="1" x14ac:dyDescent="0.2">
      <c r="B255" s="16" t="s">
        <v>100</v>
      </c>
      <c r="C255" s="295">
        <v>7695107.5999999978</v>
      </c>
      <c r="D255" s="295">
        <v>37356156.694050014</v>
      </c>
      <c r="E255" s="295">
        <v>45051264.294050016</v>
      </c>
      <c r="F255" s="296">
        <v>4963.9399999999996</v>
      </c>
      <c r="G255" s="296">
        <v>154131.25999999998</v>
      </c>
      <c r="H255" s="190">
        <v>7.3383613581290419E-2</v>
      </c>
      <c r="I255" s="47"/>
    </row>
    <row r="256" spans="2:9" ht="10.5" customHeight="1" x14ac:dyDescent="0.2">
      <c r="B256" s="16" t="s">
        <v>388</v>
      </c>
      <c r="C256" s="295">
        <v>16344.226663000012</v>
      </c>
      <c r="D256" s="295">
        <v>59279.972716999975</v>
      </c>
      <c r="E256" s="295">
        <v>75624.199379999991</v>
      </c>
      <c r="F256" s="296">
        <v>2338.4222</v>
      </c>
      <c r="G256" s="296">
        <v>299.87194999999986</v>
      </c>
      <c r="H256" s="190"/>
      <c r="I256" s="20"/>
    </row>
    <row r="257" spans="2:9" ht="10.5" customHeight="1" x14ac:dyDescent="0.2">
      <c r="B257" s="16" t="s">
        <v>107</v>
      </c>
      <c r="C257" s="295"/>
      <c r="D257" s="295">
        <v>165359722.78999999</v>
      </c>
      <c r="E257" s="295">
        <v>165359722.78999999</v>
      </c>
      <c r="F257" s="296">
        <v>164481246.25</v>
      </c>
      <c r="G257" s="296">
        <v>869350.63</v>
      </c>
      <c r="H257" s="190">
        <v>0.25064984515118716</v>
      </c>
      <c r="I257" s="47"/>
    </row>
    <row r="258" spans="2:9" ht="10.5" customHeight="1" x14ac:dyDescent="0.2">
      <c r="B258" s="33" t="s">
        <v>110</v>
      </c>
      <c r="C258" s="289"/>
      <c r="D258" s="289">
        <v>48198422.289999999</v>
      </c>
      <c r="E258" s="289">
        <v>48198422.289999999</v>
      </c>
      <c r="F258" s="290">
        <v>48198422.289999999</v>
      </c>
      <c r="G258" s="290">
        <v>261828.88000000006</v>
      </c>
      <c r="H258" s="179">
        <v>0.23301261423349651</v>
      </c>
      <c r="I258" s="47"/>
    </row>
    <row r="259" spans="2:9" ht="10.5" customHeight="1" x14ac:dyDescent="0.2">
      <c r="B259" s="33" t="s">
        <v>109</v>
      </c>
      <c r="C259" s="295"/>
      <c r="D259" s="295">
        <v>93188603.960000008</v>
      </c>
      <c r="E259" s="295">
        <v>93188603.960000008</v>
      </c>
      <c r="F259" s="296">
        <v>93188603.960000008</v>
      </c>
      <c r="G259" s="296">
        <v>475421.74999999994</v>
      </c>
      <c r="H259" s="190">
        <v>0.28443554803101678</v>
      </c>
      <c r="I259" s="47"/>
    </row>
    <row r="260" spans="2:9" ht="10.5" customHeight="1" x14ac:dyDescent="0.2">
      <c r="B260" s="33" t="s">
        <v>112</v>
      </c>
      <c r="C260" s="295"/>
      <c r="D260" s="295">
        <v>23644670</v>
      </c>
      <c r="E260" s="295">
        <v>23644670</v>
      </c>
      <c r="F260" s="296">
        <v>23094220</v>
      </c>
      <c r="G260" s="296">
        <v>130600</v>
      </c>
      <c r="H260" s="190">
        <v>0.1644242138611014</v>
      </c>
      <c r="I260" s="47"/>
    </row>
    <row r="261" spans="2:9" ht="10.5" customHeight="1" x14ac:dyDescent="0.2">
      <c r="B261" s="33" t="s">
        <v>111</v>
      </c>
      <c r="C261" s="295"/>
      <c r="D261" s="295">
        <v>328026.53999999992</v>
      </c>
      <c r="E261" s="295">
        <v>328026.53999999992</v>
      </c>
      <c r="F261" s="296"/>
      <c r="G261" s="296">
        <v>1500</v>
      </c>
      <c r="H261" s="190">
        <v>0.21043003690036866</v>
      </c>
      <c r="I261" s="47"/>
    </row>
    <row r="262" spans="2:9" ht="10.5" customHeight="1" x14ac:dyDescent="0.2">
      <c r="B262" s="269" t="s">
        <v>411</v>
      </c>
      <c r="C262" s="295"/>
      <c r="D262" s="295"/>
      <c r="E262" s="295"/>
      <c r="F262" s="296"/>
      <c r="G262" s="296"/>
      <c r="H262" s="190"/>
      <c r="I262" s="47"/>
    </row>
    <row r="263" spans="2:9" ht="10.5" customHeight="1" x14ac:dyDescent="0.2">
      <c r="B263" s="16" t="s">
        <v>97</v>
      </c>
      <c r="C263" s="295"/>
      <c r="D263" s="295">
        <v>47.5</v>
      </c>
      <c r="E263" s="295">
        <v>47.5</v>
      </c>
      <c r="F263" s="296"/>
      <c r="G263" s="296"/>
      <c r="H263" s="190"/>
      <c r="I263" s="47"/>
    </row>
    <row r="264" spans="2:9" ht="10.5" customHeight="1" x14ac:dyDescent="0.2">
      <c r="B264" s="16" t="s">
        <v>380</v>
      </c>
      <c r="C264" s="295"/>
      <c r="D264" s="295"/>
      <c r="E264" s="295"/>
      <c r="F264" s="296"/>
      <c r="G264" s="296"/>
      <c r="H264" s="190"/>
      <c r="I264" s="47"/>
    </row>
    <row r="265" spans="2:9" ht="10.5" customHeight="1" x14ac:dyDescent="0.2">
      <c r="B265" s="16" t="s">
        <v>419</v>
      </c>
      <c r="C265" s="295"/>
      <c r="D265" s="295">
        <v>506132.22534800007</v>
      </c>
      <c r="E265" s="295">
        <v>506132.22534800007</v>
      </c>
      <c r="F265" s="296"/>
      <c r="G265" s="296"/>
      <c r="H265" s="190">
        <v>9.4062260132750541E-2</v>
      </c>
      <c r="I265" s="47"/>
    </row>
    <row r="266" spans="2:9" ht="10.5" customHeight="1" x14ac:dyDescent="0.2">
      <c r="B266" s="16" t="s">
        <v>103</v>
      </c>
      <c r="C266" s="295"/>
      <c r="D266" s="295"/>
      <c r="E266" s="295"/>
      <c r="F266" s="296"/>
      <c r="G266" s="296"/>
      <c r="H266" s="190"/>
      <c r="I266" s="47"/>
    </row>
    <row r="267" spans="2:9" ht="10.5" customHeight="1" x14ac:dyDescent="0.2">
      <c r="B267" s="16" t="s">
        <v>96</v>
      </c>
      <c r="C267" s="295"/>
      <c r="D267" s="295"/>
      <c r="E267" s="295"/>
      <c r="F267" s="296"/>
      <c r="G267" s="296"/>
      <c r="H267" s="190"/>
      <c r="I267" s="47"/>
    </row>
    <row r="268" spans="2:9" ht="10.5" customHeight="1" x14ac:dyDescent="0.2">
      <c r="B268" s="16" t="s">
        <v>115</v>
      </c>
      <c r="C268" s="295">
        <v>12512562.420000024</v>
      </c>
      <c r="D268" s="295">
        <v>11054919.389999991</v>
      </c>
      <c r="E268" s="295">
        <v>23567481.810000017</v>
      </c>
      <c r="F268" s="296">
        <v>81311.419999999984</v>
      </c>
      <c r="G268" s="296">
        <v>130449.92</v>
      </c>
      <c r="H268" s="190">
        <v>4.1253812009733659E-2</v>
      </c>
      <c r="I268" s="47"/>
    </row>
    <row r="269" spans="2:9" ht="10.5" customHeight="1" x14ac:dyDescent="0.2">
      <c r="B269" s="16" t="s">
        <v>114</v>
      </c>
      <c r="C269" s="295">
        <v>140303.72999999984</v>
      </c>
      <c r="D269" s="295">
        <v>9216611.2699999865</v>
      </c>
      <c r="E269" s="295">
        <v>9356914.999999987</v>
      </c>
      <c r="F269" s="296">
        <v>369.57</v>
      </c>
      <c r="G269" s="296">
        <v>49296.880000000012</v>
      </c>
      <c r="H269" s="190">
        <v>0.19319755325739441</v>
      </c>
      <c r="I269" s="47"/>
    </row>
    <row r="270" spans="2:9" ht="10.5" customHeight="1" x14ac:dyDescent="0.2">
      <c r="B270" s="16" t="s">
        <v>123</v>
      </c>
      <c r="C270" s="295">
        <v>3341083.0600000015</v>
      </c>
      <c r="D270" s="295">
        <v>327209.50000000006</v>
      </c>
      <c r="E270" s="295">
        <v>3668292.5600000015</v>
      </c>
      <c r="F270" s="296">
        <v>66</v>
      </c>
      <c r="G270" s="296">
        <v>23205.13</v>
      </c>
      <c r="H270" s="190">
        <v>0.26850348358500864</v>
      </c>
      <c r="I270" s="47"/>
    </row>
    <row r="271" spans="2:9" ht="10.5" customHeight="1" x14ac:dyDescent="0.2">
      <c r="B271" s="16" t="s">
        <v>95</v>
      </c>
      <c r="C271" s="295">
        <v>156081.45000000004</v>
      </c>
      <c r="D271" s="295">
        <v>1958188.5799999994</v>
      </c>
      <c r="E271" s="295">
        <v>2114270.0299999993</v>
      </c>
      <c r="F271" s="296">
        <v>1763071.9499999993</v>
      </c>
      <c r="G271" s="296">
        <v>2081.04</v>
      </c>
      <c r="H271" s="190">
        <v>-0.39308485090871947</v>
      </c>
      <c r="I271" s="47"/>
    </row>
    <row r="272" spans="2:9" ht="10.5" customHeight="1" x14ac:dyDescent="0.2">
      <c r="B272" s="16" t="s">
        <v>422</v>
      </c>
      <c r="C272" s="295">
        <v>17960787.330000009</v>
      </c>
      <c r="D272" s="295">
        <v>7812655.7649999997</v>
      </c>
      <c r="E272" s="295">
        <v>25773443.09500001</v>
      </c>
      <c r="F272" s="296">
        <v>3447.4700000000003</v>
      </c>
      <c r="G272" s="296">
        <v>203334.19</v>
      </c>
      <c r="H272" s="190">
        <v>0.30848532691148844</v>
      </c>
      <c r="I272" s="47"/>
    </row>
    <row r="273" spans="2:10" ht="10.5" customHeight="1" x14ac:dyDescent="0.2">
      <c r="B273" s="16" t="s">
        <v>418</v>
      </c>
      <c r="C273" s="295"/>
      <c r="D273" s="295">
        <v>95806.657277999999</v>
      </c>
      <c r="E273" s="295">
        <v>95806.657277999999</v>
      </c>
      <c r="F273" s="296"/>
      <c r="G273" s="296">
        <v>3640</v>
      </c>
      <c r="H273" s="190">
        <v>-4.982573241548538E-2</v>
      </c>
      <c r="I273" s="34"/>
    </row>
    <row r="274" spans="2:10" ht="10.5" customHeight="1" x14ac:dyDescent="0.2">
      <c r="B274" s="16" t="s">
        <v>441</v>
      </c>
      <c r="C274" s="295"/>
      <c r="D274" s="295">
        <v>571402881.00944245</v>
      </c>
      <c r="E274" s="295">
        <v>571402881.00944245</v>
      </c>
      <c r="F274" s="296"/>
      <c r="G274" s="296"/>
      <c r="H274" s="190">
        <v>3.7220757748518185E-2</v>
      </c>
      <c r="I274" s="34"/>
    </row>
    <row r="275" spans="2:10" ht="10.5" customHeight="1" x14ac:dyDescent="0.2">
      <c r="B275" s="16" t="s">
        <v>346</v>
      </c>
      <c r="C275" s="295"/>
      <c r="D275" s="295"/>
      <c r="E275" s="295"/>
      <c r="F275" s="296"/>
      <c r="G275" s="296"/>
      <c r="H275" s="190"/>
      <c r="I275" s="47"/>
    </row>
    <row r="276" spans="2:10" ht="10.5" customHeight="1" x14ac:dyDescent="0.2">
      <c r="B276" s="16" t="s">
        <v>350</v>
      </c>
      <c r="C276" s="295"/>
      <c r="D276" s="295">
        <v>29931043.878980003</v>
      </c>
      <c r="E276" s="295">
        <v>29931043.878980003</v>
      </c>
      <c r="F276" s="296"/>
      <c r="G276" s="296"/>
      <c r="H276" s="190"/>
      <c r="I276" s="47"/>
    </row>
    <row r="277" spans="2:10" ht="10.5" customHeight="1" x14ac:dyDescent="0.2">
      <c r="B277" s="16" t="s">
        <v>313</v>
      </c>
      <c r="C277" s="295"/>
      <c r="D277" s="295"/>
      <c r="E277" s="295"/>
      <c r="F277" s="296"/>
      <c r="G277" s="296"/>
      <c r="H277" s="190"/>
      <c r="I277" s="47"/>
      <c r="J277" s="73"/>
    </row>
    <row r="278" spans="2:10" ht="10.5" hidden="1" customHeight="1" x14ac:dyDescent="0.2">
      <c r="B278" s="16"/>
      <c r="C278" s="295"/>
      <c r="D278" s="295"/>
      <c r="E278" s="295"/>
      <c r="F278" s="296"/>
      <c r="G278" s="296"/>
      <c r="H278" s="190"/>
      <c r="I278" s="47"/>
    </row>
    <row r="279" spans="2:10" ht="10.5" customHeight="1" x14ac:dyDescent="0.2">
      <c r="B279" s="16" t="s">
        <v>351</v>
      </c>
      <c r="C279" s="295"/>
      <c r="D279" s="295">
        <v>903793.83060499991</v>
      </c>
      <c r="E279" s="295">
        <v>903793.83060499991</v>
      </c>
      <c r="F279" s="296"/>
      <c r="G279" s="296"/>
      <c r="H279" s="190">
        <v>0.10370985580009218</v>
      </c>
      <c r="I279" s="47"/>
    </row>
    <row r="280" spans="2:10" ht="10.5" customHeight="1" x14ac:dyDescent="0.2">
      <c r="B280" s="269" t="s">
        <v>412</v>
      </c>
      <c r="C280" s="295"/>
      <c r="D280" s="295">
        <v>522489.65702500008</v>
      </c>
      <c r="E280" s="295">
        <v>522489.65702500008</v>
      </c>
      <c r="F280" s="296"/>
      <c r="G280" s="296"/>
      <c r="H280" s="190">
        <v>0.64713214672002706</v>
      </c>
      <c r="I280" s="47"/>
    </row>
    <row r="281" spans="2:10" ht="10.5" customHeight="1" x14ac:dyDescent="0.2">
      <c r="B281" s="16" t="s">
        <v>94</v>
      </c>
      <c r="C281" s="295">
        <v>28027.80999999999</v>
      </c>
      <c r="D281" s="295">
        <v>669662.14</v>
      </c>
      <c r="E281" s="295">
        <v>697689.95</v>
      </c>
      <c r="F281" s="296"/>
      <c r="G281" s="296">
        <v>3212.1</v>
      </c>
      <c r="H281" s="190">
        <v>0.11739854148961992</v>
      </c>
      <c r="I281" s="47"/>
    </row>
    <row r="282" spans="2:10" ht="10.5" customHeight="1" x14ac:dyDescent="0.2">
      <c r="B282" s="16" t="s">
        <v>92</v>
      </c>
      <c r="C282" s="295">
        <v>136412.67000000004</v>
      </c>
      <c r="D282" s="295">
        <v>17535.23</v>
      </c>
      <c r="E282" s="295">
        <v>153947.90000000005</v>
      </c>
      <c r="F282" s="296">
        <v>28.92</v>
      </c>
      <c r="G282" s="296">
        <v>589.09</v>
      </c>
      <c r="H282" s="190">
        <v>-0.30930451961036565</v>
      </c>
      <c r="I282" s="47"/>
    </row>
    <row r="283" spans="2:10" ht="10.5" customHeight="1" x14ac:dyDescent="0.2">
      <c r="B283" s="16" t="s">
        <v>93</v>
      </c>
      <c r="C283" s="295">
        <v>237459.43000000002</v>
      </c>
      <c r="D283" s="295">
        <v>44952.84</v>
      </c>
      <c r="E283" s="295">
        <v>282412.27</v>
      </c>
      <c r="F283" s="296">
        <v>7202.14</v>
      </c>
      <c r="G283" s="296">
        <v>1148.7</v>
      </c>
      <c r="H283" s="190">
        <v>-0.16995414519204899</v>
      </c>
      <c r="I283" s="47"/>
    </row>
    <row r="284" spans="2:10" ht="10.5" customHeight="1" x14ac:dyDescent="0.2">
      <c r="B284" s="16" t="s">
        <v>91</v>
      </c>
      <c r="C284" s="295">
        <v>1827770.4900000002</v>
      </c>
      <c r="D284" s="295">
        <v>967774.74999999988</v>
      </c>
      <c r="E284" s="295">
        <v>2795545.2399999998</v>
      </c>
      <c r="F284" s="296">
        <v>33790.339999999997</v>
      </c>
      <c r="G284" s="296">
        <v>17934.72</v>
      </c>
      <c r="H284" s="190">
        <v>0.214882284874512</v>
      </c>
      <c r="I284" s="47"/>
    </row>
    <row r="285" spans="2:10" ht="10.5" customHeight="1" x14ac:dyDescent="0.2">
      <c r="B285" s="16" t="s">
        <v>252</v>
      </c>
      <c r="C285" s="295"/>
      <c r="D285" s="295"/>
      <c r="E285" s="295"/>
      <c r="F285" s="296"/>
      <c r="G285" s="296"/>
      <c r="H285" s="190"/>
      <c r="I285" s="47"/>
    </row>
    <row r="286" spans="2:10" ht="10.5" customHeight="1" x14ac:dyDescent="0.2">
      <c r="B286" s="16" t="s">
        <v>177</v>
      </c>
      <c r="C286" s="295">
        <v>284904.46999999991</v>
      </c>
      <c r="D286" s="295">
        <v>1251.95</v>
      </c>
      <c r="E286" s="295">
        <v>286156.41999999993</v>
      </c>
      <c r="F286" s="296"/>
      <c r="G286" s="296">
        <v>2183.5699999999997</v>
      </c>
      <c r="H286" s="190">
        <v>0.87889424350973688</v>
      </c>
      <c r="I286" s="47"/>
    </row>
    <row r="287" spans="2:10" ht="10.5" customHeight="1" x14ac:dyDescent="0.2">
      <c r="B287" s="16" t="s">
        <v>303</v>
      </c>
      <c r="C287" s="295"/>
      <c r="D287" s="295"/>
      <c r="E287" s="295"/>
      <c r="F287" s="296"/>
      <c r="G287" s="296"/>
      <c r="H287" s="190"/>
      <c r="I287" s="47"/>
    </row>
    <row r="288" spans="2:10" ht="10.5" customHeight="1" x14ac:dyDescent="0.2">
      <c r="B288" s="16" t="s">
        <v>382</v>
      </c>
      <c r="C288" s="295"/>
      <c r="D288" s="295">
        <v>100</v>
      </c>
      <c r="E288" s="295">
        <v>100</v>
      </c>
      <c r="F288" s="296"/>
      <c r="G288" s="296"/>
      <c r="H288" s="190">
        <v>-0.5</v>
      </c>
      <c r="I288" s="47"/>
    </row>
    <row r="289" spans="1:11" ht="10.5" customHeight="1" x14ac:dyDescent="0.2">
      <c r="B289" s="268" t="s">
        <v>255</v>
      </c>
      <c r="C289" s="295"/>
      <c r="D289" s="295">
        <v>1800</v>
      </c>
      <c r="E289" s="295">
        <v>1800</v>
      </c>
      <c r="F289" s="296">
        <v>1800</v>
      </c>
      <c r="G289" s="296"/>
      <c r="H289" s="190">
        <v>-0.52</v>
      </c>
      <c r="I289" s="47"/>
    </row>
    <row r="290" spans="1:11" ht="10.5" customHeight="1" x14ac:dyDescent="0.2">
      <c r="B290" s="16" t="s">
        <v>486</v>
      </c>
      <c r="C290" s="295"/>
      <c r="D290" s="295"/>
      <c r="E290" s="295"/>
      <c r="F290" s="296"/>
      <c r="G290" s="296"/>
      <c r="H290" s="190"/>
      <c r="I290" s="47"/>
    </row>
    <row r="291" spans="1:11" ht="10.5" customHeight="1" x14ac:dyDescent="0.2">
      <c r="B291" s="268" t="s">
        <v>487</v>
      </c>
      <c r="C291" s="295"/>
      <c r="D291" s="295">
        <v>2537969.1187</v>
      </c>
      <c r="E291" s="295">
        <v>2537969.1187</v>
      </c>
      <c r="F291" s="296"/>
      <c r="G291" s="296"/>
      <c r="H291" s="190">
        <v>0.17763079287407257</v>
      </c>
      <c r="I291" s="47"/>
    </row>
    <row r="292" spans="1:11" ht="10.5" customHeight="1" x14ac:dyDescent="0.2">
      <c r="B292" s="16" t="s">
        <v>374</v>
      </c>
      <c r="C292" s="295">
        <v>175675.5</v>
      </c>
      <c r="D292" s="295">
        <v>122098.51500000004</v>
      </c>
      <c r="E292" s="295">
        <v>297774.01500000001</v>
      </c>
      <c r="F292" s="296"/>
      <c r="G292" s="296">
        <v>1152</v>
      </c>
      <c r="H292" s="190">
        <v>8.0117448538504332E-2</v>
      </c>
      <c r="I292" s="47"/>
    </row>
    <row r="293" spans="1:11" ht="10.5" customHeight="1" x14ac:dyDescent="0.2">
      <c r="B293" s="16" t="s">
        <v>420</v>
      </c>
      <c r="C293" s="295"/>
      <c r="D293" s="295">
        <v>4314829.4991430007</v>
      </c>
      <c r="E293" s="295">
        <v>4314829.4991430007</v>
      </c>
      <c r="F293" s="296"/>
      <c r="G293" s="296"/>
      <c r="H293" s="190">
        <v>0.25874310924177668</v>
      </c>
      <c r="I293" s="47"/>
    </row>
    <row r="294" spans="1:11" ht="10.5" customHeight="1" x14ac:dyDescent="0.2">
      <c r="B294" s="574" t="s">
        <v>460</v>
      </c>
      <c r="C294" s="295"/>
      <c r="D294" s="295">
        <v>8144</v>
      </c>
      <c r="E294" s="295">
        <v>8144</v>
      </c>
      <c r="F294" s="296"/>
      <c r="G294" s="296"/>
      <c r="H294" s="190">
        <v>-0.570532088804514</v>
      </c>
      <c r="I294" s="47"/>
    </row>
    <row r="295" spans="1:11" ht="13.5" customHeight="1" x14ac:dyDescent="0.2">
      <c r="B295" s="16" t="s">
        <v>99</v>
      </c>
      <c r="C295" s="295">
        <v>421042.91000000096</v>
      </c>
      <c r="D295" s="295">
        <v>1289346.555463</v>
      </c>
      <c r="E295" s="295">
        <v>1710389.4654630008</v>
      </c>
      <c r="F295" s="296">
        <v>62100.823114999999</v>
      </c>
      <c r="G295" s="296">
        <v>4838.0450310000006</v>
      </c>
      <c r="H295" s="190">
        <v>0.17589556711512833</v>
      </c>
      <c r="I295" s="117"/>
    </row>
    <row r="296" spans="1:11" s="28" customFormat="1" ht="14.25" customHeight="1" x14ac:dyDescent="0.2">
      <c r="A296" s="24"/>
      <c r="B296" s="16" t="s">
        <v>283</v>
      </c>
      <c r="C296" s="295"/>
      <c r="D296" s="295">
        <v>-2971440</v>
      </c>
      <c r="E296" s="295">
        <v>-2971440</v>
      </c>
      <c r="F296" s="296">
        <v>-9792</v>
      </c>
      <c r="G296" s="296">
        <v>-20568</v>
      </c>
      <c r="H296" s="190">
        <v>0.23960891395050621</v>
      </c>
      <c r="I296" s="47"/>
      <c r="J296" s="5"/>
    </row>
    <row r="297" spans="1:11" s="28" customFormat="1" ht="14.25" customHeight="1" x14ac:dyDescent="0.2">
      <c r="A297" s="24"/>
      <c r="B297" s="16" t="s">
        <v>279</v>
      </c>
      <c r="C297" s="295">
        <v>54.879999999999995</v>
      </c>
      <c r="D297" s="295">
        <v>-30028556</v>
      </c>
      <c r="E297" s="295">
        <v>-30028501.120000001</v>
      </c>
      <c r="F297" s="296">
        <v>-52718</v>
      </c>
      <c r="G297" s="296">
        <v>-191401</v>
      </c>
      <c r="H297" s="190">
        <v>0.13385247665489652</v>
      </c>
      <c r="I297" s="47"/>
    </row>
    <row r="298" spans="1:11" s="28" customFormat="1" ht="11.25" customHeight="1" x14ac:dyDescent="0.2">
      <c r="A298" s="24"/>
      <c r="B298" s="263" t="s">
        <v>286</v>
      </c>
      <c r="C298" s="299">
        <v>982919120.50999892</v>
      </c>
      <c r="D298" s="299">
        <v>1421773322.9726994</v>
      </c>
      <c r="E298" s="299">
        <v>2404692443.482698</v>
      </c>
      <c r="F298" s="300">
        <v>206804322.72311497</v>
      </c>
      <c r="G298" s="300">
        <v>10666318.923780998</v>
      </c>
      <c r="H298" s="234">
        <v>-1.6535304807503426E-3</v>
      </c>
      <c r="I298" s="47"/>
      <c r="K298" s="209" t="b">
        <f>IF(ABS(E298-SUM(E241:E243,E252:E257,E262:E297))&lt;0.001,TRUE,FALSE)</f>
        <v>1</v>
      </c>
    </row>
    <row r="299" spans="1:11" s="28" customFormat="1" ht="11.25" customHeight="1" x14ac:dyDescent="0.2">
      <c r="A299" s="24"/>
      <c r="B299" s="265" t="s">
        <v>238</v>
      </c>
      <c r="C299" s="266"/>
      <c r="D299" s="266"/>
      <c r="E299" s="266"/>
      <c r="F299" s="266"/>
      <c r="G299" s="266"/>
      <c r="H299" s="267"/>
      <c r="I299" s="47"/>
    </row>
    <row r="300" spans="1:11" s="28" customFormat="1" ht="11.25" customHeight="1" x14ac:dyDescent="0.2">
      <c r="A300" s="24"/>
      <c r="B300" s="265" t="s">
        <v>249</v>
      </c>
      <c r="C300" s="266"/>
      <c r="D300" s="266"/>
      <c r="E300" s="266"/>
      <c r="F300" s="266"/>
      <c r="G300" s="266"/>
      <c r="H300" s="267"/>
      <c r="I300" s="47"/>
    </row>
    <row r="301" spans="1:11" s="28" customFormat="1" ht="11.25" customHeight="1" x14ac:dyDescent="0.2">
      <c r="A301" s="24"/>
      <c r="B301" s="265" t="s">
        <v>251</v>
      </c>
      <c r="C301" s="266"/>
      <c r="D301" s="266"/>
      <c r="E301" s="266"/>
      <c r="F301" s="266"/>
      <c r="G301" s="266"/>
      <c r="H301" s="267"/>
      <c r="I301" s="47"/>
    </row>
    <row r="302" spans="1:11" s="28" customFormat="1" ht="11.25" customHeight="1" x14ac:dyDescent="0.2">
      <c r="A302" s="24"/>
      <c r="B302" s="265" t="s">
        <v>376</v>
      </c>
      <c r="C302" s="266"/>
      <c r="D302" s="266"/>
      <c r="E302" s="266"/>
      <c r="F302" s="266"/>
      <c r="G302" s="266"/>
      <c r="H302" s="267"/>
      <c r="I302" s="47"/>
    </row>
    <row r="303" spans="1:11" ht="15" customHeight="1" x14ac:dyDescent="0.2">
      <c r="B303" s="265" t="s">
        <v>431</v>
      </c>
      <c r="C303" s="266"/>
      <c r="D303" s="266"/>
      <c r="E303" s="266"/>
      <c r="F303" s="266"/>
      <c r="G303" s="266"/>
      <c r="H303" s="267"/>
      <c r="I303" s="8"/>
    </row>
    <row r="304" spans="1:11" ht="15.75" x14ac:dyDescent="0.25">
      <c r="B304" s="7" t="s">
        <v>288</v>
      </c>
      <c r="C304" s="8"/>
      <c r="D304" s="8"/>
      <c r="E304" s="8"/>
      <c r="F304" s="8"/>
      <c r="G304" s="8"/>
      <c r="H304" s="8"/>
    </row>
    <row r="305" spans="1:9" ht="14.25" customHeight="1" x14ac:dyDescent="0.2">
      <c r="B305" s="9"/>
      <c r="C305" s="10" t="str">
        <f>$C$3</f>
        <v>MOIS D'AVRIL 2024</v>
      </c>
      <c r="D305" s="11"/>
      <c r="I305" s="15"/>
    </row>
    <row r="306" spans="1:9" ht="12" customHeight="1" x14ac:dyDescent="0.2">
      <c r="B306" s="12" t="str">
        <f>B4</f>
        <v xml:space="preserve">             I - ASSURANCE MALADIE : DÉPENSES en milliers d'euros</v>
      </c>
      <c r="C306" s="13"/>
      <c r="D306" s="13"/>
      <c r="E306" s="13"/>
      <c r="F306" s="13"/>
      <c r="G306" s="13"/>
      <c r="H306" s="14"/>
      <c r="I306" s="20"/>
    </row>
    <row r="307" spans="1:9" ht="9.75" customHeight="1" x14ac:dyDescent="0.2">
      <c r="B307" s="16" t="s">
        <v>4</v>
      </c>
      <c r="C307" s="17" t="s">
        <v>1</v>
      </c>
      <c r="D307" s="17" t="s">
        <v>2</v>
      </c>
      <c r="E307" s="386" t="s">
        <v>6</v>
      </c>
      <c r="F307" s="219" t="s">
        <v>3</v>
      </c>
      <c r="G307" s="219" t="s">
        <v>237</v>
      </c>
      <c r="H307" s="19" t="str">
        <f>$H$5</f>
        <v>GAM</v>
      </c>
      <c r="I307" s="23"/>
    </row>
    <row r="308" spans="1:9" s="28" customFormat="1" ht="18" customHeight="1" x14ac:dyDescent="0.2">
      <c r="A308" s="24"/>
      <c r="B308" s="21"/>
      <c r="C308" s="45" t="s">
        <v>5</v>
      </c>
      <c r="D308" s="44" t="s">
        <v>5</v>
      </c>
      <c r="E308" s="45"/>
      <c r="F308" s="220" t="s">
        <v>241</v>
      </c>
      <c r="G308" s="220" t="s">
        <v>239</v>
      </c>
      <c r="H308" s="22" t="str">
        <f>$H$6</f>
        <v>en %</v>
      </c>
      <c r="I308" s="27"/>
    </row>
    <row r="309" spans="1:9" s="28" customFormat="1" ht="15" customHeight="1" x14ac:dyDescent="0.2">
      <c r="A309" s="54"/>
      <c r="B309" s="52" t="s">
        <v>163</v>
      </c>
      <c r="C309" s="235"/>
      <c r="D309" s="235"/>
      <c r="E309" s="235"/>
      <c r="F309" s="236"/>
      <c r="G309" s="236"/>
      <c r="H309" s="237"/>
      <c r="I309" s="27"/>
    </row>
    <row r="310" spans="1:9" ht="10.5" customHeight="1" x14ac:dyDescent="0.2">
      <c r="A310" s="2"/>
      <c r="B310" s="31" t="s">
        <v>124</v>
      </c>
      <c r="C310" s="235"/>
      <c r="D310" s="235"/>
      <c r="E310" s="235"/>
      <c r="F310" s="236"/>
      <c r="G310" s="236"/>
      <c r="H310" s="237"/>
      <c r="I310" s="20"/>
    </row>
    <row r="311" spans="1:9" ht="10.5" customHeight="1" x14ac:dyDescent="0.2">
      <c r="A311" s="2"/>
      <c r="B311" s="37" t="s">
        <v>125</v>
      </c>
      <c r="C311" s="301">
        <v>48286039.589999288</v>
      </c>
      <c r="D311" s="301">
        <v>273745425.18399626</v>
      </c>
      <c r="E311" s="301">
        <v>322031464.77399552</v>
      </c>
      <c r="F311" s="302">
        <v>192148.08999999988</v>
      </c>
      <c r="G311" s="302">
        <v>1250363.8999999971</v>
      </c>
      <c r="H311" s="239">
        <v>0.12051491034683837</v>
      </c>
      <c r="I311" s="20"/>
    </row>
    <row r="312" spans="1:9" ht="10.5" customHeight="1" x14ac:dyDescent="0.2">
      <c r="A312" s="2"/>
      <c r="B312" s="37" t="s">
        <v>126</v>
      </c>
      <c r="C312" s="301">
        <v>354420.23999999964</v>
      </c>
      <c r="D312" s="301">
        <v>5516748.3999999957</v>
      </c>
      <c r="E312" s="301">
        <v>5871168.6399999959</v>
      </c>
      <c r="F312" s="302"/>
      <c r="G312" s="302">
        <v>19370.360000000004</v>
      </c>
      <c r="H312" s="239"/>
      <c r="I312" s="20"/>
    </row>
    <row r="313" spans="1:9" ht="10.5" customHeight="1" x14ac:dyDescent="0.2">
      <c r="A313" s="2"/>
      <c r="B313" s="37" t="s">
        <v>127</v>
      </c>
      <c r="C313" s="301">
        <v>15808083.069999963</v>
      </c>
      <c r="D313" s="301">
        <v>208309165.70000046</v>
      </c>
      <c r="E313" s="301">
        <v>224117248.77000043</v>
      </c>
      <c r="F313" s="302"/>
      <c r="G313" s="302">
        <v>790395.4800000001</v>
      </c>
      <c r="H313" s="239"/>
      <c r="I313" s="20"/>
    </row>
    <row r="314" spans="1:9" ht="10.5" customHeight="1" x14ac:dyDescent="0.2">
      <c r="A314" s="2"/>
      <c r="B314" s="37" t="s">
        <v>219</v>
      </c>
      <c r="C314" s="301">
        <v>13879768.860000568</v>
      </c>
      <c r="D314" s="301">
        <v>130930191.61999924</v>
      </c>
      <c r="E314" s="301">
        <v>144809960.47999981</v>
      </c>
      <c r="F314" s="302"/>
      <c r="G314" s="302">
        <v>550832.9800000001</v>
      </c>
      <c r="H314" s="239">
        <v>0.28795075457282837</v>
      </c>
      <c r="I314" s="20"/>
    </row>
    <row r="315" spans="1:9" ht="10.5" customHeight="1" x14ac:dyDescent="0.2">
      <c r="A315" s="2"/>
      <c r="B315" s="37" t="s">
        <v>312</v>
      </c>
      <c r="C315" s="301"/>
      <c r="D315" s="301">
        <v>2013070.7424249998</v>
      </c>
      <c r="E315" s="301">
        <v>2013070.7424249998</v>
      </c>
      <c r="F315" s="302"/>
      <c r="G315" s="302"/>
      <c r="H315" s="239">
        <v>-9.7379369131926796E-2</v>
      </c>
      <c r="I315" s="20"/>
    </row>
    <row r="316" spans="1:9" ht="10.5" customHeight="1" x14ac:dyDescent="0.2">
      <c r="A316" s="2"/>
      <c r="B316" s="16" t="s">
        <v>128</v>
      </c>
      <c r="C316" s="301"/>
      <c r="D316" s="301"/>
      <c r="E316" s="301"/>
      <c r="F316" s="302"/>
      <c r="G316" s="302"/>
      <c r="H316" s="239"/>
      <c r="I316" s="20"/>
    </row>
    <row r="317" spans="1:9" ht="10.5" customHeight="1" x14ac:dyDescent="0.2">
      <c r="A317" s="2"/>
      <c r="B317" s="16" t="s">
        <v>192</v>
      </c>
      <c r="C317" s="301"/>
      <c r="D317" s="301"/>
      <c r="E317" s="301"/>
      <c r="F317" s="302"/>
      <c r="G317" s="302"/>
      <c r="H317" s="239"/>
      <c r="I317" s="20"/>
    </row>
    <row r="318" spans="1:9" ht="10.5" hidden="1" customHeight="1" x14ac:dyDescent="0.2">
      <c r="A318" s="2"/>
      <c r="B318" s="16"/>
      <c r="C318" s="301"/>
      <c r="D318" s="301"/>
      <c r="E318" s="301"/>
      <c r="F318" s="302"/>
      <c r="G318" s="302"/>
      <c r="H318" s="239"/>
      <c r="I318" s="20"/>
    </row>
    <row r="319" spans="1:9" ht="10.5" customHeight="1" x14ac:dyDescent="0.2">
      <c r="A319" s="2"/>
      <c r="B319" s="16" t="s">
        <v>416</v>
      </c>
      <c r="C319" s="301">
        <v>12137.290000000008</v>
      </c>
      <c r="D319" s="301">
        <v>26996</v>
      </c>
      <c r="E319" s="301">
        <v>39133.290000000008</v>
      </c>
      <c r="F319" s="302"/>
      <c r="G319" s="302">
        <v>317.20000000000005</v>
      </c>
      <c r="H319" s="239">
        <v>0.54100225637633037</v>
      </c>
      <c r="I319" s="20"/>
    </row>
    <row r="320" spans="1:9" ht="10.5" customHeight="1" x14ac:dyDescent="0.2">
      <c r="A320" s="2"/>
      <c r="B320" s="574" t="s">
        <v>452</v>
      </c>
      <c r="C320" s="301"/>
      <c r="D320" s="301"/>
      <c r="E320" s="301"/>
      <c r="F320" s="302"/>
      <c r="G320" s="302"/>
      <c r="H320" s="239"/>
      <c r="I320" s="20"/>
    </row>
    <row r="321" spans="1:11" ht="10.5" customHeight="1" x14ac:dyDescent="0.2">
      <c r="A321" s="2"/>
      <c r="B321" s="574" t="s">
        <v>488</v>
      </c>
      <c r="C321" s="301"/>
      <c r="D321" s="301">
        <v>44808.603400000007</v>
      </c>
      <c r="E321" s="301">
        <v>44808.603400000007</v>
      </c>
      <c r="F321" s="302"/>
      <c r="G321" s="302"/>
      <c r="H321" s="239"/>
      <c r="I321" s="20"/>
    </row>
    <row r="322" spans="1:11" ht="10.5" customHeight="1" x14ac:dyDescent="0.2">
      <c r="A322" s="2"/>
      <c r="B322" s="16" t="s">
        <v>423</v>
      </c>
      <c r="C322" s="301"/>
      <c r="D322" s="301">
        <v>3690</v>
      </c>
      <c r="E322" s="301">
        <v>3690</v>
      </c>
      <c r="F322" s="302"/>
      <c r="G322" s="302"/>
      <c r="H322" s="239"/>
      <c r="I322" s="20"/>
    </row>
    <row r="323" spans="1:11" s="60" customFormat="1" ht="10.5" customHeight="1" x14ac:dyDescent="0.2">
      <c r="A323" s="24"/>
      <c r="B323" s="16" t="s">
        <v>280</v>
      </c>
      <c r="C323" s="301"/>
      <c r="D323" s="301">
        <v>-7898236.1100000534</v>
      </c>
      <c r="E323" s="301">
        <v>-7898236.1100000534</v>
      </c>
      <c r="F323" s="302">
        <v>-282.5</v>
      </c>
      <c r="G323" s="302">
        <v>-53392.160000000033</v>
      </c>
      <c r="H323" s="239">
        <v>0.51295227923375775</v>
      </c>
      <c r="I323" s="59"/>
      <c r="J323" s="5"/>
    </row>
    <row r="324" spans="1:11" s="28" customFormat="1" ht="15.75" customHeight="1" x14ac:dyDescent="0.2">
      <c r="A324" s="54"/>
      <c r="B324" s="35" t="s">
        <v>131</v>
      </c>
      <c r="C324" s="303">
        <v>78340449.049999818</v>
      </c>
      <c r="D324" s="303">
        <v>612691860.13982093</v>
      </c>
      <c r="E324" s="303">
        <v>691032309.18982077</v>
      </c>
      <c r="F324" s="304">
        <v>191865.58999999988</v>
      </c>
      <c r="G324" s="304">
        <v>2557887.7599999974</v>
      </c>
      <c r="H324" s="237">
        <v>0.1811547284443582</v>
      </c>
      <c r="I324" s="27"/>
      <c r="J324" s="5"/>
      <c r="K324" s="209" t="b">
        <f>IF(ABS(E324-SUM(E311:E323))&lt;0.001,TRUE,FALSE)</f>
        <v>1</v>
      </c>
    </row>
    <row r="325" spans="1:11" s="28" customFormat="1" ht="12.75" customHeight="1" x14ac:dyDescent="0.2">
      <c r="A325" s="54"/>
      <c r="B325" s="31" t="s">
        <v>132</v>
      </c>
      <c r="C325" s="303"/>
      <c r="D325" s="303"/>
      <c r="E325" s="303"/>
      <c r="F325" s="304"/>
      <c r="G325" s="304"/>
      <c r="H325" s="237"/>
      <c r="I325" s="27"/>
      <c r="J325" s="5"/>
    </row>
    <row r="326" spans="1:11" ht="10.5" customHeight="1" x14ac:dyDescent="0.2">
      <c r="A326" s="2"/>
      <c r="B326" s="31"/>
      <c r="C326" s="303"/>
      <c r="D326" s="303"/>
      <c r="E326" s="303"/>
      <c r="F326" s="304"/>
      <c r="G326" s="304"/>
      <c r="H326" s="237"/>
      <c r="I326" s="20"/>
    </row>
    <row r="327" spans="1:11" ht="10.5" customHeight="1" x14ac:dyDescent="0.2">
      <c r="A327" s="2"/>
      <c r="B327" s="37" t="s">
        <v>24</v>
      </c>
      <c r="C327" s="301">
        <v>153627932.53000003</v>
      </c>
      <c r="D327" s="301">
        <v>87239212.879998595</v>
      </c>
      <c r="E327" s="301">
        <v>240867145.40999863</v>
      </c>
      <c r="F327" s="302">
        <v>653145.78000000049</v>
      </c>
      <c r="G327" s="302">
        <v>1278112.1000000003</v>
      </c>
      <c r="H327" s="239">
        <v>0.16290415786687862</v>
      </c>
      <c r="I327" s="20"/>
    </row>
    <row r="328" spans="1:11" ht="10.5" customHeight="1" x14ac:dyDescent="0.2">
      <c r="A328" s="2"/>
      <c r="B328" s="37" t="s">
        <v>133</v>
      </c>
      <c r="C328" s="301">
        <v>27734446.370000333</v>
      </c>
      <c r="D328" s="301">
        <v>97815181.159998432</v>
      </c>
      <c r="E328" s="301">
        <v>125549627.52999876</v>
      </c>
      <c r="F328" s="302">
        <v>166964.68999999997</v>
      </c>
      <c r="G328" s="302">
        <v>498230.52999999956</v>
      </c>
      <c r="H328" s="239">
        <v>0.27966761735399803</v>
      </c>
      <c r="I328" s="20"/>
    </row>
    <row r="329" spans="1:11" ht="10.5" customHeight="1" x14ac:dyDescent="0.2">
      <c r="A329" s="2"/>
      <c r="B329" s="37" t="s">
        <v>134</v>
      </c>
      <c r="C329" s="305">
        <v>713352.09000000008</v>
      </c>
      <c r="D329" s="301">
        <v>5194494.5699999789</v>
      </c>
      <c r="E329" s="301">
        <v>5907846.6599999787</v>
      </c>
      <c r="F329" s="302">
        <v>1829020.1100000015</v>
      </c>
      <c r="G329" s="302">
        <v>20789.309999999998</v>
      </c>
      <c r="H329" s="239">
        <v>-0.51763390388664487</v>
      </c>
      <c r="I329" s="20"/>
    </row>
    <row r="330" spans="1:11" ht="10.5" customHeight="1" x14ac:dyDescent="0.2">
      <c r="A330" s="2"/>
      <c r="B330" s="37" t="s">
        <v>220</v>
      </c>
      <c r="C330" s="301">
        <v>2203069.6900000018</v>
      </c>
      <c r="D330" s="301">
        <v>14231596.910000008</v>
      </c>
      <c r="E330" s="301">
        <v>16434666.600000009</v>
      </c>
      <c r="F330" s="302">
        <v>279.84000000000003</v>
      </c>
      <c r="G330" s="302">
        <v>67274.2</v>
      </c>
      <c r="H330" s="239">
        <v>0.12035438705446788</v>
      </c>
      <c r="I330" s="20"/>
    </row>
    <row r="331" spans="1:11" ht="10.5" customHeight="1" x14ac:dyDescent="0.2">
      <c r="A331" s="2"/>
      <c r="B331" s="37" t="s">
        <v>352</v>
      </c>
      <c r="C331" s="301"/>
      <c r="D331" s="301">
        <v>4185013.046085</v>
      </c>
      <c r="E331" s="301">
        <v>4185013.046085</v>
      </c>
      <c r="F331" s="302"/>
      <c r="G331" s="302"/>
      <c r="H331" s="239">
        <v>0.23675176693754874</v>
      </c>
      <c r="I331" s="20"/>
    </row>
    <row r="332" spans="1:11" ht="10.5" hidden="1" customHeight="1" x14ac:dyDescent="0.2">
      <c r="A332" s="2"/>
      <c r="B332" s="16"/>
      <c r="C332" s="301"/>
      <c r="D332" s="301"/>
      <c r="E332" s="301"/>
      <c r="F332" s="302"/>
      <c r="G332" s="302"/>
      <c r="H332" s="239"/>
      <c r="I332" s="20"/>
    </row>
    <row r="333" spans="1:11" ht="10.5" customHeight="1" x14ac:dyDescent="0.2">
      <c r="A333" s="2"/>
      <c r="B333" s="16" t="s">
        <v>416</v>
      </c>
      <c r="C333" s="301">
        <v>21.6</v>
      </c>
      <c r="D333" s="301">
        <v>3850</v>
      </c>
      <c r="E333" s="301">
        <v>3871.6</v>
      </c>
      <c r="F333" s="302"/>
      <c r="G333" s="302"/>
      <c r="H333" s="239"/>
      <c r="I333" s="20"/>
    </row>
    <row r="334" spans="1:11" ht="10.5" customHeight="1" x14ac:dyDescent="0.2">
      <c r="A334" s="2"/>
      <c r="B334" s="574" t="s">
        <v>453</v>
      </c>
      <c r="C334" s="301"/>
      <c r="D334" s="301"/>
      <c r="E334" s="301"/>
      <c r="F334" s="302"/>
      <c r="G334" s="302"/>
      <c r="H334" s="239"/>
      <c r="I334" s="20"/>
    </row>
    <row r="335" spans="1:11" ht="10.5" hidden="1" customHeight="1" x14ac:dyDescent="0.2">
      <c r="A335" s="2"/>
      <c r="B335" s="16"/>
      <c r="C335" s="301"/>
      <c r="D335" s="301"/>
      <c r="E335" s="301"/>
      <c r="F335" s="302"/>
      <c r="G335" s="302"/>
      <c r="H335" s="239"/>
      <c r="I335" s="20"/>
    </row>
    <row r="336" spans="1:11" ht="10.5" customHeight="1" x14ac:dyDescent="0.2">
      <c r="A336" s="2"/>
      <c r="B336" s="16" t="s">
        <v>424</v>
      </c>
      <c r="C336" s="301">
        <v>22072</v>
      </c>
      <c r="D336" s="301">
        <v>26500</v>
      </c>
      <c r="E336" s="301">
        <v>48572</v>
      </c>
      <c r="F336" s="302"/>
      <c r="G336" s="302">
        <v>632</v>
      </c>
      <c r="H336" s="239">
        <v>-8.0667751826475342E-2</v>
      </c>
      <c r="I336" s="20"/>
    </row>
    <row r="337" spans="1:11" ht="10.5" customHeight="1" x14ac:dyDescent="0.2">
      <c r="A337" s="2"/>
      <c r="B337" s="16" t="s">
        <v>280</v>
      </c>
      <c r="C337" s="301"/>
      <c r="D337" s="301">
        <v>-11649549.209999984</v>
      </c>
      <c r="E337" s="301">
        <v>-11649549.209999984</v>
      </c>
      <c r="F337" s="302">
        <v>-1693.7699999999998</v>
      </c>
      <c r="G337" s="302">
        <v>-63190.499999999985</v>
      </c>
      <c r="H337" s="239">
        <v>0.52555866411110208</v>
      </c>
      <c r="I337" s="20"/>
    </row>
    <row r="338" spans="1:11" s="28" customFormat="1" ht="16.5" customHeight="1" x14ac:dyDescent="0.2">
      <c r="A338" s="54"/>
      <c r="B338" s="35" t="s">
        <v>135</v>
      </c>
      <c r="C338" s="303">
        <v>184300894.28000036</v>
      </c>
      <c r="D338" s="303">
        <v>197046299.35608202</v>
      </c>
      <c r="E338" s="303">
        <v>381347193.63608241</v>
      </c>
      <c r="F338" s="304">
        <v>2647716.6500000018</v>
      </c>
      <c r="G338" s="304">
        <v>1801847.64</v>
      </c>
      <c r="H338" s="237">
        <v>0.16274149959675643</v>
      </c>
      <c r="I338" s="27"/>
      <c r="J338" s="5"/>
      <c r="K338" s="209" t="b">
        <f>IF(ABS(E338-SUM(E327:E337))&lt;0.001,TRUE,FALSE)</f>
        <v>1</v>
      </c>
    </row>
    <row r="339" spans="1:11" s="28" customFormat="1" ht="16.5" customHeight="1" x14ac:dyDescent="0.2">
      <c r="A339" s="54"/>
      <c r="B339" s="31" t="s">
        <v>136</v>
      </c>
      <c r="C339" s="303"/>
      <c r="D339" s="303"/>
      <c r="E339" s="303"/>
      <c r="F339" s="304"/>
      <c r="G339" s="304"/>
      <c r="H339" s="237"/>
      <c r="I339" s="27"/>
      <c r="J339" s="5"/>
    </row>
    <row r="340" spans="1:11" ht="10.5" customHeight="1" x14ac:dyDescent="0.2">
      <c r="A340" s="2"/>
      <c r="B340" s="31"/>
      <c r="C340" s="303"/>
      <c r="D340" s="303"/>
      <c r="E340" s="303"/>
      <c r="F340" s="304"/>
      <c r="G340" s="304"/>
      <c r="H340" s="237"/>
      <c r="I340" s="20"/>
    </row>
    <row r="341" spans="1:11" ht="10.5" customHeight="1" x14ac:dyDescent="0.2">
      <c r="A341" s="2"/>
      <c r="B341" s="37" t="s">
        <v>138</v>
      </c>
      <c r="C341" s="301">
        <v>42386314.829999663</v>
      </c>
      <c r="D341" s="301">
        <v>32646901.91000016</v>
      </c>
      <c r="E341" s="301">
        <v>75033216.739999831</v>
      </c>
      <c r="F341" s="302">
        <v>62193.71</v>
      </c>
      <c r="G341" s="302">
        <v>333334.50000000006</v>
      </c>
      <c r="H341" s="239">
        <v>0.12881842831890222</v>
      </c>
      <c r="I341" s="20"/>
    </row>
    <row r="342" spans="1:11" ht="10.5" customHeight="1" x14ac:dyDescent="0.2">
      <c r="A342" s="2"/>
      <c r="B342" s="37" t="s">
        <v>221</v>
      </c>
      <c r="C342" s="301">
        <v>22495.940000000017</v>
      </c>
      <c r="D342" s="301">
        <v>685756.19</v>
      </c>
      <c r="E342" s="301">
        <v>708252.12999999989</v>
      </c>
      <c r="F342" s="302"/>
      <c r="G342" s="302">
        <v>1473.23</v>
      </c>
      <c r="H342" s="239">
        <v>7.9490812307194236E-2</v>
      </c>
      <c r="I342" s="20"/>
    </row>
    <row r="343" spans="1:11" ht="10.5" customHeight="1" x14ac:dyDescent="0.2">
      <c r="A343" s="2"/>
      <c r="B343" s="16" t="s">
        <v>128</v>
      </c>
      <c r="C343" s="301"/>
      <c r="D343" s="301"/>
      <c r="E343" s="301"/>
      <c r="F343" s="302"/>
      <c r="G343" s="302"/>
      <c r="H343" s="239"/>
      <c r="I343" s="20"/>
    </row>
    <row r="344" spans="1:11" s="28" customFormat="1" ht="10.5" customHeight="1" x14ac:dyDescent="0.2">
      <c r="A344" s="54"/>
      <c r="B344" s="16" t="s">
        <v>416</v>
      </c>
      <c r="C344" s="301"/>
      <c r="D344" s="301">
        <v>480</v>
      </c>
      <c r="E344" s="301">
        <v>480</v>
      </c>
      <c r="F344" s="302"/>
      <c r="G344" s="302"/>
      <c r="H344" s="239">
        <v>2.1276595744680771E-2</v>
      </c>
      <c r="I344" s="27"/>
      <c r="J344" s="5"/>
    </row>
    <row r="345" spans="1:11" s="28" customFormat="1" ht="10.5" customHeight="1" x14ac:dyDescent="0.2">
      <c r="A345" s="54"/>
      <c r="B345" s="16" t="s">
        <v>436</v>
      </c>
      <c r="C345" s="301">
        <v>126519.51000000001</v>
      </c>
      <c r="D345" s="301">
        <v>119100</v>
      </c>
      <c r="E345" s="301">
        <v>245619.51</v>
      </c>
      <c r="F345" s="302"/>
      <c r="G345" s="302">
        <v>1505</v>
      </c>
      <c r="H345" s="239">
        <v>0.14673658900975783</v>
      </c>
      <c r="I345" s="27"/>
      <c r="J345" s="5"/>
    </row>
    <row r="346" spans="1:11" s="28" customFormat="1" ht="10.5" customHeight="1" x14ac:dyDescent="0.2">
      <c r="A346" s="54"/>
      <c r="B346" s="574" t="s">
        <v>454</v>
      </c>
      <c r="C346" s="301"/>
      <c r="D346" s="301">
        <v>2162</v>
      </c>
      <c r="E346" s="301">
        <v>2162</v>
      </c>
      <c r="F346" s="302"/>
      <c r="G346" s="302"/>
      <c r="H346" s="239"/>
      <c r="I346" s="27"/>
      <c r="J346" s="5"/>
    </row>
    <row r="347" spans="1:11" s="28" customFormat="1" ht="10.5" hidden="1" customHeight="1" x14ac:dyDescent="0.2">
      <c r="A347" s="54"/>
      <c r="B347" s="574"/>
      <c r="C347" s="301"/>
      <c r="D347" s="301"/>
      <c r="E347" s="301"/>
      <c r="F347" s="302"/>
      <c r="G347" s="302"/>
      <c r="H347" s="239"/>
      <c r="I347" s="27"/>
      <c r="J347" s="5"/>
    </row>
    <row r="348" spans="1:11" ht="10.5" customHeight="1" x14ac:dyDescent="0.2">
      <c r="A348" s="2"/>
      <c r="B348" s="16" t="s">
        <v>280</v>
      </c>
      <c r="C348" s="301"/>
      <c r="D348" s="301">
        <v>-327041.96999999986</v>
      </c>
      <c r="E348" s="301">
        <v>-327041.96999999986</v>
      </c>
      <c r="F348" s="302">
        <v>-20.5</v>
      </c>
      <c r="G348" s="302">
        <v>-1124.18</v>
      </c>
      <c r="H348" s="239">
        <v>0.55420411009994663</v>
      </c>
      <c r="I348" s="20"/>
    </row>
    <row r="349" spans="1:11" s="28" customFormat="1" ht="16.5" customHeight="1" x14ac:dyDescent="0.2">
      <c r="A349" s="54"/>
      <c r="B349" s="16" t="s">
        <v>356</v>
      </c>
      <c r="C349" s="301"/>
      <c r="D349" s="301">
        <v>1006747.0420300001</v>
      </c>
      <c r="E349" s="301">
        <v>1006747.0420300001</v>
      </c>
      <c r="F349" s="302"/>
      <c r="G349" s="302"/>
      <c r="H349" s="239">
        <v>0.73095998232618853</v>
      </c>
      <c r="I349" s="27"/>
      <c r="J349" s="5"/>
    </row>
    <row r="350" spans="1:11" s="28" customFormat="1" ht="16.5" customHeight="1" x14ac:dyDescent="0.2">
      <c r="A350" s="54"/>
      <c r="B350" s="35" t="s">
        <v>137</v>
      </c>
      <c r="C350" s="303">
        <v>42535330.279999666</v>
      </c>
      <c r="D350" s="303">
        <v>34134105.172030158</v>
      </c>
      <c r="E350" s="303">
        <v>76669435.452029824</v>
      </c>
      <c r="F350" s="304">
        <v>62173.21</v>
      </c>
      <c r="G350" s="304">
        <v>335188.5500000001</v>
      </c>
      <c r="H350" s="237">
        <v>0.13227845163304597</v>
      </c>
      <c r="I350" s="27"/>
      <c r="J350" s="5"/>
      <c r="K350" s="209" t="b">
        <f>IF(ABS(E350-SUM(E341:E349))&lt;0.001,TRUE,FALSE)</f>
        <v>1</v>
      </c>
    </row>
    <row r="351" spans="1:11" ht="10.5" customHeight="1" x14ac:dyDescent="0.2">
      <c r="A351" s="2"/>
      <c r="B351" s="31" t="s">
        <v>141</v>
      </c>
      <c r="C351" s="303"/>
      <c r="D351" s="303"/>
      <c r="E351" s="303"/>
      <c r="F351" s="304"/>
      <c r="G351" s="304"/>
      <c r="H351" s="237"/>
      <c r="I351" s="20"/>
    </row>
    <row r="352" spans="1:11" ht="10.5" customHeight="1" x14ac:dyDescent="0.2">
      <c r="A352" s="2"/>
      <c r="B352" s="31"/>
      <c r="C352" s="303"/>
      <c r="D352" s="303"/>
      <c r="E352" s="303"/>
      <c r="F352" s="304"/>
      <c r="G352" s="304"/>
      <c r="H352" s="237"/>
      <c r="I352" s="20"/>
    </row>
    <row r="353" spans="1:11" s="57" customFormat="1" ht="10.5" customHeight="1" x14ac:dyDescent="0.2">
      <c r="A353" s="6"/>
      <c r="B353" s="37" t="s">
        <v>151</v>
      </c>
      <c r="C353" s="301">
        <v>12866457.730000045</v>
      </c>
      <c r="D353" s="301">
        <v>4216290.4400000144</v>
      </c>
      <c r="E353" s="301">
        <v>17082748.170000061</v>
      </c>
      <c r="F353" s="302">
        <v>916.5</v>
      </c>
      <c r="G353" s="302">
        <v>60702.729999999981</v>
      </c>
      <c r="H353" s="239">
        <v>0.2637104073722436</v>
      </c>
      <c r="I353" s="56"/>
      <c r="J353" s="5"/>
    </row>
    <row r="354" spans="1:11" s="57" customFormat="1" ht="10.5" customHeight="1" x14ac:dyDescent="0.2">
      <c r="A354" s="6"/>
      <c r="B354" s="37" t="s">
        <v>222</v>
      </c>
      <c r="C354" s="301">
        <v>678</v>
      </c>
      <c r="D354" s="301">
        <v>5750.5300000000007</v>
      </c>
      <c r="E354" s="301">
        <v>6428.5300000000007</v>
      </c>
      <c r="F354" s="302"/>
      <c r="G354" s="302">
        <v>62.08</v>
      </c>
      <c r="H354" s="239">
        <v>8.8241294352118249E-3</v>
      </c>
      <c r="I354" s="56"/>
      <c r="J354" s="5"/>
    </row>
    <row r="355" spans="1:11" s="57" customFormat="1" ht="10.5" customHeight="1" x14ac:dyDescent="0.2">
      <c r="A355" s="6"/>
      <c r="B355" s="16" t="s">
        <v>128</v>
      </c>
      <c r="C355" s="306"/>
      <c r="D355" s="306"/>
      <c r="E355" s="306"/>
      <c r="F355" s="307"/>
      <c r="G355" s="307"/>
      <c r="H355" s="182"/>
      <c r="I355" s="56"/>
      <c r="J355" s="5"/>
    </row>
    <row r="356" spans="1:11" s="57" customFormat="1" ht="10.5" customHeight="1" x14ac:dyDescent="0.2">
      <c r="A356" s="6"/>
      <c r="B356" s="16" t="s">
        <v>427</v>
      </c>
      <c r="C356" s="306">
        <v>679.8</v>
      </c>
      <c r="D356" s="306">
        <v>1483</v>
      </c>
      <c r="E356" s="306">
        <v>2162.8000000000002</v>
      </c>
      <c r="F356" s="307"/>
      <c r="G356" s="307"/>
      <c r="H356" s="182">
        <v>0.60231145354867399</v>
      </c>
      <c r="I356" s="56"/>
      <c r="J356" s="5"/>
    </row>
    <row r="357" spans="1:11" s="57" customFormat="1" ht="13.5" hidden="1" customHeight="1" x14ac:dyDescent="0.2">
      <c r="A357" s="6"/>
      <c r="B357" s="16"/>
      <c r="C357" s="306"/>
      <c r="D357" s="306"/>
      <c r="E357" s="306"/>
      <c r="F357" s="307"/>
      <c r="G357" s="307"/>
      <c r="H357" s="182"/>
      <c r="I357" s="56"/>
      <c r="J357" s="5"/>
    </row>
    <row r="358" spans="1:11" s="57" customFormat="1" ht="10.5" customHeight="1" x14ac:dyDescent="0.2">
      <c r="A358" s="6"/>
      <c r="B358" s="574" t="s">
        <v>455</v>
      </c>
      <c r="C358" s="306"/>
      <c r="D358" s="306"/>
      <c r="E358" s="306"/>
      <c r="F358" s="307"/>
      <c r="G358" s="307"/>
      <c r="H358" s="182"/>
      <c r="I358" s="56"/>
      <c r="J358" s="5"/>
    </row>
    <row r="359" spans="1:11" s="57" customFormat="1" ht="10.5" hidden="1" customHeight="1" x14ac:dyDescent="0.2">
      <c r="A359" s="6"/>
      <c r="B359" s="574"/>
      <c r="C359" s="306"/>
      <c r="D359" s="306"/>
      <c r="E359" s="306"/>
      <c r="F359" s="307"/>
      <c r="G359" s="307"/>
      <c r="H359" s="182"/>
      <c r="I359" s="56"/>
      <c r="J359" s="5"/>
    </row>
    <row r="360" spans="1:11" s="60" customFormat="1" ht="14.25" customHeight="1" x14ac:dyDescent="0.2">
      <c r="A360" s="24"/>
      <c r="B360" s="16" t="s">
        <v>424</v>
      </c>
      <c r="C360" s="306"/>
      <c r="D360" s="306"/>
      <c r="E360" s="306"/>
      <c r="F360" s="307"/>
      <c r="G360" s="307"/>
      <c r="H360" s="182"/>
      <c r="I360" s="59"/>
    </row>
    <row r="361" spans="1:11" s="60" customFormat="1" ht="14.25" customHeight="1" x14ac:dyDescent="0.2">
      <c r="A361" s="24"/>
      <c r="B361" s="16" t="s">
        <v>280</v>
      </c>
      <c r="C361" s="306"/>
      <c r="D361" s="306">
        <v>-486152.78</v>
      </c>
      <c r="E361" s="306">
        <v>-486152.78</v>
      </c>
      <c r="F361" s="307"/>
      <c r="G361" s="307">
        <v>-1805.77</v>
      </c>
      <c r="H361" s="182"/>
      <c r="I361" s="59"/>
    </row>
    <row r="362" spans="1:11" s="57" customFormat="1" ht="10.5" customHeight="1" x14ac:dyDescent="0.2">
      <c r="A362" s="6"/>
      <c r="B362" s="35" t="s">
        <v>142</v>
      </c>
      <c r="C362" s="308">
        <v>12867815.530000046</v>
      </c>
      <c r="D362" s="308">
        <v>3737371.1900000153</v>
      </c>
      <c r="E362" s="308">
        <v>16605186.72000006</v>
      </c>
      <c r="F362" s="309">
        <v>916.5</v>
      </c>
      <c r="G362" s="309">
        <v>58959.039999999979</v>
      </c>
      <c r="H362" s="183">
        <v>0.24940988393727137</v>
      </c>
      <c r="I362" s="56"/>
      <c r="J362" s="5"/>
      <c r="K362" s="209" t="b">
        <f>IF(ABS(E362-SUM(E353:E361))&lt;0.001,TRUE,FALSE)</f>
        <v>1</v>
      </c>
    </row>
    <row r="363" spans="1:11" s="57" customFormat="1" ht="10.5" customHeight="1" x14ac:dyDescent="0.2">
      <c r="A363" s="6"/>
      <c r="B363" s="31" t="s">
        <v>139</v>
      </c>
      <c r="C363" s="308"/>
      <c r="D363" s="308"/>
      <c r="E363" s="308"/>
      <c r="F363" s="309"/>
      <c r="G363" s="309"/>
      <c r="H363" s="183"/>
      <c r="I363" s="56"/>
      <c r="J363" s="5"/>
    </row>
    <row r="364" spans="1:11" s="57" customFormat="1" ht="10.5" customHeight="1" x14ac:dyDescent="0.2">
      <c r="A364" s="6"/>
      <c r="B364" s="37" t="s">
        <v>140</v>
      </c>
      <c r="C364" s="308">
        <v>294667.90000000113</v>
      </c>
      <c r="D364" s="308">
        <v>40819.72</v>
      </c>
      <c r="E364" s="308">
        <v>335487.6200000011</v>
      </c>
      <c r="F364" s="309"/>
      <c r="G364" s="309">
        <v>633.25</v>
      </c>
      <c r="H364" s="183"/>
      <c r="I364" s="56"/>
      <c r="J364" s="5"/>
    </row>
    <row r="365" spans="1:11" s="57" customFormat="1" ht="10.5" customHeight="1" x14ac:dyDescent="0.2">
      <c r="A365" s="6"/>
      <c r="B365" s="37" t="s">
        <v>179</v>
      </c>
      <c r="C365" s="306">
        <v>52018.339999999887</v>
      </c>
      <c r="D365" s="306">
        <v>5826281.0099999616</v>
      </c>
      <c r="E365" s="306">
        <v>5878299.3499999614</v>
      </c>
      <c r="F365" s="307">
        <v>168</v>
      </c>
      <c r="G365" s="307">
        <v>20641.999999999996</v>
      </c>
      <c r="H365" s="182">
        <v>0.38393981446306413</v>
      </c>
      <c r="I365" s="56"/>
      <c r="J365" s="5"/>
    </row>
    <row r="366" spans="1:11" s="57" customFormat="1" ht="10.5" customHeight="1" x14ac:dyDescent="0.2">
      <c r="A366" s="6"/>
      <c r="B366" s="37" t="s">
        <v>223</v>
      </c>
      <c r="C366" s="364">
        <v>739.6</v>
      </c>
      <c r="D366" s="306">
        <v>141991.95999999993</v>
      </c>
      <c r="E366" s="306">
        <v>142731.55999999994</v>
      </c>
      <c r="F366" s="307"/>
      <c r="G366" s="307">
        <v>545.88</v>
      </c>
      <c r="H366" s="182">
        <v>0.23906484918307047</v>
      </c>
      <c r="I366" s="56"/>
      <c r="J366" s="5"/>
    </row>
    <row r="367" spans="1:11" s="60" customFormat="1" ht="11.25" customHeight="1" x14ac:dyDescent="0.2">
      <c r="A367" s="24"/>
      <c r="B367" s="37" t="s">
        <v>498</v>
      </c>
      <c r="C367" s="306"/>
      <c r="D367" s="306">
        <v>820</v>
      </c>
      <c r="E367" s="306">
        <v>820</v>
      </c>
      <c r="F367" s="307"/>
      <c r="G367" s="307"/>
      <c r="H367" s="182"/>
      <c r="I367" s="59"/>
      <c r="J367" s="5"/>
    </row>
    <row r="368" spans="1:11" s="57" customFormat="1" x14ac:dyDescent="0.2">
      <c r="A368" s="6"/>
      <c r="B368" s="574" t="s">
        <v>456</v>
      </c>
      <c r="C368" s="306"/>
      <c r="D368" s="306"/>
      <c r="E368" s="306"/>
      <c r="F368" s="307"/>
      <c r="G368" s="307"/>
      <c r="H368" s="182"/>
      <c r="I368" s="56"/>
    </row>
    <row r="369" spans="1:11" s="57" customFormat="1" hidden="1" x14ac:dyDescent="0.2">
      <c r="A369" s="6"/>
      <c r="B369" s="574"/>
      <c r="C369" s="306"/>
      <c r="D369" s="306"/>
      <c r="E369" s="306"/>
      <c r="F369" s="307"/>
      <c r="G369" s="307"/>
      <c r="H369" s="182"/>
      <c r="I369" s="56"/>
    </row>
    <row r="370" spans="1:11" s="57" customFormat="1" x14ac:dyDescent="0.2">
      <c r="A370" s="6"/>
      <c r="B370" s="37" t="s">
        <v>424</v>
      </c>
      <c r="C370" s="306"/>
      <c r="D370" s="306"/>
      <c r="E370" s="306"/>
      <c r="F370" s="307"/>
      <c r="G370" s="307"/>
      <c r="H370" s="182"/>
      <c r="I370" s="56"/>
    </row>
    <row r="371" spans="1:11" s="60" customFormat="1" ht="14.25" customHeight="1" x14ac:dyDescent="0.2">
      <c r="A371" s="24"/>
      <c r="B371" s="37" t="s">
        <v>280</v>
      </c>
      <c r="C371" s="306"/>
      <c r="D371" s="306">
        <v>-120572.17999999992</v>
      </c>
      <c r="E371" s="306">
        <v>-120572.17999999992</v>
      </c>
      <c r="F371" s="307">
        <v>-1</v>
      </c>
      <c r="G371" s="307">
        <v>-446.39</v>
      </c>
      <c r="H371" s="182"/>
      <c r="I371" s="59"/>
    </row>
    <row r="372" spans="1:11" s="60" customFormat="1" ht="10.5" customHeight="1" x14ac:dyDescent="0.2">
      <c r="A372" s="24"/>
      <c r="B372" s="35" t="s">
        <v>143</v>
      </c>
      <c r="C372" s="308">
        <v>347425.84000000096</v>
      </c>
      <c r="D372" s="308">
        <v>5889340.5099999607</v>
      </c>
      <c r="E372" s="308">
        <v>6236766.3499999624</v>
      </c>
      <c r="F372" s="309">
        <v>167</v>
      </c>
      <c r="G372" s="309">
        <v>21374.739999999998</v>
      </c>
      <c r="H372" s="183">
        <v>0.44433635716490549</v>
      </c>
      <c r="I372" s="59"/>
      <c r="K372" s="209" t="b">
        <f>IF(ABS(E372-SUM(E364:E371))&lt;0.001,TRUE,FALSE)</f>
        <v>1</v>
      </c>
    </row>
    <row r="373" spans="1:11" s="57" customFormat="1" ht="16.5" customHeight="1" x14ac:dyDescent="0.2">
      <c r="A373" s="6"/>
      <c r="B373" s="31" t="s">
        <v>466</v>
      </c>
      <c r="C373" s="308"/>
      <c r="D373" s="308"/>
      <c r="E373" s="308"/>
      <c r="F373" s="309"/>
      <c r="G373" s="309"/>
      <c r="H373" s="183"/>
      <c r="I373" s="56"/>
      <c r="J373" s="5"/>
    </row>
    <row r="374" spans="1:11" s="57" customFormat="1" ht="10.5" customHeight="1" x14ac:dyDescent="0.2">
      <c r="A374" s="6"/>
      <c r="B374" s="37" t="s">
        <v>468</v>
      </c>
      <c r="C374" s="306">
        <v>1704004.8</v>
      </c>
      <c r="D374" s="306">
        <v>207016</v>
      </c>
      <c r="E374" s="306">
        <v>1911020.8</v>
      </c>
      <c r="F374" s="307"/>
      <c r="G374" s="307">
        <v>4578</v>
      </c>
      <c r="H374" s="182">
        <v>0.47883577657147214</v>
      </c>
      <c r="I374" s="56"/>
      <c r="J374" s="5"/>
    </row>
    <row r="375" spans="1:11" s="57" customFormat="1" ht="10.5" customHeight="1" x14ac:dyDescent="0.2">
      <c r="A375" s="6"/>
      <c r="B375" s="35" t="s">
        <v>467</v>
      </c>
      <c r="C375" s="308">
        <v>1704004.8</v>
      </c>
      <c r="D375" s="308">
        <v>207016</v>
      </c>
      <c r="E375" s="308">
        <v>1911020.8</v>
      </c>
      <c r="F375" s="309"/>
      <c r="G375" s="309">
        <v>4578</v>
      </c>
      <c r="H375" s="183">
        <v>0.47883577657147214</v>
      </c>
      <c r="I375" s="56"/>
      <c r="J375" s="5"/>
    </row>
    <row r="376" spans="1:11" s="57" customFormat="1" ht="14.25" customHeight="1" x14ac:dyDescent="0.2">
      <c r="A376" s="6"/>
      <c r="B376" s="31" t="s">
        <v>122</v>
      </c>
      <c r="C376" s="308"/>
      <c r="D376" s="308"/>
      <c r="E376" s="308"/>
      <c r="F376" s="309"/>
      <c r="G376" s="309"/>
      <c r="H376" s="183"/>
      <c r="I376" s="56"/>
      <c r="J376" s="5"/>
    </row>
    <row r="377" spans="1:11" s="60" customFormat="1" ht="22.5" customHeight="1" x14ac:dyDescent="0.2">
      <c r="A377" s="24"/>
      <c r="B377" s="37" t="s">
        <v>144</v>
      </c>
      <c r="C377" s="306">
        <v>1583.3699999999985</v>
      </c>
      <c r="D377" s="306">
        <v>16115.240000000009</v>
      </c>
      <c r="E377" s="306">
        <v>17698.610000000008</v>
      </c>
      <c r="F377" s="307"/>
      <c r="G377" s="307"/>
      <c r="H377" s="182">
        <v>-0.39155341050783821</v>
      </c>
      <c r="I377" s="59"/>
      <c r="J377" s="5"/>
    </row>
    <row r="378" spans="1:11" s="63" customFormat="1" ht="14.25" customHeight="1" x14ac:dyDescent="0.2">
      <c r="A378" s="61"/>
      <c r="B378" s="37" t="s">
        <v>224</v>
      </c>
      <c r="C378" s="306">
        <v>188.72</v>
      </c>
      <c r="D378" s="306">
        <v>7985.9400000000005</v>
      </c>
      <c r="E378" s="306">
        <v>8174.6600000000008</v>
      </c>
      <c r="F378" s="307"/>
      <c r="G378" s="307"/>
      <c r="H378" s="182">
        <v>-0.30441271697056804</v>
      </c>
      <c r="I378" s="62"/>
    </row>
    <row r="379" spans="1:11" s="63" customFormat="1" ht="14.25" hidden="1" customHeight="1" x14ac:dyDescent="0.2">
      <c r="A379" s="61"/>
      <c r="B379" s="37"/>
      <c r="C379" s="306"/>
      <c r="D379" s="306"/>
      <c r="E379" s="306"/>
      <c r="F379" s="307"/>
      <c r="G379" s="307"/>
      <c r="H379" s="182"/>
      <c r="I379" s="62"/>
    </row>
    <row r="380" spans="1:11" s="63" customFormat="1" ht="14.25" hidden="1" customHeight="1" x14ac:dyDescent="0.2">
      <c r="A380" s="61"/>
      <c r="B380" s="37"/>
      <c r="C380" s="306"/>
      <c r="D380" s="306"/>
      <c r="E380" s="306"/>
      <c r="F380" s="307"/>
      <c r="G380" s="307"/>
      <c r="H380" s="182"/>
      <c r="I380" s="62"/>
    </row>
    <row r="381" spans="1:11" s="60" customFormat="1" ht="11.25" customHeight="1" x14ac:dyDescent="0.2">
      <c r="A381" s="24"/>
      <c r="B381" s="37" t="s">
        <v>424</v>
      </c>
      <c r="C381" s="306"/>
      <c r="D381" s="306"/>
      <c r="E381" s="306"/>
      <c r="F381" s="307"/>
      <c r="G381" s="307"/>
      <c r="H381" s="182"/>
      <c r="I381" s="59"/>
      <c r="J381" s="5"/>
    </row>
    <row r="382" spans="1:11" s="60" customFormat="1" ht="11.25" customHeight="1" x14ac:dyDescent="0.2">
      <c r="A382" s="24"/>
      <c r="B382" s="35" t="s">
        <v>120</v>
      </c>
      <c r="C382" s="308">
        <v>1772.0899999999986</v>
      </c>
      <c r="D382" s="308">
        <v>24101.180000000008</v>
      </c>
      <c r="E382" s="308">
        <v>25873.270000000008</v>
      </c>
      <c r="F382" s="309"/>
      <c r="G382" s="309"/>
      <c r="H382" s="183">
        <v>-0.36647791547381059</v>
      </c>
      <c r="I382" s="59"/>
      <c r="J382" s="5"/>
      <c r="K382" s="209" t="b">
        <f>IF(ABS(E382-SUM(E377:E381))&lt;0.001,TRUE,FALSE)</f>
        <v>1</v>
      </c>
    </row>
    <row r="383" spans="1:11" s="57" customFormat="1" ht="18.75" customHeight="1" x14ac:dyDescent="0.2">
      <c r="A383" s="6"/>
      <c r="B383" s="31" t="s">
        <v>244</v>
      </c>
      <c r="C383" s="308"/>
      <c r="D383" s="308"/>
      <c r="E383" s="308"/>
      <c r="F383" s="309"/>
      <c r="G383" s="309"/>
      <c r="H383" s="183"/>
      <c r="I383" s="56"/>
      <c r="J383" s="5"/>
    </row>
    <row r="384" spans="1:11" s="57" customFormat="1" ht="10.5" customHeight="1" x14ac:dyDescent="0.2">
      <c r="A384" s="6"/>
      <c r="B384" s="31"/>
      <c r="C384" s="308"/>
      <c r="D384" s="308"/>
      <c r="E384" s="308"/>
      <c r="F384" s="309"/>
      <c r="G384" s="309"/>
      <c r="H384" s="183"/>
      <c r="I384" s="56"/>
      <c r="J384" s="5"/>
    </row>
    <row r="385" spans="1:11" s="57" customFormat="1" ht="10.5" customHeight="1" x14ac:dyDescent="0.2">
      <c r="A385" s="6"/>
      <c r="B385" s="37" t="s">
        <v>144</v>
      </c>
      <c r="C385" s="306">
        <v>7.65</v>
      </c>
      <c r="D385" s="306"/>
      <c r="E385" s="306">
        <v>7.65</v>
      </c>
      <c r="F385" s="307"/>
      <c r="G385" s="307"/>
      <c r="H385" s="182"/>
      <c r="I385" s="56"/>
      <c r="J385" s="5"/>
    </row>
    <row r="386" spans="1:11" s="57" customFormat="1" ht="10.5" customHeight="1" x14ac:dyDescent="0.2">
      <c r="A386" s="6"/>
      <c r="B386" s="37" t="s">
        <v>125</v>
      </c>
      <c r="C386" s="306">
        <v>923320.97000000882</v>
      </c>
      <c r="D386" s="306">
        <v>4351632.689999965</v>
      </c>
      <c r="E386" s="306">
        <v>5274953.6599999741</v>
      </c>
      <c r="F386" s="307"/>
      <c r="G386" s="307">
        <v>16341.559999999994</v>
      </c>
      <c r="H386" s="182">
        <v>7.8678849613235124E-2</v>
      </c>
      <c r="I386" s="56"/>
      <c r="J386" s="5"/>
    </row>
    <row r="387" spans="1:11" s="57" customFormat="1" ht="10.5" customHeight="1" x14ac:dyDescent="0.2">
      <c r="A387" s="6"/>
      <c r="B387" s="37" t="s">
        <v>126</v>
      </c>
      <c r="C387" s="306">
        <v>1765.3600000000004</v>
      </c>
      <c r="D387" s="306">
        <v>24546.30000000001</v>
      </c>
      <c r="E387" s="306">
        <v>26311.660000000007</v>
      </c>
      <c r="F387" s="307"/>
      <c r="G387" s="307">
        <v>269.76</v>
      </c>
      <c r="H387" s="182"/>
      <c r="I387" s="56"/>
      <c r="J387" s="5"/>
    </row>
    <row r="388" spans="1:11" s="57" customFormat="1" ht="10.5" customHeight="1" x14ac:dyDescent="0.2">
      <c r="A388" s="6"/>
      <c r="B388" s="37" t="s">
        <v>127</v>
      </c>
      <c r="C388" s="306">
        <v>280508.23999999976</v>
      </c>
      <c r="D388" s="306">
        <v>3067272.6499999994</v>
      </c>
      <c r="E388" s="306">
        <v>3347780.8899999992</v>
      </c>
      <c r="F388" s="307"/>
      <c r="G388" s="307">
        <v>10226.560000000001</v>
      </c>
      <c r="H388" s="182"/>
      <c r="I388" s="56"/>
      <c r="J388" s="5"/>
    </row>
    <row r="389" spans="1:11" s="57" customFormat="1" ht="10.5" customHeight="1" x14ac:dyDescent="0.2">
      <c r="A389" s="6"/>
      <c r="B389" s="37" t="s">
        <v>133</v>
      </c>
      <c r="C389" s="306">
        <v>60185.37000000001</v>
      </c>
      <c r="D389" s="306">
        <v>173665.20000000007</v>
      </c>
      <c r="E389" s="306">
        <v>233850.57000000007</v>
      </c>
      <c r="F389" s="307"/>
      <c r="G389" s="307">
        <v>1523.33</v>
      </c>
      <c r="H389" s="182">
        <v>0.49667257568754342</v>
      </c>
      <c r="I389" s="56"/>
      <c r="J389" s="5"/>
    </row>
    <row r="390" spans="1:11" s="57" customFormat="1" ht="10.5" customHeight="1" x14ac:dyDescent="0.2">
      <c r="A390" s="6"/>
      <c r="B390" s="37" t="s">
        <v>134</v>
      </c>
      <c r="C390" s="306">
        <v>7010.0399999999981</v>
      </c>
      <c r="D390" s="306">
        <v>36236.530000000013</v>
      </c>
      <c r="E390" s="306">
        <v>43246.570000000014</v>
      </c>
      <c r="F390" s="307"/>
      <c r="G390" s="307"/>
      <c r="H390" s="182">
        <v>-0.51968439484652096</v>
      </c>
      <c r="I390" s="56"/>
      <c r="J390" s="5"/>
      <c r="K390" s="5"/>
    </row>
    <row r="391" spans="1:11" s="57" customFormat="1" ht="10.5" customHeight="1" x14ac:dyDescent="0.2">
      <c r="A391" s="6"/>
      <c r="B391" s="37" t="s">
        <v>24</v>
      </c>
      <c r="C391" s="306">
        <v>314617.31999999977</v>
      </c>
      <c r="D391" s="306">
        <v>221713.87</v>
      </c>
      <c r="E391" s="306">
        <v>536331.18999999971</v>
      </c>
      <c r="F391" s="307"/>
      <c r="G391" s="307">
        <v>1719.7000000000003</v>
      </c>
      <c r="H391" s="182">
        <v>0.35741806713288415</v>
      </c>
      <c r="I391" s="56"/>
    </row>
    <row r="392" spans="1:11" s="57" customFormat="1" ht="10.5" customHeight="1" x14ac:dyDescent="0.2">
      <c r="A392" s="6"/>
      <c r="B392" s="37" t="s">
        <v>138</v>
      </c>
      <c r="C392" s="306">
        <v>71017.48000000004</v>
      </c>
      <c r="D392" s="306">
        <v>37088.359999999993</v>
      </c>
      <c r="E392" s="306">
        <v>108105.84000000004</v>
      </c>
      <c r="F392" s="307"/>
      <c r="G392" s="307">
        <v>326.70000000000005</v>
      </c>
      <c r="H392" s="182">
        <v>1.6349940183375544E-2</v>
      </c>
      <c r="I392" s="56"/>
    </row>
    <row r="393" spans="1:11" s="57" customFormat="1" ht="10.5" customHeight="1" x14ac:dyDescent="0.2">
      <c r="A393" s="6"/>
      <c r="B393" s="37" t="s">
        <v>34</v>
      </c>
      <c r="C393" s="306">
        <v>3648043.0299999793</v>
      </c>
      <c r="D393" s="306">
        <v>761456.47999999975</v>
      </c>
      <c r="E393" s="306">
        <v>4409499.5099999793</v>
      </c>
      <c r="F393" s="307"/>
      <c r="G393" s="307">
        <v>7988.7399999999971</v>
      </c>
      <c r="H393" s="182">
        <v>4.5321268782859914E-2</v>
      </c>
      <c r="I393" s="56"/>
      <c r="J393" s="5"/>
    </row>
    <row r="394" spans="1:11" s="57" customFormat="1" ht="10.5" customHeight="1" x14ac:dyDescent="0.2">
      <c r="A394" s="6"/>
      <c r="B394" s="37" t="s">
        <v>140</v>
      </c>
      <c r="C394" s="306">
        <v>791.82</v>
      </c>
      <c r="D394" s="306">
        <v>80.509999999999991</v>
      </c>
      <c r="E394" s="306">
        <v>872.33</v>
      </c>
      <c r="F394" s="307"/>
      <c r="G394" s="307"/>
      <c r="H394" s="182"/>
      <c r="I394" s="56"/>
      <c r="J394" s="5"/>
    </row>
    <row r="395" spans="1:11" s="57" customFormat="1" ht="10.5" customHeight="1" x14ac:dyDescent="0.2">
      <c r="A395" s="6"/>
      <c r="B395" s="37" t="s">
        <v>129</v>
      </c>
      <c r="C395" s="306">
        <v>285156.03999999858</v>
      </c>
      <c r="D395" s="306">
        <v>2436326.69</v>
      </c>
      <c r="E395" s="306">
        <v>2721482.7299999986</v>
      </c>
      <c r="F395" s="307"/>
      <c r="G395" s="307">
        <v>9562.31</v>
      </c>
      <c r="H395" s="182">
        <v>0.27893712530846071</v>
      </c>
      <c r="I395" s="56"/>
      <c r="J395" s="5"/>
    </row>
    <row r="396" spans="1:11" s="57" customFormat="1" ht="11.25" customHeight="1" x14ac:dyDescent="0.2">
      <c r="A396" s="6"/>
      <c r="B396" s="37" t="s">
        <v>381</v>
      </c>
      <c r="C396" s="306">
        <v>2113.8000000000002</v>
      </c>
      <c r="D396" s="306">
        <v>2044.5</v>
      </c>
      <c r="E396" s="306">
        <v>4158.3</v>
      </c>
      <c r="F396" s="307"/>
      <c r="G396" s="307">
        <v>10</v>
      </c>
      <c r="H396" s="182"/>
      <c r="I396" s="56"/>
      <c r="J396" s="5"/>
    </row>
    <row r="397" spans="1:11" s="57" customFormat="1" ht="11.25" customHeight="1" x14ac:dyDescent="0.2">
      <c r="A397" s="6"/>
      <c r="B397" s="16" t="s">
        <v>427</v>
      </c>
      <c r="C397" s="306">
        <v>60</v>
      </c>
      <c r="D397" s="306">
        <v>100</v>
      </c>
      <c r="E397" s="306">
        <v>160</v>
      </c>
      <c r="F397" s="307"/>
      <c r="G397" s="307"/>
      <c r="H397" s="182"/>
      <c r="I397" s="56"/>
      <c r="J397" s="5"/>
    </row>
    <row r="398" spans="1:11" s="57" customFormat="1" ht="11.25" customHeight="1" x14ac:dyDescent="0.2">
      <c r="A398" s="6"/>
      <c r="B398" s="37" t="s">
        <v>353</v>
      </c>
      <c r="C398" s="306"/>
      <c r="D398" s="306"/>
      <c r="E398" s="306"/>
      <c r="F398" s="307"/>
      <c r="G398" s="307"/>
      <c r="H398" s="182"/>
      <c r="I398" s="56"/>
      <c r="J398" s="5"/>
    </row>
    <row r="399" spans="1:11" s="57" customFormat="1" ht="10.5" customHeight="1" x14ac:dyDescent="0.2">
      <c r="A399" s="6"/>
      <c r="B399" s="37" t="s">
        <v>415</v>
      </c>
      <c r="C399" s="306"/>
      <c r="D399" s="306"/>
      <c r="E399" s="306"/>
      <c r="F399" s="307"/>
      <c r="G399" s="307"/>
      <c r="H399" s="182"/>
      <c r="I399" s="56"/>
      <c r="J399" s="5"/>
    </row>
    <row r="400" spans="1:11" s="60" customFormat="1" ht="10.5" customHeight="1" x14ac:dyDescent="0.2">
      <c r="A400" s="24"/>
      <c r="B400" s="37" t="s">
        <v>179</v>
      </c>
      <c r="C400" s="306">
        <v>178.94</v>
      </c>
      <c r="D400" s="306">
        <v>45974.720000000016</v>
      </c>
      <c r="E400" s="306">
        <v>46153.660000000018</v>
      </c>
      <c r="F400" s="307"/>
      <c r="G400" s="307">
        <v>30</v>
      </c>
      <c r="H400" s="182">
        <v>0.5086795312121537</v>
      </c>
      <c r="I400" s="59"/>
      <c r="J400" s="5"/>
    </row>
    <row r="401" spans="1:11" s="60" customFormat="1" ht="13.5" customHeight="1" x14ac:dyDescent="0.2">
      <c r="A401" s="24"/>
      <c r="B401" s="37" t="s">
        <v>488</v>
      </c>
      <c r="C401" s="306"/>
      <c r="D401" s="306"/>
      <c r="E401" s="306"/>
      <c r="F401" s="307"/>
      <c r="G401" s="307"/>
      <c r="H401" s="182"/>
      <c r="I401" s="59"/>
    </row>
    <row r="402" spans="1:11" s="60" customFormat="1" ht="13.5" customHeight="1" x14ac:dyDescent="0.2">
      <c r="A402" s="24"/>
      <c r="B402" s="575" t="s">
        <v>460</v>
      </c>
      <c r="C402" s="306"/>
      <c r="D402" s="306"/>
      <c r="E402" s="306"/>
      <c r="F402" s="307"/>
      <c r="G402" s="307"/>
      <c r="H402" s="182"/>
      <c r="I402" s="59"/>
    </row>
    <row r="403" spans="1:11" s="60" customFormat="1" ht="13.5" customHeight="1" x14ac:dyDescent="0.2">
      <c r="A403" s="24"/>
      <c r="B403" s="37" t="s">
        <v>468</v>
      </c>
      <c r="C403" s="306">
        <v>7388</v>
      </c>
      <c r="D403" s="306">
        <v>2360</v>
      </c>
      <c r="E403" s="306">
        <v>9748</v>
      </c>
      <c r="F403" s="307"/>
      <c r="G403" s="307"/>
      <c r="H403" s="182"/>
      <c r="I403" s="59"/>
    </row>
    <row r="404" spans="1:11" s="60" customFormat="1" ht="13.5" customHeight="1" x14ac:dyDescent="0.2">
      <c r="A404" s="24"/>
      <c r="B404" s="37" t="s">
        <v>424</v>
      </c>
      <c r="C404" s="306"/>
      <c r="D404" s="306">
        <v>3630</v>
      </c>
      <c r="E404" s="306">
        <v>3630</v>
      </c>
      <c r="F404" s="307"/>
      <c r="G404" s="307"/>
      <c r="H404" s="182"/>
      <c r="I404" s="59"/>
    </row>
    <row r="405" spans="1:11" s="60" customFormat="1" ht="10.5" customHeight="1" x14ac:dyDescent="0.2">
      <c r="A405" s="24"/>
      <c r="B405" s="37" t="s">
        <v>280</v>
      </c>
      <c r="C405" s="306"/>
      <c r="D405" s="306">
        <v>-334237.21999999991</v>
      </c>
      <c r="E405" s="306">
        <v>-334237.21999999991</v>
      </c>
      <c r="F405" s="307"/>
      <c r="G405" s="307">
        <v>-1194.8399999999999</v>
      </c>
      <c r="H405" s="182">
        <v>0.6993488131075456</v>
      </c>
      <c r="I405" s="59"/>
      <c r="J405" s="5"/>
    </row>
    <row r="406" spans="1:11" s="60" customFormat="1" ht="10.5" customHeight="1" x14ac:dyDescent="0.2">
      <c r="A406" s="24"/>
      <c r="B406" s="35" t="s">
        <v>246</v>
      </c>
      <c r="C406" s="308">
        <v>5602164.0599999875</v>
      </c>
      <c r="D406" s="308">
        <v>10829891.279999966</v>
      </c>
      <c r="E406" s="308">
        <v>16432055.339999955</v>
      </c>
      <c r="F406" s="309"/>
      <c r="G406" s="309">
        <v>46803.819999999992</v>
      </c>
      <c r="H406" s="183">
        <v>0.15102112475573026</v>
      </c>
      <c r="I406" s="59"/>
      <c r="J406" s="5"/>
      <c r="K406" s="209" t="b">
        <f>IF(ABS(E406-SUM(E385:E405))&lt;0.001,TRUE,FALSE)</f>
        <v>1</v>
      </c>
    </row>
    <row r="407" spans="1:11" s="60" customFormat="1" ht="10.5" customHeight="1" x14ac:dyDescent="0.2">
      <c r="A407" s="24"/>
      <c r="B407" s="35" t="s">
        <v>287</v>
      </c>
      <c r="C407" s="308">
        <v>325699855.92999983</v>
      </c>
      <c r="D407" s="308">
        <v>864559984.82793319</v>
      </c>
      <c r="E407" s="308">
        <v>1190259840.7579331</v>
      </c>
      <c r="F407" s="309">
        <v>2902838.9500000016</v>
      </c>
      <c r="G407" s="309">
        <v>4826639.549999997</v>
      </c>
      <c r="H407" s="183">
        <v>0.17388330484835679</v>
      </c>
      <c r="I407" s="59"/>
      <c r="J407" s="5"/>
      <c r="K407" s="209" t="b">
        <f>IF(ABS(E407-SUM(E324,E338,E350,E362,E372,E375,E382,E406))&lt;0.001,TRUE,FALSE)</f>
        <v>1</v>
      </c>
    </row>
    <row r="408" spans="1:11" s="60" customFormat="1" ht="10.5" customHeight="1" x14ac:dyDescent="0.2">
      <c r="A408" s="24"/>
      <c r="B408" s="31" t="s">
        <v>145</v>
      </c>
      <c r="C408" s="308"/>
      <c r="D408" s="308"/>
      <c r="E408" s="308"/>
      <c r="F408" s="309"/>
      <c r="G408" s="309"/>
      <c r="H408" s="183"/>
      <c r="I408" s="59"/>
      <c r="J408" s="5"/>
    </row>
    <row r="409" spans="1:11" s="60" customFormat="1" ht="10.5" customHeight="1" x14ac:dyDescent="0.2">
      <c r="A409" s="24"/>
      <c r="B409" s="37"/>
      <c r="C409" s="308"/>
      <c r="D409" s="308"/>
      <c r="E409" s="308"/>
      <c r="F409" s="309"/>
      <c r="G409" s="309"/>
      <c r="H409" s="183"/>
      <c r="I409" s="59"/>
      <c r="J409" s="5"/>
    </row>
    <row r="410" spans="1:11" s="60" customFormat="1" ht="10.5" customHeight="1" x14ac:dyDescent="0.2">
      <c r="A410" s="24"/>
      <c r="B410" s="37" t="s">
        <v>146</v>
      </c>
      <c r="C410" s="306">
        <v>135482512.31999224</v>
      </c>
      <c r="D410" s="306">
        <v>135517426.62304842</v>
      </c>
      <c r="E410" s="306">
        <v>270999938.94304067</v>
      </c>
      <c r="F410" s="307">
        <v>5217684.8012479972</v>
      </c>
      <c r="G410" s="307">
        <v>1802389.9520799983</v>
      </c>
      <c r="H410" s="182">
        <v>9.7846431178973958E-3</v>
      </c>
      <c r="I410" s="59"/>
      <c r="J410" s="5"/>
    </row>
    <row r="411" spans="1:11" s="60" customFormat="1" ht="10.5" customHeight="1" x14ac:dyDescent="0.2">
      <c r="A411" s="24"/>
      <c r="B411" s="37" t="s">
        <v>442</v>
      </c>
      <c r="C411" s="306">
        <v>234990.12000000267</v>
      </c>
      <c r="D411" s="306">
        <v>122321.04999999939</v>
      </c>
      <c r="E411" s="306">
        <v>357311.17000000202</v>
      </c>
      <c r="F411" s="307">
        <v>6351.3100000000013</v>
      </c>
      <c r="G411" s="307">
        <v>1580.1899999999998</v>
      </c>
      <c r="H411" s="182">
        <v>-0.59710991951234038</v>
      </c>
      <c r="I411" s="59"/>
      <c r="J411" s="5"/>
    </row>
    <row r="412" spans="1:11" s="57" customFormat="1" ht="10.5" customHeight="1" x14ac:dyDescent="0.2">
      <c r="A412" s="6"/>
      <c r="B412" s="37" t="s">
        <v>147</v>
      </c>
      <c r="C412" s="306">
        <v>446464.57000000065</v>
      </c>
      <c r="D412" s="306">
        <v>433445.66000002186</v>
      </c>
      <c r="E412" s="306">
        <v>879910.23000002245</v>
      </c>
      <c r="F412" s="307">
        <v>15189.900000000001</v>
      </c>
      <c r="G412" s="307">
        <v>3198.1999999999935</v>
      </c>
      <c r="H412" s="182">
        <v>-3.0458357462708197E-3</v>
      </c>
      <c r="I412" s="56"/>
      <c r="J412" s="5"/>
    </row>
    <row r="413" spans="1:11" s="57" customFormat="1" ht="10.5" customHeight="1" x14ac:dyDescent="0.2">
      <c r="A413" s="6"/>
      <c r="B413" s="37" t="s">
        <v>148</v>
      </c>
      <c r="C413" s="306">
        <v>2431052.6300003757</v>
      </c>
      <c r="D413" s="306">
        <v>2539273.4000002076</v>
      </c>
      <c r="E413" s="306">
        <v>4970326.0300005833</v>
      </c>
      <c r="F413" s="307">
        <v>81082.519999999451</v>
      </c>
      <c r="G413" s="307">
        <v>20798.940000000068</v>
      </c>
      <c r="H413" s="182">
        <v>-1.7300229570357262E-3</v>
      </c>
      <c r="I413" s="56"/>
      <c r="J413" s="5"/>
    </row>
    <row r="414" spans="1:11" s="60" customFormat="1" ht="10.5" customHeight="1" x14ac:dyDescent="0.2">
      <c r="A414" s="24"/>
      <c r="B414" s="37" t="s">
        <v>125</v>
      </c>
      <c r="C414" s="306">
        <v>925139.94999999797</v>
      </c>
      <c r="D414" s="306">
        <v>905843.54999998747</v>
      </c>
      <c r="E414" s="306">
        <v>1830983.4999999856</v>
      </c>
      <c r="F414" s="307">
        <v>51953.399999999863</v>
      </c>
      <c r="G414" s="307">
        <v>21321.229999999981</v>
      </c>
      <c r="H414" s="182">
        <v>0.11509954801396471</v>
      </c>
      <c r="I414" s="59"/>
      <c r="J414" s="5"/>
    </row>
    <row r="415" spans="1:11" s="60" customFormat="1" ht="10.5" customHeight="1" x14ac:dyDescent="0.2">
      <c r="A415" s="24"/>
      <c r="B415" s="37" t="s">
        <v>149</v>
      </c>
      <c r="C415" s="306">
        <v>27806.769999999702</v>
      </c>
      <c r="D415" s="306">
        <v>130477.95999999753</v>
      </c>
      <c r="E415" s="306">
        <v>158284.72999999727</v>
      </c>
      <c r="F415" s="307">
        <v>-34.160000000000004</v>
      </c>
      <c r="G415" s="307">
        <v>619.38999999999987</v>
      </c>
      <c r="H415" s="182">
        <v>-3.8328757424394011E-3</v>
      </c>
      <c r="I415" s="59"/>
    </row>
    <row r="416" spans="1:11" s="60" customFormat="1" x14ac:dyDescent="0.2">
      <c r="A416" s="24"/>
      <c r="B416" s="37" t="s">
        <v>435</v>
      </c>
      <c r="C416" s="306"/>
      <c r="D416" s="306"/>
      <c r="E416" s="306"/>
      <c r="F416" s="307"/>
      <c r="G416" s="307"/>
      <c r="H416" s="182"/>
      <c r="I416" s="59"/>
    </row>
    <row r="417" spans="1:11" s="60" customFormat="1" ht="10.5" customHeight="1" x14ac:dyDescent="0.2">
      <c r="A417" s="24"/>
      <c r="B417" s="37" t="s">
        <v>281</v>
      </c>
      <c r="C417" s="306">
        <v>73.5</v>
      </c>
      <c r="D417" s="306">
        <v>-24449111</v>
      </c>
      <c r="E417" s="306">
        <v>-24449037.5</v>
      </c>
      <c r="F417" s="307">
        <v>-27385</v>
      </c>
      <c r="G417" s="307">
        <v>-154855</v>
      </c>
      <c r="H417" s="182">
        <v>0.12840860891971739</v>
      </c>
      <c r="I417" s="59"/>
    </row>
    <row r="418" spans="1:11" s="60" customFormat="1" ht="10.5" customHeight="1" x14ac:dyDescent="0.2">
      <c r="A418" s="24"/>
      <c r="B418" s="575" t="s">
        <v>461</v>
      </c>
      <c r="C418" s="306"/>
      <c r="D418" s="306"/>
      <c r="E418" s="306"/>
      <c r="F418" s="307"/>
      <c r="G418" s="307"/>
      <c r="H418" s="182"/>
      <c r="I418" s="59"/>
      <c r="K418" s="209"/>
    </row>
    <row r="419" spans="1:11" s="60" customFormat="1" ht="10.5" customHeight="1" x14ac:dyDescent="0.2">
      <c r="A419" s="24"/>
      <c r="B419" s="575" t="s">
        <v>465</v>
      </c>
      <c r="C419" s="306"/>
      <c r="D419" s="306"/>
      <c r="E419" s="306"/>
      <c r="F419" s="307"/>
      <c r="G419" s="307"/>
      <c r="H419" s="182"/>
      <c r="I419" s="59"/>
      <c r="K419" s="209"/>
    </row>
    <row r="420" spans="1:11" s="60" customFormat="1" ht="10.5" customHeight="1" x14ac:dyDescent="0.2">
      <c r="A420" s="24"/>
      <c r="B420" s="575" t="s">
        <v>491</v>
      </c>
      <c r="C420" s="306"/>
      <c r="D420" s="306">
        <v>1079.2899999999997</v>
      </c>
      <c r="E420" s="306">
        <v>1079.2899999999997</v>
      </c>
      <c r="F420" s="307"/>
      <c r="G420" s="307">
        <v>24.79</v>
      </c>
      <c r="H420" s="182"/>
      <c r="I420" s="59"/>
      <c r="K420" s="209"/>
    </row>
    <row r="421" spans="1:11" s="60" customFormat="1" ht="10.5" customHeight="1" x14ac:dyDescent="0.2">
      <c r="A421" s="24"/>
      <c r="B421" s="41" t="s">
        <v>150</v>
      </c>
      <c r="C421" s="311">
        <v>139548039.85999259</v>
      </c>
      <c r="D421" s="311">
        <v>115200756.53304866</v>
      </c>
      <c r="E421" s="311">
        <v>254748796.39304125</v>
      </c>
      <c r="F421" s="312">
        <v>5344842.7712479979</v>
      </c>
      <c r="G421" s="312">
        <v>1695077.6920799983</v>
      </c>
      <c r="H421" s="184">
        <v>-1.6235872508691962E-3</v>
      </c>
      <c r="I421" s="59"/>
      <c r="K421" s="209" t="b">
        <f>IF(ABS(E421-SUM(E410:E420))&lt;0.001,TRUE,FALSE)</f>
        <v>1</v>
      </c>
    </row>
    <row r="422" spans="1:11" s="60" customFormat="1" ht="10.5" customHeight="1" x14ac:dyDescent="0.15">
      <c r="A422" s="24"/>
      <c r="B422" s="265" t="s">
        <v>238</v>
      </c>
      <c r="C422" s="265"/>
      <c r="D422" s="265"/>
      <c r="E422" s="265"/>
      <c r="F422" s="265"/>
      <c r="G422" s="265"/>
      <c r="H422" s="265"/>
      <c r="I422" s="59"/>
    </row>
    <row r="423" spans="1:11" ht="13.5" customHeight="1" x14ac:dyDescent="0.2">
      <c r="B423" s="265" t="s">
        <v>249</v>
      </c>
      <c r="C423" s="265"/>
      <c r="D423" s="265"/>
      <c r="E423" s="265"/>
      <c r="F423" s="265"/>
      <c r="G423" s="265"/>
      <c r="H423" s="265"/>
      <c r="I423" s="51"/>
    </row>
    <row r="424" spans="1:11" ht="15" customHeight="1" x14ac:dyDescent="0.2">
      <c r="B424" s="265" t="s">
        <v>251</v>
      </c>
      <c r="C424" s="265"/>
      <c r="D424" s="265"/>
      <c r="E424" s="265"/>
      <c r="F424" s="265"/>
      <c r="G424" s="265"/>
      <c r="H424" s="265"/>
      <c r="I424" s="8"/>
    </row>
    <row r="425" spans="1:11" ht="9.75" customHeight="1" x14ac:dyDescent="0.2">
      <c r="B425" s="265" t="s">
        <v>376</v>
      </c>
      <c r="C425" s="210"/>
      <c r="D425" s="210"/>
      <c r="E425" s="210"/>
      <c r="F425" s="210"/>
      <c r="G425" s="210"/>
      <c r="H425" s="211"/>
    </row>
    <row r="426" spans="1:11" x14ac:dyDescent="0.2">
      <c r="B426" s="265" t="s">
        <v>282</v>
      </c>
      <c r="C426" s="210"/>
      <c r="D426" s="210"/>
      <c r="E426" s="210"/>
      <c r="F426" s="210"/>
      <c r="G426" s="210"/>
      <c r="H426" s="211"/>
      <c r="I426" s="15"/>
    </row>
    <row r="427" spans="1:11" ht="13.5" customHeight="1" x14ac:dyDescent="0.2">
      <c r="F427" s="4"/>
      <c r="G427" s="4"/>
      <c r="H427" s="4"/>
      <c r="I427" s="23"/>
    </row>
    <row r="428" spans="1:11" ht="15.75" x14ac:dyDescent="0.25">
      <c r="B428" s="7" t="s">
        <v>288</v>
      </c>
      <c r="C428" s="8"/>
      <c r="D428" s="8"/>
      <c r="E428" s="8"/>
      <c r="F428" s="8"/>
      <c r="G428" s="8"/>
      <c r="H428" s="8"/>
      <c r="I428" s="23"/>
    </row>
    <row r="429" spans="1:11" s="57" customFormat="1" ht="7.5" customHeight="1" x14ac:dyDescent="0.2">
      <c r="A429" s="6"/>
      <c r="B429" s="9"/>
      <c r="C429" s="10" t="str">
        <f>$C$3</f>
        <v>MOIS D'AVRIL 2024</v>
      </c>
      <c r="D429" s="11"/>
      <c r="E429" s="3"/>
      <c r="F429" s="3"/>
      <c r="G429" s="3"/>
      <c r="H429" s="3"/>
      <c r="I429" s="56"/>
    </row>
    <row r="430" spans="1:11" s="60" customFormat="1" ht="14.25" customHeight="1" x14ac:dyDescent="0.2">
      <c r="A430" s="24"/>
      <c r="B430" s="12" t="str">
        <f>B306</f>
        <v xml:space="preserve">             I - ASSURANCE MALADIE : DÉPENSES en milliers d'euros</v>
      </c>
      <c r="C430" s="13"/>
      <c r="D430" s="13"/>
      <c r="E430" s="13"/>
      <c r="F430" s="13"/>
      <c r="G430" s="13"/>
      <c r="H430" s="14"/>
      <c r="I430" s="59"/>
    </row>
    <row r="431" spans="1:11" s="57" customFormat="1" ht="10.5" customHeight="1" x14ac:dyDescent="0.2">
      <c r="A431" s="6"/>
      <c r="B431" s="16" t="s">
        <v>7</v>
      </c>
      <c r="C431" s="17" t="s">
        <v>1</v>
      </c>
      <c r="D431" s="17" t="s">
        <v>2</v>
      </c>
      <c r="E431" s="17" t="s">
        <v>6</v>
      </c>
      <c r="F431" s="219" t="s">
        <v>242</v>
      </c>
      <c r="G431" s="219" t="s">
        <v>237</v>
      </c>
      <c r="H431" s="19" t="str">
        <f>$H$5</f>
        <v>GAM</v>
      </c>
      <c r="I431" s="56"/>
      <c r="J431" s="5"/>
    </row>
    <row r="432" spans="1:11" s="57" customFormat="1" ht="10.5" customHeight="1" x14ac:dyDescent="0.2">
      <c r="A432" s="6"/>
      <c r="B432" s="21"/>
      <c r="C432" s="44" t="s">
        <v>5</v>
      </c>
      <c r="D432" s="44" t="s">
        <v>5</v>
      </c>
      <c r="E432" s="44"/>
      <c r="F432" s="220"/>
      <c r="G432" s="220" t="s">
        <v>239</v>
      </c>
      <c r="H432" s="22" t="str">
        <f>$H$6</f>
        <v>en %</v>
      </c>
      <c r="I432" s="56"/>
      <c r="J432" s="5"/>
    </row>
    <row r="433" spans="1:11" s="57" customFormat="1" ht="10.5" customHeight="1" x14ac:dyDescent="0.2">
      <c r="A433" s="6"/>
      <c r="B433" s="31" t="s">
        <v>152</v>
      </c>
      <c r="C433" s="58"/>
      <c r="D433" s="58"/>
      <c r="E433" s="58"/>
      <c r="F433" s="226"/>
      <c r="G433" s="226"/>
      <c r="H433" s="183"/>
      <c r="I433" s="56"/>
      <c r="J433" s="5"/>
    </row>
    <row r="434" spans="1:11" s="57" customFormat="1" ht="10.5" customHeight="1" x14ac:dyDescent="0.2">
      <c r="A434" s="6"/>
      <c r="B434" s="16" t="s">
        <v>12</v>
      </c>
      <c r="C434" s="306"/>
      <c r="D434" s="306">
        <v>1718238576.7499788</v>
      </c>
      <c r="E434" s="306">
        <v>1718238576.7499788</v>
      </c>
      <c r="F434" s="307">
        <v>2773161.2600000012</v>
      </c>
      <c r="G434" s="307">
        <v>8625868.2799999826</v>
      </c>
      <c r="H434" s="182">
        <v>0.2035852646852081</v>
      </c>
      <c r="I434" s="56"/>
      <c r="J434" s="5"/>
    </row>
    <row r="435" spans="1:11" s="57" customFormat="1" ht="10.5" customHeight="1" x14ac:dyDescent="0.2">
      <c r="A435" s="6"/>
      <c r="B435" s="16" t="s">
        <v>10</v>
      </c>
      <c r="C435" s="306">
        <v>396964170.9799931</v>
      </c>
      <c r="D435" s="306"/>
      <c r="E435" s="306">
        <v>396964170.9799931</v>
      </c>
      <c r="F435" s="307">
        <v>12876.05</v>
      </c>
      <c r="G435" s="307">
        <v>2395382.6100000041</v>
      </c>
      <c r="H435" s="182">
        <v>0.13135488829246955</v>
      </c>
      <c r="I435" s="56"/>
      <c r="J435" s="5"/>
    </row>
    <row r="436" spans="1:11" s="60" customFormat="1" ht="10.5" customHeight="1" x14ac:dyDescent="0.2">
      <c r="A436" s="24"/>
      <c r="B436" s="16" t="s">
        <v>9</v>
      </c>
      <c r="C436" s="306">
        <v>27964.939999999984</v>
      </c>
      <c r="D436" s="306"/>
      <c r="E436" s="306">
        <v>27964.939999999984</v>
      </c>
      <c r="F436" s="307"/>
      <c r="G436" s="307">
        <v>2.66</v>
      </c>
      <c r="H436" s="182"/>
      <c r="I436" s="59"/>
      <c r="J436" s="5"/>
    </row>
    <row r="437" spans="1:11" s="60" customFormat="1" x14ac:dyDescent="0.2">
      <c r="A437" s="24"/>
      <c r="B437" s="16" t="s">
        <v>299</v>
      </c>
      <c r="C437" s="306">
        <v>39804541.399999909</v>
      </c>
      <c r="D437" s="306"/>
      <c r="E437" s="306">
        <v>39804541.399999909</v>
      </c>
      <c r="F437" s="307"/>
      <c r="G437" s="307">
        <v>139615.79000000076</v>
      </c>
      <c r="H437" s="182">
        <v>0.14644044938133849</v>
      </c>
      <c r="I437" s="59"/>
      <c r="J437" s="5"/>
    </row>
    <row r="438" spans="1:11" s="57" customFormat="1" x14ac:dyDescent="0.2">
      <c r="A438" s="6"/>
      <c r="B438" s="16" t="s">
        <v>11</v>
      </c>
      <c r="C438" s="306">
        <v>219475.22000000006</v>
      </c>
      <c r="D438" s="306"/>
      <c r="E438" s="306">
        <v>219475.22000000006</v>
      </c>
      <c r="F438" s="307"/>
      <c r="G438" s="307">
        <v>214556.59000000005</v>
      </c>
      <c r="H438" s="182">
        <v>0.1622535585390763</v>
      </c>
      <c r="I438" s="56"/>
      <c r="J438" s="5"/>
    </row>
    <row r="439" spans="1:11" s="57" customFormat="1" ht="10.5" customHeight="1" x14ac:dyDescent="0.2">
      <c r="A439" s="6"/>
      <c r="B439" s="16" t="s">
        <v>75</v>
      </c>
      <c r="C439" s="306">
        <v>5723591.8100000871</v>
      </c>
      <c r="D439" s="306"/>
      <c r="E439" s="306">
        <v>5723591.8100000871</v>
      </c>
      <c r="F439" s="313"/>
      <c r="G439" s="313">
        <v>30325.459999999919</v>
      </c>
      <c r="H439" s="185">
        <v>0.17370348120301204</v>
      </c>
      <c r="I439" s="66"/>
      <c r="J439" s="5"/>
    </row>
    <row r="440" spans="1:11" s="57" customFormat="1" ht="10.5" customHeight="1" x14ac:dyDescent="0.2">
      <c r="A440" s="6"/>
      <c r="B440" s="16" t="s">
        <v>85</v>
      </c>
      <c r="C440" s="306">
        <v>800065.16999999958</v>
      </c>
      <c r="D440" s="306">
        <v>144904129.17000008</v>
      </c>
      <c r="E440" s="306">
        <v>145704194.34000006</v>
      </c>
      <c r="F440" s="313">
        <v>145704194.34000006</v>
      </c>
      <c r="G440" s="313">
        <v>1223240.71</v>
      </c>
      <c r="H440" s="185">
        <v>5.2057905340924693E-2</v>
      </c>
      <c r="I440" s="66"/>
      <c r="J440" s="5"/>
    </row>
    <row r="441" spans="1:11" s="57" customFormat="1" ht="10.5" customHeight="1" x14ac:dyDescent="0.2">
      <c r="A441" s="6"/>
      <c r="B441" s="37" t="s">
        <v>25</v>
      </c>
      <c r="C441" s="306">
        <v>900040.17000001681</v>
      </c>
      <c r="D441" s="306">
        <v>842.22</v>
      </c>
      <c r="E441" s="306">
        <v>900882.39000001678</v>
      </c>
      <c r="F441" s="313">
        <v>976.08</v>
      </c>
      <c r="G441" s="313">
        <v>3069.1700000000014</v>
      </c>
      <c r="H441" s="185">
        <v>2.251148029640726E-2</v>
      </c>
      <c r="I441" s="56"/>
      <c r="J441" s="5"/>
    </row>
    <row r="442" spans="1:11" s="57" customFormat="1" ht="10.5" customHeight="1" x14ac:dyDescent="0.2">
      <c r="A442" s="6"/>
      <c r="B442" s="37" t="s">
        <v>48</v>
      </c>
      <c r="C442" s="306"/>
      <c r="D442" s="306">
        <v>636457.69306000159</v>
      </c>
      <c r="E442" s="306">
        <v>636457.69306000159</v>
      </c>
      <c r="F442" s="307"/>
      <c r="G442" s="307">
        <v>1445.0927999999997</v>
      </c>
      <c r="H442" s="182">
        <v>0.21758705093683273</v>
      </c>
      <c r="I442" s="56"/>
      <c r="J442" s="5"/>
    </row>
    <row r="443" spans="1:11" s="60" customFormat="1" ht="10.5" customHeight="1" x14ac:dyDescent="0.2">
      <c r="A443" s="24"/>
      <c r="B443" s="37" t="s">
        <v>355</v>
      </c>
      <c r="C443" s="306">
        <v>5138.3700000000072</v>
      </c>
      <c r="D443" s="306">
        <v>351827.04534000013</v>
      </c>
      <c r="E443" s="306">
        <v>356965.41534000012</v>
      </c>
      <c r="F443" s="307"/>
      <c r="G443" s="307">
        <v>2718.0000000000005</v>
      </c>
      <c r="H443" s="182"/>
      <c r="I443" s="59"/>
      <c r="J443" s="5"/>
    </row>
    <row r="444" spans="1:11" s="57" customFormat="1" ht="12.75" customHeight="1" x14ac:dyDescent="0.2">
      <c r="A444" s="6"/>
      <c r="B444" s="37" t="s">
        <v>79</v>
      </c>
      <c r="C444" s="314"/>
      <c r="D444" s="306">
        <v>9881809.6350000054</v>
      </c>
      <c r="E444" s="306">
        <v>9881809.6350000054</v>
      </c>
      <c r="F444" s="313"/>
      <c r="G444" s="313">
        <v>12604</v>
      </c>
      <c r="H444" s="185">
        <v>0.13472520485788864</v>
      </c>
      <c r="I444" s="56"/>
    </row>
    <row r="445" spans="1:11" s="57" customFormat="1" ht="10.5" customHeight="1" x14ac:dyDescent="0.2">
      <c r="A445" s="6"/>
      <c r="B445" s="563" t="s">
        <v>432</v>
      </c>
      <c r="C445" s="314">
        <v>43312210.730013095</v>
      </c>
      <c r="D445" s="306">
        <v>55762908.670008749</v>
      </c>
      <c r="E445" s="306">
        <v>99075119.400021851</v>
      </c>
      <c r="F445" s="313"/>
      <c r="G445" s="313">
        <v>702900.14000001352</v>
      </c>
      <c r="H445" s="185">
        <v>0.16007236558204196</v>
      </c>
      <c r="I445" s="56"/>
      <c r="J445" s="5"/>
    </row>
    <row r="446" spans="1:11" s="57" customFormat="1" ht="10.5" customHeight="1" x14ac:dyDescent="0.2">
      <c r="A446" s="6"/>
      <c r="B446" s="563" t="s">
        <v>440</v>
      </c>
      <c r="C446" s="314">
        <v>1072228.9299999857</v>
      </c>
      <c r="D446" s="306">
        <v>353295.22000000055</v>
      </c>
      <c r="E446" s="306">
        <v>1425524.1499999864</v>
      </c>
      <c r="F446" s="313"/>
      <c r="G446" s="313">
        <v>7563.99</v>
      </c>
      <c r="H446" s="185"/>
      <c r="I446" s="56"/>
      <c r="J446" s="5"/>
    </row>
    <row r="447" spans="1:11" s="60" customFormat="1" ht="15" customHeight="1" x14ac:dyDescent="0.2">
      <c r="A447" s="24"/>
      <c r="B447" s="574" t="s">
        <v>457</v>
      </c>
      <c r="C447" s="314"/>
      <c r="D447" s="306">
        <v>7425</v>
      </c>
      <c r="E447" s="306">
        <v>7425</v>
      </c>
      <c r="F447" s="313"/>
      <c r="G447" s="313"/>
      <c r="H447" s="185"/>
      <c r="I447" s="56"/>
      <c r="J447" s="5"/>
      <c r="K447" s="57"/>
    </row>
    <row r="448" spans="1:11" s="60" customFormat="1" ht="16.5" customHeight="1" x14ac:dyDescent="0.2">
      <c r="A448" s="24"/>
      <c r="B448" s="574" t="s">
        <v>476</v>
      </c>
      <c r="C448" s="314">
        <v>3599871.0399999949</v>
      </c>
      <c r="D448" s="306">
        <v>6154871.7799999723</v>
      </c>
      <c r="E448" s="306">
        <v>9754742.8199999668</v>
      </c>
      <c r="F448" s="313"/>
      <c r="G448" s="313">
        <v>34276.19999999999</v>
      </c>
      <c r="H448" s="185">
        <v>-0.37602109547719509</v>
      </c>
      <c r="I448" s="56"/>
      <c r="J448" s="5"/>
      <c r="K448" s="57"/>
    </row>
    <row r="449" spans="1:11" s="60" customFormat="1" ht="14.25" customHeight="1" x14ac:dyDescent="0.2">
      <c r="A449" s="24"/>
      <c r="B449" s="574" t="s">
        <v>493</v>
      </c>
      <c r="C449" s="314"/>
      <c r="D449" s="306">
        <v>1203737.4787200002</v>
      </c>
      <c r="E449" s="306">
        <v>1203737.4787200002</v>
      </c>
      <c r="F449" s="313"/>
      <c r="G449" s="313"/>
      <c r="H449" s="185"/>
      <c r="I449" s="56"/>
      <c r="J449" s="5"/>
      <c r="K449" s="57"/>
    </row>
    <row r="450" spans="1:11" s="60" customFormat="1" ht="14.25" customHeight="1" x14ac:dyDescent="0.2">
      <c r="A450" s="24"/>
      <c r="B450" s="563" t="s">
        <v>445</v>
      </c>
      <c r="C450" s="314"/>
      <c r="D450" s="306">
        <v>32350.339999998185</v>
      </c>
      <c r="E450" s="306">
        <v>32350.339999998185</v>
      </c>
      <c r="F450" s="313"/>
      <c r="G450" s="313">
        <v>104.92999999999994</v>
      </c>
      <c r="H450" s="185">
        <v>0.165071837538455</v>
      </c>
      <c r="I450" s="56"/>
      <c r="J450" s="5"/>
      <c r="K450" s="57"/>
    </row>
    <row r="451" spans="1:11" ht="14.25" customHeight="1" x14ac:dyDescent="0.2">
      <c r="A451" s="2"/>
      <c r="B451" s="16" t="s">
        <v>280</v>
      </c>
      <c r="C451" s="310"/>
      <c r="D451" s="306">
        <v>-107439658.97999987</v>
      </c>
      <c r="E451" s="306">
        <v>-107439658.97999987</v>
      </c>
      <c r="F451" s="313"/>
      <c r="G451" s="313">
        <v>-643290.50000000035</v>
      </c>
      <c r="H451" s="185">
        <v>0.91445699080454856</v>
      </c>
      <c r="I451" s="59"/>
      <c r="J451" s="60"/>
      <c r="K451" s="60"/>
    </row>
    <row r="452" spans="1:11" ht="10.5" customHeight="1" x14ac:dyDescent="0.2">
      <c r="A452" s="2"/>
      <c r="B452" s="29" t="s">
        <v>156</v>
      </c>
      <c r="C452" s="308">
        <v>492429298.76000613</v>
      </c>
      <c r="D452" s="308">
        <v>1830088572.0221076</v>
      </c>
      <c r="E452" s="308">
        <v>2322517870.7821136</v>
      </c>
      <c r="F452" s="315">
        <v>148491207.73000005</v>
      </c>
      <c r="G452" s="315">
        <v>12750383.122800002</v>
      </c>
      <c r="H452" s="186">
        <v>0.15162310721486838</v>
      </c>
      <c r="I452" s="69"/>
      <c r="K452" s="209" t="b">
        <f>IF(ABS(E452-SUM(E434:E451))&lt;0.001,TRUE,FALSE)</f>
        <v>1</v>
      </c>
    </row>
    <row r="453" spans="1:11" ht="21" customHeight="1" x14ac:dyDescent="0.2">
      <c r="A453" s="2"/>
      <c r="B453" s="29" t="s">
        <v>153</v>
      </c>
      <c r="C453" s="308"/>
      <c r="D453" s="308">
        <v>47114.590000000004</v>
      </c>
      <c r="E453" s="308">
        <v>47114.590000000004</v>
      </c>
      <c r="F453" s="315"/>
      <c r="G453" s="315"/>
      <c r="H453" s="186"/>
      <c r="I453" s="69"/>
    </row>
    <row r="454" spans="1:11" ht="11.25" customHeight="1" x14ac:dyDescent="0.2">
      <c r="A454" s="2"/>
      <c r="B454" s="31" t="s">
        <v>154</v>
      </c>
      <c r="C454" s="308"/>
      <c r="D454" s="308"/>
      <c r="E454" s="308"/>
      <c r="F454" s="315"/>
      <c r="G454" s="315"/>
      <c r="H454" s="186"/>
      <c r="I454" s="69"/>
    </row>
    <row r="455" spans="1:11" s="28" customFormat="1" ht="10.5" customHeight="1" x14ac:dyDescent="0.2">
      <c r="A455" s="54"/>
      <c r="B455" s="272" t="s">
        <v>268</v>
      </c>
      <c r="C455" s="316"/>
      <c r="D455" s="306"/>
      <c r="E455" s="306"/>
      <c r="F455" s="313"/>
      <c r="G455" s="313"/>
      <c r="H455" s="185"/>
      <c r="I455" s="69"/>
      <c r="J455" s="5"/>
      <c r="K455" s="5"/>
    </row>
    <row r="456" spans="1:11" ht="10.5" customHeight="1" x14ac:dyDescent="0.2">
      <c r="A456" s="2"/>
      <c r="B456" s="67" t="s">
        <v>267</v>
      </c>
      <c r="C456" s="317">
        <v>122159098.41999853</v>
      </c>
      <c r="D456" s="317">
        <v>409858092.57000214</v>
      </c>
      <c r="E456" s="317">
        <v>532017190.99000072</v>
      </c>
      <c r="F456" s="318"/>
      <c r="G456" s="318">
        <v>2910245.1600000034</v>
      </c>
      <c r="H456" s="281">
        <v>0.14845310786019295</v>
      </c>
      <c r="I456" s="70"/>
      <c r="K456" s="28"/>
    </row>
    <row r="457" spans="1:11" ht="10.5" customHeight="1" x14ac:dyDescent="0.2">
      <c r="A457" s="2"/>
      <c r="B457" s="272" t="s">
        <v>266</v>
      </c>
      <c r="C457" s="317"/>
      <c r="D457" s="317"/>
      <c r="E457" s="317"/>
      <c r="F457" s="318"/>
      <c r="G457" s="318"/>
      <c r="H457" s="281"/>
      <c r="I457" s="69"/>
    </row>
    <row r="458" spans="1:11" ht="10.5" customHeight="1" x14ac:dyDescent="0.2">
      <c r="A458" s="2"/>
      <c r="B458" s="67" t="s">
        <v>257</v>
      </c>
      <c r="C458" s="317">
        <v>37922808.200001471</v>
      </c>
      <c r="D458" s="317">
        <v>12507930.689999927</v>
      </c>
      <c r="E458" s="317">
        <v>50430738.890001401</v>
      </c>
      <c r="F458" s="318"/>
      <c r="G458" s="318">
        <v>284298.38000000018</v>
      </c>
      <c r="H458" s="281">
        <v>0.16097207701028982</v>
      </c>
      <c r="I458" s="69"/>
    </row>
    <row r="459" spans="1:11" ht="10.5" customHeight="1" x14ac:dyDescent="0.2">
      <c r="A459" s="2"/>
      <c r="B459" s="16" t="s">
        <v>258</v>
      </c>
      <c r="C459" s="317">
        <v>6461590.5500000129</v>
      </c>
      <c r="D459" s="317">
        <v>1806540.4400000006</v>
      </c>
      <c r="E459" s="317">
        <v>8268130.9900000133</v>
      </c>
      <c r="F459" s="318"/>
      <c r="G459" s="318">
        <v>28776.289999999983</v>
      </c>
      <c r="H459" s="281">
        <v>0.33818479733066598</v>
      </c>
      <c r="I459" s="69"/>
    </row>
    <row r="460" spans="1:11" ht="10.5" customHeight="1" x14ac:dyDescent="0.2">
      <c r="A460" s="2"/>
      <c r="B460" s="67" t="s">
        <v>259</v>
      </c>
      <c r="C460" s="317">
        <v>25486652.059999999</v>
      </c>
      <c r="D460" s="317">
        <v>7137285.6599999974</v>
      </c>
      <c r="E460" s="317">
        <v>32623937.719999995</v>
      </c>
      <c r="F460" s="318"/>
      <c r="G460" s="318">
        <v>135576.25</v>
      </c>
      <c r="H460" s="281">
        <v>8.8763524020476714E-2</v>
      </c>
      <c r="I460" s="69"/>
    </row>
    <row r="461" spans="1:11" ht="10.5" customHeight="1" x14ac:dyDescent="0.2">
      <c r="A461" s="2"/>
      <c r="B461" s="67" t="s">
        <v>260</v>
      </c>
      <c r="C461" s="317">
        <v>835047.69000000646</v>
      </c>
      <c r="D461" s="317">
        <v>1940577.3399999905</v>
      </c>
      <c r="E461" s="317">
        <v>2775625.029999997</v>
      </c>
      <c r="F461" s="318"/>
      <c r="G461" s="318">
        <v>10051</v>
      </c>
      <c r="H461" s="281">
        <v>0.25636959518123237</v>
      </c>
      <c r="I461" s="71"/>
    </row>
    <row r="462" spans="1:11" ht="18.75" customHeight="1" x14ac:dyDescent="0.2">
      <c r="A462" s="2"/>
      <c r="B462" s="67" t="s">
        <v>261</v>
      </c>
      <c r="C462" s="317"/>
      <c r="D462" s="317">
        <v>1341590.6600000013</v>
      </c>
      <c r="E462" s="317">
        <v>1341590.6600000013</v>
      </c>
      <c r="F462" s="318"/>
      <c r="G462" s="318">
        <v>9345.18</v>
      </c>
      <c r="H462" s="281">
        <v>0.36072205835270355</v>
      </c>
      <c r="I462" s="69"/>
    </row>
    <row r="463" spans="1:11" ht="10.5" customHeight="1" x14ac:dyDescent="0.2">
      <c r="A463" s="2"/>
      <c r="B463" s="67" t="s">
        <v>262</v>
      </c>
      <c r="C463" s="317">
        <v>888899.24999999744</v>
      </c>
      <c r="D463" s="317">
        <v>7655341.9500000393</v>
      </c>
      <c r="E463" s="317">
        <v>8544241.2000000365</v>
      </c>
      <c r="F463" s="318"/>
      <c r="G463" s="318">
        <v>36367.700000000004</v>
      </c>
      <c r="H463" s="281">
        <v>0.20733409321828788</v>
      </c>
      <c r="I463" s="69"/>
    </row>
    <row r="464" spans="1:11" ht="10.5" customHeight="1" x14ac:dyDescent="0.2">
      <c r="A464" s="2"/>
      <c r="B464" s="67" t="s">
        <v>264</v>
      </c>
      <c r="C464" s="317"/>
      <c r="D464" s="317">
        <v>29343424.559999797</v>
      </c>
      <c r="E464" s="317">
        <v>29343424.559999797</v>
      </c>
      <c r="F464" s="318"/>
      <c r="G464" s="318">
        <v>143593.77000000002</v>
      </c>
      <c r="H464" s="281">
        <v>0.20015779865082273</v>
      </c>
      <c r="I464" s="69"/>
    </row>
    <row r="465" spans="1:11" ht="10.5" customHeight="1" x14ac:dyDescent="0.2">
      <c r="A465" s="2"/>
      <c r="B465" s="67" t="s">
        <v>263</v>
      </c>
      <c r="C465" s="317"/>
      <c r="D465" s="317"/>
      <c r="E465" s="317"/>
      <c r="F465" s="318"/>
      <c r="G465" s="318"/>
      <c r="H465" s="281"/>
      <c r="I465" s="69"/>
    </row>
    <row r="466" spans="1:11" ht="10.5" customHeight="1" x14ac:dyDescent="0.2">
      <c r="A466" s="2"/>
      <c r="B466" s="29" t="s">
        <v>265</v>
      </c>
      <c r="C466" s="317"/>
      <c r="D466" s="317"/>
      <c r="E466" s="317"/>
      <c r="F466" s="318"/>
      <c r="G466" s="318"/>
      <c r="H466" s="281"/>
      <c r="I466" s="69"/>
    </row>
    <row r="467" spans="1:11" ht="10.5" customHeight="1" x14ac:dyDescent="0.2">
      <c r="A467" s="2"/>
      <c r="B467" s="16" t="s">
        <v>269</v>
      </c>
      <c r="C467" s="317">
        <v>54585.79000000019</v>
      </c>
      <c r="D467" s="317">
        <v>193924.62999999968</v>
      </c>
      <c r="E467" s="317">
        <v>248510.41999999987</v>
      </c>
      <c r="F467" s="318"/>
      <c r="G467" s="318">
        <v>701.62</v>
      </c>
      <c r="H467" s="281">
        <v>-3.9312245993790795E-2</v>
      </c>
      <c r="I467" s="69"/>
    </row>
    <row r="468" spans="1:11" ht="10.5" customHeight="1" x14ac:dyDescent="0.2">
      <c r="A468" s="2"/>
      <c r="B468" s="16" t="s">
        <v>270</v>
      </c>
      <c r="C468" s="317"/>
      <c r="D468" s="317"/>
      <c r="E468" s="317"/>
      <c r="F468" s="318"/>
      <c r="G468" s="318"/>
      <c r="H468" s="281"/>
      <c r="I468" s="69"/>
    </row>
    <row r="469" spans="1:11" ht="10.5" customHeight="1" x14ac:dyDescent="0.2">
      <c r="A469" s="2"/>
      <c r="B469" s="29" t="s">
        <v>271</v>
      </c>
      <c r="C469" s="317"/>
      <c r="D469" s="317"/>
      <c r="E469" s="317"/>
      <c r="F469" s="318"/>
      <c r="G469" s="318"/>
      <c r="H469" s="281"/>
      <c r="I469" s="71"/>
    </row>
    <row r="470" spans="1:11" s="28" customFormat="1" x14ac:dyDescent="0.2">
      <c r="A470" s="54"/>
      <c r="B470" s="16" t="s">
        <v>272</v>
      </c>
      <c r="C470" s="317"/>
      <c r="D470" s="317">
        <v>12879053.050000083</v>
      </c>
      <c r="E470" s="317">
        <v>12879053.050000083</v>
      </c>
      <c r="F470" s="318"/>
      <c r="G470" s="318">
        <v>44659.710000000014</v>
      </c>
      <c r="H470" s="281">
        <v>0.11615719191502771</v>
      </c>
      <c r="I470" s="70"/>
      <c r="J470" s="5"/>
    </row>
    <row r="471" spans="1:11" s="28" customFormat="1" x14ac:dyDescent="0.2">
      <c r="A471" s="54"/>
      <c r="B471" s="574" t="s">
        <v>458</v>
      </c>
      <c r="C471" s="317"/>
      <c r="D471" s="317"/>
      <c r="E471" s="317"/>
      <c r="F471" s="318"/>
      <c r="G471" s="318"/>
      <c r="H471" s="281"/>
      <c r="I471" s="70"/>
      <c r="J471" s="5"/>
    </row>
    <row r="472" spans="1:11" ht="10.5" customHeight="1" x14ac:dyDescent="0.2">
      <c r="A472" s="2"/>
      <c r="B472" s="16" t="s">
        <v>86</v>
      </c>
      <c r="C472" s="317"/>
      <c r="D472" s="317">
        <v>59661.070000000007</v>
      </c>
      <c r="E472" s="317">
        <v>59661.070000000007</v>
      </c>
      <c r="F472" s="318"/>
      <c r="G472" s="318"/>
      <c r="H472" s="281"/>
      <c r="I472" s="69"/>
    </row>
    <row r="473" spans="1:11" s="28" customFormat="1" x14ac:dyDescent="0.2">
      <c r="A473" s="54"/>
      <c r="B473" s="29" t="s">
        <v>155</v>
      </c>
      <c r="C473" s="308">
        <v>193808681.96000001</v>
      </c>
      <c r="D473" s="308">
        <v>484723422.62000197</v>
      </c>
      <c r="E473" s="308">
        <v>678532104.58000207</v>
      </c>
      <c r="F473" s="315"/>
      <c r="G473" s="315">
        <v>3603615.0600000038</v>
      </c>
      <c r="H473" s="186">
        <v>0.15127679798097904</v>
      </c>
      <c r="I473" s="70"/>
      <c r="K473" s="209" t="b">
        <f>IF(ABS(E473-SUM(E456,E458:E465,E467:E468,E470:E472))&lt;0.001,TRUE,FALSE)</f>
        <v>1</v>
      </c>
    </row>
    <row r="474" spans="1:11" ht="18" customHeight="1" x14ac:dyDescent="0.2">
      <c r="A474" s="2"/>
      <c r="B474" s="29" t="s">
        <v>354</v>
      </c>
      <c r="C474" s="306"/>
      <c r="D474" s="306"/>
      <c r="E474" s="306"/>
      <c r="F474" s="313"/>
      <c r="G474" s="313"/>
      <c r="H474" s="185"/>
      <c r="I474" s="69"/>
    </row>
    <row r="475" spans="1:11" ht="14.25" customHeight="1" x14ac:dyDescent="0.2">
      <c r="A475" s="2"/>
      <c r="B475" s="273" t="s">
        <v>43</v>
      </c>
      <c r="C475" s="308">
        <v>9464111.7100000046</v>
      </c>
      <c r="D475" s="308">
        <v>4612789.9800000004</v>
      </c>
      <c r="E475" s="308">
        <v>14076901.690000005</v>
      </c>
      <c r="F475" s="315"/>
      <c r="G475" s="315">
        <v>81213.490000000005</v>
      </c>
      <c r="H475" s="186">
        <v>0.16827963526481482</v>
      </c>
      <c r="I475" s="69"/>
    </row>
    <row r="476" spans="1:11" ht="19.5" customHeight="1" x14ac:dyDescent="0.2">
      <c r="A476" s="2"/>
      <c r="B476" s="74" t="s">
        <v>162</v>
      </c>
      <c r="C476" s="308"/>
      <c r="D476" s="308"/>
      <c r="E476" s="308"/>
      <c r="F476" s="315"/>
      <c r="G476" s="315"/>
      <c r="H476" s="186"/>
      <c r="I476" s="69"/>
    </row>
    <row r="477" spans="1:11" ht="15" customHeight="1" x14ac:dyDescent="0.2">
      <c r="A477" s="2"/>
      <c r="B477" s="37" t="s">
        <v>20</v>
      </c>
      <c r="C477" s="306">
        <v>1827.97</v>
      </c>
      <c r="D477" s="306">
        <v>3472.55</v>
      </c>
      <c r="E477" s="306">
        <v>5300.52</v>
      </c>
      <c r="F477" s="313"/>
      <c r="G477" s="313"/>
      <c r="H477" s="185"/>
      <c r="I477" s="69"/>
    </row>
    <row r="478" spans="1:11" s="28" customFormat="1" ht="10.5" customHeight="1" x14ac:dyDescent="0.2">
      <c r="A478" s="54"/>
      <c r="B478" s="75" t="s">
        <v>159</v>
      </c>
      <c r="C478" s="306">
        <v>12742219.08000003</v>
      </c>
      <c r="D478" s="306">
        <v>115406039.67999975</v>
      </c>
      <c r="E478" s="306">
        <v>128148258.75999978</v>
      </c>
      <c r="F478" s="313"/>
      <c r="G478" s="313">
        <v>442811.97999999969</v>
      </c>
      <c r="H478" s="185">
        <v>0.14500333492090545</v>
      </c>
      <c r="I478" s="70"/>
    </row>
    <row r="479" spans="1:11" ht="10.5" customHeight="1" x14ac:dyDescent="0.2">
      <c r="A479" s="2"/>
      <c r="B479" s="75" t="s">
        <v>26</v>
      </c>
      <c r="C479" s="306">
        <v>4167835.9099999936</v>
      </c>
      <c r="D479" s="306">
        <v>64625902.009999827</v>
      </c>
      <c r="E479" s="306">
        <v>68793737.919999823</v>
      </c>
      <c r="F479" s="313"/>
      <c r="G479" s="313">
        <v>356418.05000000022</v>
      </c>
      <c r="H479" s="185">
        <v>0.18817944702644662</v>
      </c>
      <c r="I479" s="69"/>
    </row>
    <row r="480" spans="1:11" ht="10.5" customHeight="1" x14ac:dyDescent="0.2">
      <c r="A480" s="2"/>
      <c r="B480" s="75" t="s">
        <v>27</v>
      </c>
      <c r="C480" s="306">
        <v>13095539.33</v>
      </c>
      <c r="D480" s="306">
        <v>211171151.98000082</v>
      </c>
      <c r="E480" s="306">
        <v>224266691.31000084</v>
      </c>
      <c r="F480" s="313"/>
      <c r="G480" s="313">
        <v>1115374.2999999993</v>
      </c>
      <c r="H480" s="185">
        <v>0.17411286878198573</v>
      </c>
      <c r="I480" s="69"/>
    </row>
    <row r="481" spans="1:11" ht="10.5" customHeight="1" x14ac:dyDescent="0.2">
      <c r="A481" s="2"/>
      <c r="B481" s="75" t="s">
        <v>274</v>
      </c>
      <c r="C481" s="306">
        <v>345006.62000000052</v>
      </c>
      <c r="D481" s="306">
        <v>4831435.1500000125</v>
      </c>
      <c r="E481" s="306">
        <v>5176441.7700000135</v>
      </c>
      <c r="F481" s="313"/>
      <c r="G481" s="313">
        <v>35483.87999999999</v>
      </c>
      <c r="H481" s="185">
        <v>9.0099452724965667E-2</v>
      </c>
      <c r="I481" s="69"/>
    </row>
    <row r="482" spans="1:11" ht="10.5" customHeight="1" x14ac:dyDescent="0.2">
      <c r="A482" s="2"/>
      <c r="B482" s="75" t="s">
        <v>273</v>
      </c>
      <c r="C482" s="306">
        <v>1170</v>
      </c>
      <c r="D482" s="306">
        <v>8000</v>
      </c>
      <c r="E482" s="306">
        <v>9170</v>
      </c>
      <c r="F482" s="313"/>
      <c r="G482" s="313">
        <v>3335</v>
      </c>
      <c r="H482" s="185">
        <v>-0.49444551644292523</v>
      </c>
      <c r="I482" s="69"/>
    </row>
    <row r="483" spans="1:11" ht="10.5" customHeight="1" x14ac:dyDescent="0.2">
      <c r="A483" s="2"/>
      <c r="B483" s="75" t="s">
        <v>49</v>
      </c>
      <c r="C483" s="306">
        <v>4865.67</v>
      </c>
      <c r="D483" s="306">
        <v>38546747.317460001</v>
      </c>
      <c r="E483" s="306">
        <v>38551612.987460002</v>
      </c>
      <c r="F483" s="313"/>
      <c r="G483" s="313">
        <v>129202.61000000004</v>
      </c>
      <c r="H483" s="185">
        <v>0.10312446208949133</v>
      </c>
      <c r="I483" s="69"/>
    </row>
    <row r="484" spans="1:11" ht="10.5" customHeight="1" x14ac:dyDescent="0.2">
      <c r="A484" s="2"/>
      <c r="B484" s="37" t="s">
        <v>349</v>
      </c>
      <c r="C484" s="305"/>
      <c r="D484" s="306">
        <v>10425248.483600004</v>
      </c>
      <c r="E484" s="306">
        <v>10425248.483600004</v>
      </c>
      <c r="F484" s="313"/>
      <c r="G484" s="313"/>
      <c r="H484" s="185"/>
      <c r="I484" s="69"/>
    </row>
    <row r="485" spans="1:11" x14ac:dyDescent="0.2">
      <c r="A485" s="2"/>
      <c r="B485" s="574" t="s">
        <v>459</v>
      </c>
      <c r="C485" s="306"/>
      <c r="D485" s="306">
        <v>36650</v>
      </c>
      <c r="E485" s="306">
        <v>36650</v>
      </c>
      <c r="F485" s="313"/>
      <c r="G485" s="313"/>
      <c r="H485" s="185">
        <v>-0.70115123231695942</v>
      </c>
      <c r="I485" s="69"/>
    </row>
    <row r="486" spans="1:11" x14ac:dyDescent="0.2">
      <c r="A486" s="2"/>
      <c r="B486" s="75" t="s">
        <v>28</v>
      </c>
      <c r="C486" s="306">
        <v>201060.55000000005</v>
      </c>
      <c r="D486" s="306">
        <v>1918595.0400000021</v>
      </c>
      <c r="E486" s="306">
        <v>2119655.5900000026</v>
      </c>
      <c r="F486" s="313"/>
      <c r="G486" s="313">
        <v>4286.41</v>
      </c>
      <c r="H486" s="185">
        <v>0.13686167267988258</v>
      </c>
      <c r="I486" s="69"/>
    </row>
    <row r="487" spans="1:11" ht="10.5" customHeight="1" x14ac:dyDescent="0.2">
      <c r="A487" s="2"/>
      <c r="B487" s="37" t="s">
        <v>280</v>
      </c>
      <c r="C487" s="306"/>
      <c r="D487" s="306">
        <v>-3951647.9599999939</v>
      </c>
      <c r="E487" s="306">
        <v>-3951647.9599999939</v>
      </c>
      <c r="F487" s="313"/>
      <c r="G487" s="313">
        <v>-20712.940000000013</v>
      </c>
      <c r="H487" s="185">
        <v>0.47356758326098869</v>
      </c>
      <c r="I487" s="69"/>
    </row>
    <row r="488" spans="1:11" ht="10.5" customHeight="1" x14ac:dyDescent="0.2">
      <c r="A488" s="2"/>
      <c r="B488" s="35" t="s">
        <v>160</v>
      </c>
      <c r="C488" s="308">
        <v>30559525.130000025</v>
      </c>
      <c r="D488" s="308">
        <v>443021594.25106043</v>
      </c>
      <c r="E488" s="308">
        <v>473581119.38106048</v>
      </c>
      <c r="F488" s="315"/>
      <c r="G488" s="315">
        <v>2066199.2899999993</v>
      </c>
      <c r="H488" s="186">
        <v>0.18312835210420308</v>
      </c>
      <c r="I488" s="69"/>
      <c r="K488" s="209" t="b">
        <f>IF(ABS(E488-SUM(E477:E487))&lt;0.001,TRUE,FALSE)</f>
        <v>1</v>
      </c>
    </row>
    <row r="489" spans="1:11" ht="10.5" customHeight="1" x14ac:dyDescent="0.2">
      <c r="A489" s="2"/>
      <c r="B489" s="76" t="s">
        <v>33</v>
      </c>
      <c r="C489" s="306"/>
      <c r="D489" s="306">
        <v>756087.55</v>
      </c>
      <c r="E489" s="306">
        <v>756087.55</v>
      </c>
      <c r="F489" s="313"/>
      <c r="G489" s="313"/>
      <c r="H489" s="185"/>
      <c r="I489" s="69"/>
    </row>
    <row r="490" spans="1:11" x14ac:dyDescent="0.2">
      <c r="A490" s="2"/>
      <c r="B490" s="76" t="s">
        <v>383</v>
      </c>
      <c r="C490" s="306"/>
      <c r="D490" s="306">
        <v>97332884.232698023</v>
      </c>
      <c r="E490" s="306">
        <v>97332884.232698023</v>
      </c>
      <c r="F490" s="313"/>
      <c r="G490" s="313"/>
      <c r="H490" s="185"/>
      <c r="I490" s="69"/>
    </row>
    <row r="491" spans="1:11" ht="10.5" customHeight="1" x14ac:dyDescent="0.2">
      <c r="A491" s="2"/>
      <c r="B491" s="76" t="s">
        <v>446</v>
      </c>
      <c r="C491" s="306"/>
      <c r="D491" s="306">
        <v>377297.32872000005</v>
      </c>
      <c r="E491" s="306">
        <v>377297.32872000005</v>
      </c>
      <c r="F491" s="313"/>
      <c r="G491" s="313"/>
      <c r="H491" s="185"/>
      <c r="I491" s="69"/>
    </row>
    <row r="492" spans="1:11" ht="10.5" customHeight="1" x14ac:dyDescent="0.2">
      <c r="A492" s="2"/>
      <c r="B492" s="76" t="s">
        <v>477</v>
      </c>
      <c r="C492" s="306"/>
      <c r="D492" s="306">
        <v>372067.65925499971</v>
      </c>
      <c r="E492" s="306">
        <v>372067.65925499971</v>
      </c>
      <c r="F492" s="313"/>
      <c r="G492" s="313">
        <v>3123.5592350000011</v>
      </c>
      <c r="H492" s="185">
        <v>-0.75185681913923774</v>
      </c>
      <c r="I492" s="69"/>
    </row>
    <row r="493" spans="1:11" ht="10.5" customHeight="1" x14ac:dyDescent="0.2">
      <c r="A493" s="2"/>
      <c r="B493" s="76" t="s">
        <v>492</v>
      </c>
      <c r="C493" s="306"/>
      <c r="D493" s="306">
        <v>305247.75189499994</v>
      </c>
      <c r="E493" s="306">
        <v>305247.75189499994</v>
      </c>
      <c r="F493" s="313"/>
      <c r="G493" s="313"/>
      <c r="H493" s="185">
        <v>-0.36677046952250414</v>
      </c>
      <c r="I493" s="69"/>
    </row>
    <row r="494" spans="1:11" x14ac:dyDescent="0.2">
      <c r="A494" s="2"/>
      <c r="B494" s="76" t="s">
        <v>439</v>
      </c>
      <c r="C494" s="306"/>
      <c r="D494" s="306">
        <v>14275698.067689998</v>
      </c>
      <c r="E494" s="306">
        <v>14275698.067689998</v>
      </c>
      <c r="F494" s="313"/>
      <c r="G494" s="313"/>
      <c r="H494" s="185">
        <v>0.8005872927549782</v>
      </c>
      <c r="I494" s="69"/>
    </row>
    <row r="495" spans="1:11" x14ac:dyDescent="0.2">
      <c r="A495" s="2"/>
      <c r="B495" s="76" t="s">
        <v>480</v>
      </c>
      <c r="C495" s="306"/>
      <c r="D495" s="306">
        <v>78510</v>
      </c>
      <c r="E495" s="306">
        <v>78510</v>
      </c>
      <c r="F495" s="313"/>
      <c r="G495" s="313"/>
      <c r="H495" s="185">
        <v>0.26567789779139117</v>
      </c>
      <c r="I495" s="69"/>
    </row>
    <row r="496" spans="1:11" s="80" customFormat="1" ht="12.75" x14ac:dyDescent="0.2">
      <c r="A496" s="2"/>
      <c r="B496" s="76" t="s">
        <v>490</v>
      </c>
      <c r="C496" s="306">
        <v>60935.199999999997</v>
      </c>
      <c r="D496" s="306">
        <v>2194315.0900000008</v>
      </c>
      <c r="E496" s="306">
        <v>2255250.2900000005</v>
      </c>
      <c r="F496" s="313"/>
      <c r="G496" s="313">
        <v>8291.7899999999991</v>
      </c>
      <c r="H496" s="185"/>
      <c r="I496" s="79"/>
      <c r="J496" s="5"/>
    </row>
    <row r="497" spans="1:12" s="80" customFormat="1" ht="12.75" x14ac:dyDescent="0.2">
      <c r="A497" s="2"/>
      <c r="B497" s="76" t="s">
        <v>494</v>
      </c>
      <c r="C497" s="306"/>
      <c r="D497" s="306">
        <v>77131624.142712042</v>
      </c>
      <c r="E497" s="306">
        <v>77131624.142712042</v>
      </c>
      <c r="F497" s="313"/>
      <c r="G497" s="313"/>
      <c r="H497" s="185"/>
      <c r="I497" s="79"/>
      <c r="J497" s="5"/>
    </row>
    <row r="498" spans="1:12" s="80" customFormat="1" ht="12.75" x14ac:dyDescent="0.2">
      <c r="A498" s="2"/>
      <c r="B498" s="73" t="s">
        <v>158</v>
      </c>
      <c r="C498" s="306"/>
      <c r="D498" s="306">
        <v>76493.009999999995</v>
      </c>
      <c r="E498" s="306">
        <v>76493.009999999995</v>
      </c>
      <c r="F498" s="313"/>
      <c r="G498" s="313"/>
      <c r="H498" s="185">
        <v>3.6940553340351734E-2</v>
      </c>
      <c r="I498" s="79"/>
      <c r="J498" s="5"/>
    </row>
    <row r="499" spans="1:12" ht="16.5" customHeight="1" x14ac:dyDescent="0.2">
      <c r="A499" s="77"/>
      <c r="B499" s="78" t="s">
        <v>297</v>
      </c>
      <c r="C499" s="308">
        <v>40084572.040000029</v>
      </c>
      <c r="D499" s="308">
        <v>640534609.06403041</v>
      </c>
      <c r="E499" s="308">
        <v>680619181.10403049</v>
      </c>
      <c r="F499" s="315"/>
      <c r="G499" s="315">
        <v>2158828.1292349994</v>
      </c>
      <c r="H499" s="186">
        <v>0.47494813803943448</v>
      </c>
      <c r="I499" s="69"/>
      <c r="K499" s="209" t="b">
        <f>IF(ABS(E499-SUM(E475,E488,E489:E498))&lt;0.001,TRUE,FALSE)</f>
        <v>1</v>
      </c>
      <c r="L499" s="164"/>
    </row>
    <row r="500" spans="1:12" ht="12" customHeight="1" x14ac:dyDescent="0.2">
      <c r="A500" s="2"/>
      <c r="B500" s="76" t="s">
        <v>80</v>
      </c>
      <c r="C500" s="306"/>
      <c r="D500" s="306">
        <v>572156738.01000035</v>
      </c>
      <c r="E500" s="306">
        <v>572156738.01000035</v>
      </c>
      <c r="F500" s="313"/>
      <c r="G500" s="313"/>
      <c r="H500" s="185">
        <v>0.15478258756239138</v>
      </c>
      <c r="I500" s="69"/>
    </row>
    <row r="501" spans="1:12" ht="12" customHeight="1" x14ac:dyDescent="0.2">
      <c r="A501" s="2"/>
      <c r="B501" s="76" t="s">
        <v>81</v>
      </c>
      <c r="C501" s="306"/>
      <c r="D501" s="306">
        <v>362869883.75999957</v>
      </c>
      <c r="E501" s="306">
        <v>362869883.75999957</v>
      </c>
      <c r="F501" s="313"/>
      <c r="G501" s="313"/>
      <c r="H501" s="185">
        <v>0.23019004793689946</v>
      </c>
      <c r="I501" s="69"/>
    </row>
    <row r="502" spans="1:12" ht="12" customHeight="1" x14ac:dyDescent="0.2">
      <c r="A502" s="2"/>
      <c r="B502" s="76" t="s">
        <v>438</v>
      </c>
      <c r="C502" s="306"/>
      <c r="D502" s="306">
        <v>38743028.410000019</v>
      </c>
      <c r="E502" s="306">
        <v>38743028.410000019</v>
      </c>
      <c r="F502" s="313"/>
      <c r="G502" s="313"/>
      <c r="H502" s="185">
        <v>0.25327828194363877</v>
      </c>
      <c r="I502" s="69"/>
    </row>
    <row r="503" spans="1:12" ht="12" customHeight="1" x14ac:dyDescent="0.2">
      <c r="A503" s="2"/>
      <c r="B503" s="76" t="s">
        <v>78</v>
      </c>
      <c r="C503" s="306"/>
      <c r="D503" s="306"/>
      <c r="E503" s="306"/>
      <c r="F503" s="313"/>
      <c r="G503" s="313"/>
      <c r="H503" s="185"/>
      <c r="I503" s="69"/>
    </row>
    <row r="504" spans="1:12" ht="12" customHeight="1" x14ac:dyDescent="0.2">
      <c r="A504" s="2"/>
      <c r="B504" s="76" t="s">
        <v>76</v>
      </c>
      <c r="C504" s="306"/>
      <c r="D504" s="306"/>
      <c r="E504" s="306"/>
      <c r="F504" s="313"/>
      <c r="G504" s="313"/>
      <c r="H504" s="185"/>
      <c r="I504" s="69"/>
    </row>
    <row r="505" spans="1:12" ht="12" customHeight="1" x14ac:dyDescent="0.2">
      <c r="A505" s="2"/>
      <c r="B505" s="76" t="s">
        <v>77</v>
      </c>
      <c r="C505" s="306"/>
      <c r="D505" s="306"/>
      <c r="E505" s="306"/>
      <c r="F505" s="313"/>
      <c r="G505" s="313"/>
      <c r="H505" s="185"/>
      <c r="I505" s="69"/>
      <c r="K505" s="209"/>
    </row>
    <row r="506" spans="1:12" s="28" customFormat="1" ht="18.75" customHeight="1" x14ac:dyDescent="0.2">
      <c r="A506" s="2"/>
      <c r="B506" s="83" t="s">
        <v>277</v>
      </c>
      <c r="C506" s="308"/>
      <c r="D506" s="308">
        <v>973769650.17999995</v>
      </c>
      <c r="E506" s="308">
        <v>973769650.17999995</v>
      </c>
      <c r="F506" s="315"/>
      <c r="G506" s="315"/>
      <c r="H506" s="186">
        <v>0.18557066077353324</v>
      </c>
      <c r="I506" s="70"/>
      <c r="J506" s="5"/>
      <c r="K506" s="209" t="b">
        <f>IF(ABS(E506-SUM(E500:E505))&lt;0.001,TRUE,FALSE)</f>
        <v>1</v>
      </c>
    </row>
    <row r="507" spans="1:12" ht="10.5" customHeight="1" x14ac:dyDescent="0.2">
      <c r="A507" s="54"/>
      <c r="B507" s="52" t="s">
        <v>157</v>
      </c>
      <c r="C507" s="308">
        <v>1191570448.549999</v>
      </c>
      <c r="D507" s="308">
        <v>4908924109.837121</v>
      </c>
      <c r="E507" s="308">
        <v>6100494558.3871212</v>
      </c>
      <c r="F507" s="315">
        <v>148491207.73000005</v>
      </c>
      <c r="G507" s="315">
        <v>25034543.554115001</v>
      </c>
      <c r="H507" s="186">
        <v>0.18271403189159785</v>
      </c>
      <c r="I507" s="69"/>
      <c r="K507" s="209" t="b">
        <f>IF(ABS(E507-SUM(E421,E407,E452:E453,E473,E474,E475,E488:E498,E506))&lt;0.001,TRUE,FALSE)</f>
        <v>1</v>
      </c>
    </row>
    <row r="508" spans="1:12" ht="10.5" customHeight="1" x14ac:dyDescent="0.2">
      <c r="A508" s="2"/>
      <c r="B508" s="167" t="s">
        <v>181</v>
      </c>
      <c r="C508" s="319">
        <v>4.17</v>
      </c>
      <c r="D508" s="319">
        <v>-105.77000000000002</v>
      </c>
      <c r="E508" s="319">
        <v>-101.60000000000002</v>
      </c>
      <c r="F508" s="320"/>
      <c r="G508" s="320"/>
      <c r="H508" s="240"/>
      <c r="I508" s="69"/>
    </row>
    <row r="509" spans="1:12" s="28" customFormat="1" x14ac:dyDescent="0.2">
      <c r="A509" s="2"/>
      <c r="B509" s="168" t="s">
        <v>182</v>
      </c>
      <c r="C509" s="321"/>
      <c r="D509" s="321"/>
      <c r="E509" s="321"/>
      <c r="F509" s="322"/>
      <c r="G509" s="322"/>
      <c r="H509" s="194"/>
      <c r="I509" s="70"/>
      <c r="J509" s="5"/>
    </row>
    <row r="510" spans="1:12" s="28" customFormat="1" ht="12.75" x14ac:dyDescent="0.2">
      <c r="A510" s="54"/>
      <c r="B510" s="212" t="s">
        <v>31</v>
      </c>
      <c r="C510" s="431">
        <v>2174489573.2299976</v>
      </c>
      <c r="D510" s="431">
        <v>6330697327.0398235</v>
      </c>
      <c r="E510" s="431">
        <v>8505186900.2698231</v>
      </c>
      <c r="F510" s="432"/>
      <c r="G510" s="432">
        <v>35700862.477896005</v>
      </c>
      <c r="H510" s="433">
        <v>0.12402524714806673</v>
      </c>
      <c r="I510" s="70"/>
      <c r="J510" s="5"/>
      <c r="K510" s="209" t="b">
        <f>IF(ABS(E510-SUM(E298,E507:E509))&lt;0.001,TRUE,FALSE)</f>
        <v>1</v>
      </c>
    </row>
    <row r="511" spans="1:12" s="28" customFormat="1" x14ac:dyDescent="0.2">
      <c r="A511" s="54"/>
      <c r="B511" s="76" t="s">
        <v>13</v>
      </c>
      <c r="C511" s="274"/>
      <c r="D511" s="276"/>
      <c r="E511" s="276"/>
      <c r="F511" s="434"/>
      <c r="G511" s="429"/>
      <c r="H511" s="430"/>
      <c r="I511" s="70"/>
      <c r="J511" s="5"/>
    </row>
    <row r="512" spans="1:12" s="28" customFormat="1" x14ac:dyDescent="0.2">
      <c r="A512" s="54"/>
      <c r="B512" s="76" t="s">
        <v>14</v>
      </c>
      <c r="C512" s="275"/>
      <c r="D512" s="65"/>
      <c r="E512" s="65"/>
      <c r="F512" s="427"/>
      <c r="G512" s="427"/>
      <c r="H512" s="428"/>
      <c r="I512" s="70"/>
      <c r="J512" s="5"/>
    </row>
    <row r="513" spans="1:11" s="28" customFormat="1" ht="12" x14ac:dyDescent="0.2">
      <c r="A513" s="54"/>
      <c r="B513" s="229" t="s">
        <v>248</v>
      </c>
      <c r="C513" s="241"/>
      <c r="D513" s="241"/>
      <c r="E513" s="241"/>
      <c r="F513" s="241"/>
      <c r="G513" s="241"/>
      <c r="H513" s="433"/>
      <c r="I513" s="70"/>
      <c r="K513" s="209" t="b">
        <f>IF(ABS(E513-SUM(E511:E512))&lt;0.001,TRUE,FALSE)</f>
        <v>1</v>
      </c>
    </row>
    <row r="514" spans="1:11" s="28" customFormat="1" ht="12" x14ac:dyDescent="0.2">
      <c r="A514" s="54"/>
      <c r="B514" s="229" t="s">
        <v>298</v>
      </c>
      <c r="C514" s="323"/>
      <c r="D514" s="323">
        <v>26374.58</v>
      </c>
      <c r="E514" s="323">
        <v>26374.58</v>
      </c>
      <c r="F514" s="324"/>
      <c r="G514" s="324"/>
      <c r="H514" s="433">
        <v>-0.17472538647717129</v>
      </c>
      <c r="I514" s="70"/>
    </row>
    <row r="515" spans="1:11" s="28" customFormat="1" ht="12" x14ac:dyDescent="0.2">
      <c r="A515" s="54"/>
      <c r="B515" s="229" t="s">
        <v>421</v>
      </c>
      <c r="C515" s="229"/>
      <c r="D515" s="323"/>
      <c r="E515" s="323"/>
      <c r="F515" s="323"/>
      <c r="G515" s="324"/>
      <c r="H515" s="433"/>
      <c r="I515" s="70"/>
    </row>
    <row r="516" spans="1:11" s="28" customFormat="1" ht="12" hidden="1" x14ac:dyDescent="0.2">
      <c r="A516" s="54"/>
      <c r="B516" s="229" t="s">
        <v>495</v>
      </c>
      <c r="C516" s="323"/>
      <c r="D516" s="323">
        <v>73161868.335518017</v>
      </c>
      <c r="E516" s="323">
        <v>73161868.335518017</v>
      </c>
      <c r="F516" s="323"/>
      <c r="G516" s="324"/>
      <c r="H516" s="433">
        <v>-0.29165572272118534</v>
      </c>
      <c r="I516" s="70"/>
    </row>
    <row r="517" spans="1:11" s="28" customFormat="1" ht="12" x14ac:dyDescent="0.2">
      <c r="A517" s="54"/>
      <c r="B517" s="229" t="s">
        <v>389</v>
      </c>
      <c r="C517" s="323"/>
      <c r="D517" s="323">
        <v>11233.409999999998</v>
      </c>
      <c r="E517" s="323">
        <v>11233.409999999998</v>
      </c>
      <c r="F517" s="323"/>
      <c r="G517" s="324"/>
      <c r="H517" s="433">
        <v>0.83976920607676475</v>
      </c>
      <c r="I517" s="70"/>
    </row>
    <row r="518" spans="1:11" s="28" customFormat="1" x14ac:dyDescent="0.2">
      <c r="A518" s="54"/>
      <c r="B518" s="265" t="s">
        <v>238</v>
      </c>
      <c r="C518" s="213"/>
      <c r="D518" s="213"/>
      <c r="E518" s="213"/>
      <c r="F518" s="213"/>
      <c r="G518" s="213"/>
      <c r="H518" s="214"/>
      <c r="I518" s="70"/>
    </row>
    <row r="519" spans="1:11" ht="9" customHeight="1" x14ac:dyDescent="0.2">
      <c r="A519" s="54"/>
      <c r="B519" s="265" t="s">
        <v>251</v>
      </c>
      <c r="C519" s="213"/>
      <c r="D519" s="213"/>
      <c r="E519" s="213"/>
      <c r="F519" s="213"/>
      <c r="G519" s="213"/>
      <c r="H519" s="214"/>
      <c r="I519" s="69"/>
    </row>
    <row r="520" spans="1:11" ht="16.5" customHeight="1" x14ac:dyDescent="0.2">
      <c r="A520" s="2"/>
      <c r="B520" s="265" t="s">
        <v>376</v>
      </c>
      <c r="C520" s="213"/>
      <c r="D520" s="213"/>
      <c r="E520" s="213"/>
      <c r="F520" s="165"/>
      <c r="G520" s="165"/>
      <c r="H520" s="215"/>
      <c r="I520" s="85"/>
    </row>
    <row r="521" spans="1:11" x14ac:dyDescent="0.2">
      <c r="B521" s="265" t="s">
        <v>282</v>
      </c>
      <c r="C521" s="85"/>
      <c r="D521" s="85"/>
      <c r="E521" s="86"/>
      <c r="F521" s="5"/>
      <c r="G521" s="5"/>
      <c r="H521" s="5"/>
      <c r="I521" s="8"/>
    </row>
    <row r="522" spans="1:11" ht="15.75" x14ac:dyDescent="0.25">
      <c r="B522" s="7" t="s">
        <v>288</v>
      </c>
      <c r="C522" s="8"/>
      <c r="D522" s="8"/>
      <c r="E522" s="8"/>
      <c r="F522" s="8"/>
      <c r="G522" s="8"/>
      <c r="H522" s="8"/>
    </row>
    <row r="523" spans="1:11" ht="19.5" customHeight="1" x14ac:dyDescent="0.2">
      <c r="B523" s="9"/>
      <c r="C523" s="10" t="str">
        <f>$C$3</f>
        <v>MOIS D'AVRIL 2024</v>
      </c>
      <c r="D523" s="11"/>
      <c r="I523" s="15"/>
    </row>
    <row r="524" spans="1:11" ht="12.75" x14ac:dyDescent="0.2">
      <c r="B524" s="12" t="str">
        <f>B430</f>
        <v xml:space="preserve">             I - ASSURANCE MALADIE : DÉPENSES en milliers d'euros</v>
      </c>
      <c r="C524" s="13"/>
      <c r="D524" s="13"/>
      <c r="E524" s="13"/>
      <c r="F524" s="14"/>
      <c r="G524" s="15"/>
      <c r="H524" s="15"/>
      <c r="I524" s="20"/>
    </row>
    <row r="525" spans="1:11" ht="12.75" customHeight="1" x14ac:dyDescent="0.2">
      <c r="B525" s="754"/>
      <c r="C525" s="755"/>
      <c r="D525" s="87"/>
      <c r="E525" s="654" t="s">
        <v>6</v>
      </c>
      <c r="F525" s="339" t="str">
        <f>$H$5</f>
        <v>GAM</v>
      </c>
      <c r="G525" s="653"/>
      <c r="H525" s="89"/>
      <c r="I525" s="20"/>
    </row>
    <row r="526" spans="1:11" ht="12.75" customHeight="1" x14ac:dyDescent="0.2">
      <c r="B526" s="773" t="s">
        <v>296</v>
      </c>
      <c r="C526" s="774"/>
      <c r="D526" s="90"/>
      <c r="E526" s="301"/>
      <c r="F526" s="239"/>
      <c r="G526" s="199"/>
      <c r="H526" s="90"/>
      <c r="I526" s="20"/>
    </row>
    <row r="527" spans="1:11" ht="18.75" customHeight="1" x14ac:dyDescent="0.2">
      <c r="A527" s="91"/>
      <c r="B527" s="779" t="s">
        <v>295</v>
      </c>
      <c r="C527" s="780"/>
      <c r="D527" s="93"/>
      <c r="E527" s="303"/>
      <c r="F527" s="237"/>
      <c r="G527" s="200"/>
      <c r="H527" s="93"/>
      <c r="I527" s="20"/>
    </row>
    <row r="528" spans="1:11" s="95" customFormat="1" ht="9" customHeight="1" x14ac:dyDescent="0.2">
      <c r="A528" s="6"/>
      <c r="B528" s="777"/>
      <c r="C528" s="778"/>
      <c r="D528" s="90"/>
      <c r="E528" s="301"/>
      <c r="F528" s="239"/>
      <c r="G528" s="199"/>
      <c r="H528" s="90"/>
      <c r="I528" s="94"/>
      <c r="J528" s="104"/>
    </row>
    <row r="529" spans="1:11" ht="18" customHeight="1" x14ac:dyDescent="0.2">
      <c r="A529" s="91"/>
      <c r="B529" s="92" t="s">
        <v>294</v>
      </c>
      <c r="C529" s="172"/>
      <c r="D529" s="93"/>
      <c r="E529" s="303">
        <v>6061962131.5806723</v>
      </c>
      <c r="F529" s="237">
        <v>-2.5138157881438805E-2</v>
      </c>
      <c r="G529" s="200"/>
      <c r="H529" s="93"/>
      <c r="I529" s="20"/>
      <c r="J529" s="104"/>
      <c r="K529" s="209" t="b">
        <f>IF(ABS(E529-SUM(E530,E535,E547:E548,E551:E556))&lt;0.001,TRUE,FALSE)</f>
        <v>1</v>
      </c>
    </row>
    <row r="530" spans="1:11" ht="15" customHeight="1" x14ac:dyDescent="0.2">
      <c r="B530" s="775" t="s">
        <v>410</v>
      </c>
      <c r="C530" s="776"/>
      <c r="D530" s="90"/>
      <c r="E530" s="303">
        <v>1391364628.2582388</v>
      </c>
      <c r="F530" s="237">
        <v>-0.1598784432451047</v>
      </c>
      <c r="G530" s="201"/>
      <c r="H530" s="90"/>
      <c r="I530" s="20"/>
      <c r="J530" s="104"/>
      <c r="K530" s="209" t="b">
        <f>IF(ABS(E530-SUM(E531:E534))&lt;0.001,TRUE,FALSE)</f>
        <v>1</v>
      </c>
    </row>
    <row r="531" spans="1:11" ht="15" customHeight="1" x14ac:dyDescent="0.2">
      <c r="B531" s="766" t="s">
        <v>72</v>
      </c>
      <c r="C531" s="767"/>
      <c r="D531" s="90"/>
      <c r="E531" s="301">
        <v>98217498.912673339</v>
      </c>
      <c r="F531" s="239">
        <v>1.3524016177637321E-2</v>
      </c>
      <c r="G531" s="199"/>
      <c r="H531" s="90"/>
      <c r="I531" s="20"/>
      <c r="J531" s="104"/>
    </row>
    <row r="532" spans="1:11" ht="15" customHeight="1" x14ac:dyDescent="0.2">
      <c r="B532" s="421" t="s">
        <v>404</v>
      </c>
      <c r="C532" s="404"/>
      <c r="D532" s="90"/>
      <c r="E532" s="301">
        <v>1284995422.6332405</v>
      </c>
      <c r="F532" s="239">
        <v>-7.3437100266740551E-2</v>
      </c>
      <c r="G532" s="199"/>
      <c r="H532" s="90"/>
      <c r="I532" s="20"/>
      <c r="J532" s="104"/>
    </row>
    <row r="533" spans="1:11" ht="15" customHeight="1" x14ac:dyDescent="0.2">
      <c r="B533" s="421" t="s">
        <v>407</v>
      </c>
      <c r="C533" s="404"/>
      <c r="D533" s="90"/>
      <c r="E533" s="301">
        <v>6717106.9121201998</v>
      </c>
      <c r="F533" s="239">
        <v>-0.65327089641360248</v>
      </c>
      <c r="G533" s="199"/>
      <c r="H533" s="90"/>
      <c r="I533" s="20"/>
      <c r="J533" s="104"/>
    </row>
    <row r="534" spans="1:11" ht="15" customHeight="1" x14ac:dyDescent="0.2">
      <c r="B534" s="421" t="s">
        <v>405</v>
      </c>
      <c r="C534" s="404"/>
      <c r="D534" s="90"/>
      <c r="E534" s="301">
        <v>1434599.800205</v>
      </c>
      <c r="F534" s="239">
        <v>-0.99062512917269807</v>
      </c>
      <c r="G534" s="199"/>
      <c r="H534" s="90"/>
      <c r="I534" s="20"/>
      <c r="J534" s="104"/>
    </row>
    <row r="535" spans="1:11" ht="15" customHeight="1" x14ac:dyDescent="0.2">
      <c r="B535" s="758" t="s">
        <v>71</v>
      </c>
      <c r="C535" s="759"/>
      <c r="D535" s="90"/>
      <c r="E535" s="303">
        <v>3808874825.7923875</v>
      </c>
      <c r="F535" s="237">
        <v>0.10993575122171029</v>
      </c>
      <c r="G535" s="201"/>
      <c r="H535" s="90"/>
      <c r="I535" s="20"/>
      <c r="J535" s="104"/>
      <c r="K535" s="209" t="b">
        <f>IF(ABS(E535-SUM(E536:E541))&lt;0.001,TRUE,FALSE)</f>
        <v>1</v>
      </c>
    </row>
    <row r="536" spans="1:11" ht="15" customHeight="1" x14ac:dyDescent="0.2">
      <c r="B536" s="766" t="s">
        <v>70</v>
      </c>
      <c r="C536" s="767"/>
      <c r="D536" s="90"/>
      <c r="E536" s="301"/>
      <c r="F536" s="239"/>
      <c r="G536" s="199"/>
      <c r="H536" s="90"/>
      <c r="I536" s="20"/>
      <c r="J536" s="104"/>
    </row>
    <row r="537" spans="1:11" ht="15" customHeight="1" x14ac:dyDescent="0.2">
      <c r="B537" s="766" t="s">
        <v>361</v>
      </c>
      <c r="C537" s="767"/>
      <c r="D537" s="90"/>
      <c r="E537" s="301">
        <v>0</v>
      </c>
      <c r="F537" s="239"/>
      <c r="G537" s="199"/>
      <c r="H537" s="90"/>
      <c r="I537" s="20"/>
      <c r="J537" s="104"/>
    </row>
    <row r="538" spans="1:11" ht="15" customHeight="1" x14ac:dyDescent="0.2">
      <c r="B538" s="781" t="s">
        <v>413</v>
      </c>
      <c r="C538" s="782"/>
      <c r="D538" s="90"/>
      <c r="E538" s="301">
        <v>2891096174.9413476</v>
      </c>
      <c r="F538" s="239">
        <v>0.11213788576267203</v>
      </c>
      <c r="G538" s="199"/>
      <c r="H538" s="90"/>
      <c r="I538" s="20"/>
      <c r="J538" s="104"/>
    </row>
    <row r="539" spans="1:11" ht="15" customHeight="1" x14ac:dyDescent="0.2">
      <c r="B539" s="766" t="s">
        <v>357</v>
      </c>
      <c r="C539" s="767"/>
      <c r="D539" s="90"/>
      <c r="E539" s="301">
        <v>529734791.88463634</v>
      </c>
      <c r="F539" s="239">
        <v>0.29359821931010877</v>
      </c>
      <c r="G539" s="199"/>
      <c r="H539" s="90"/>
      <c r="I539" s="20"/>
      <c r="J539" s="104"/>
    </row>
    <row r="540" spans="1:11" ht="15" customHeight="1" x14ac:dyDescent="0.2">
      <c r="B540" s="766" t="s">
        <v>358</v>
      </c>
      <c r="C540" s="767"/>
      <c r="D540" s="90"/>
      <c r="E540" s="301">
        <v>87020505.604755551</v>
      </c>
      <c r="F540" s="239">
        <v>-1.6032395536529909E-2</v>
      </c>
      <c r="G540" s="199"/>
      <c r="H540" s="90"/>
      <c r="I540" s="20"/>
      <c r="J540" s="104"/>
    </row>
    <row r="541" spans="1:11" ht="12.75" customHeight="1" x14ac:dyDescent="0.2">
      <c r="B541" s="766" t="s">
        <v>359</v>
      </c>
      <c r="C541" s="767"/>
      <c r="D541" s="90"/>
      <c r="E541" s="301">
        <v>301023353.3616479</v>
      </c>
      <c r="F541" s="239">
        <v>-9.8974807540274989E-2</v>
      </c>
      <c r="G541" s="199"/>
      <c r="H541" s="90"/>
      <c r="I541" s="20"/>
      <c r="J541" s="104"/>
      <c r="K541" s="209" t="b">
        <f>IF(ABS(E541-SUM(E542:E546))&lt;0.001,TRUE,FALSE)</f>
        <v>1</v>
      </c>
    </row>
    <row r="542" spans="1:11" ht="15" customHeight="1" x14ac:dyDescent="0.2">
      <c r="B542" s="771" t="s">
        <v>394</v>
      </c>
      <c r="C542" s="772"/>
      <c r="D542" s="90"/>
      <c r="E542" s="301">
        <v>211572812.52168226</v>
      </c>
      <c r="F542" s="239">
        <v>1.1947673853395901E-2</v>
      </c>
      <c r="G542" s="199"/>
      <c r="H542" s="90"/>
      <c r="I542" s="20"/>
      <c r="J542" s="104"/>
    </row>
    <row r="543" spans="1:11" ht="15" customHeight="1" x14ac:dyDescent="0.2">
      <c r="B543" s="771" t="s">
        <v>395</v>
      </c>
      <c r="C543" s="772"/>
      <c r="D543" s="90"/>
      <c r="E543" s="301">
        <v>4316908.7913878532</v>
      </c>
      <c r="F543" s="239">
        <v>0.13290245339679618</v>
      </c>
      <c r="G543" s="199"/>
      <c r="H543" s="90"/>
      <c r="I543" s="20"/>
      <c r="J543" s="104"/>
    </row>
    <row r="544" spans="1:11" ht="15" customHeight="1" x14ac:dyDescent="0.2">
      <c r="B544" s="771" t="s">
        <v>396</v>
      </c>
      <c r="C544" s="772"/>
      <c r="D544" s="90"/>
      <c r="E544" s="301">
        <v>6791052.6965970015</v>
      </c>
      <c r="F544" s="239">
        <v>2.7944500460359567E-3</v>
      </c>
      <c r="G544" s="199"/>
      <c r="H544" s="90"/>
      <c r="I544" s="20"/>
      <c r="J544" s="104"/>
    </row>
    <row r="545" spans="1:11" ht="15" customHeight="1" x14ac:dyDescent="0.2">
      <c r="B545" s="771" t="s">
        <v>397</v>
      </c>
      <c r="C545" s="772"/>
      <c r="D545" s="90"/>
      <c r="E545" s="301">
        <v>1812949.6415582797</v>
      </c>
      <c r="F545" s="239">
        <v>7.6127580928004424E-2</v>
      </c>
      <c r="G545" s="199"/>
      <c r="H545" s="90"/>
      <c r="I545" s="20"/>
      <c r="J545" s="104"/>
    </row>
    <row r="546" spans="1:11" ht="12.75" x14ac:dyDescent="0.2">
      <c r="B546" s="787" t="s">
        <v>406</v>
      </c>
      <c r="C546" s="788"/>
      <c r="D546" s="90"/>
      <c r="E546" s="301">
        <v>76529629.710422486</v>
      </c>
      <c r="F546" s="239">
        <v>-0.32123090484863071</v>
      </c>
      <c r="G546" s="199"/>
      <c r="H546" s="90"/>
      <c r="I546" s="20"/>
      <c r="J546" s="104"/>
    </row>
    <row r="547" spans="1:11" ht="18.75" customHeight="1" x14ac:dyDescent="0.2">
      <c r="B547" s="758" t="s">
        <v>362</v>
      </c>
      <c r="C547" s="759"/>
      <c r="D547" s="90"/>
      <c r="E547" s="303">
        <v>155077.0199999999</v>
      </c>
      <c r="F547" s="237">
        <v>-0.92646215678309596</v>
      </c>
      <c r="G547" s="199"/>
      <c r="H547" s="90"/>
      <c r="I547" s="20"/>
      <c r="J547" s="104"/>
      <c r="K547" s="209"/>
    </row>
    <row r="548" spans="1:11" ht="27.75" customHeight="1" x14ac:dyDescent="0.2">
      <c r="B548" s="768" t="s">
        <v>363</v>
      </c>
      <c r="C548" s="770"/>
      <c r="D548" s="90"/>
      <c r="E548" s="303">
        <v>861567600.51004553</v>
      </c>
      <c r="F548" s="237">
        <v>-0.23647320578501629</v>
      </c>
      <c r="G548" s="201"/>
      <c r="H548" s="90"/>
      <c r="I548" s="20"/>
      <c r="J548" s="104"/>
      <c r="K548" s="209" t="b">
        <f>IF(ABS(E548-SUM(E549:E550))&lt;0.001,TRUE,FALSE)</f>
        <v>1</v>
      </c>
    </row>
    <row r="549" spans="1:11" ht="17.25" customHeight="1" x14ac:dyDescent="0.2">
      <c r="B549" s="423" t="s">
        <v>408</v>
      </c>
      <c r="C549" s="405"/>
      <c r="D549" s="90"/>
      <c r="E549" s="301">
        <v>845137078.41263616</v>
      </c>
      <c r="F549" s="239">
        <v>-0.23655477569927619</v>
      </c>
      <c r="G549" s="201"/>
      <c r="H549" s="90"/>
      <c r="I549" s="20"/>
      <c r="J549" s="104"/>
    </row>
    <row r="550" spans="1:11" ht="24" customHeight="1" x14ac:dyDescent="0.2">
      <c r="B550" s="423" t="s">
        <v>409</v>
      </c>
      <c r="C550" s="405"/>
      <c r="D550" s="90"/>
      <c r="E550" s="301">
        <v>16430522.097409327</v>
      </c>
      <c r="F550" s="239">
        <v>-0.23225385571740043</v>
      </c>
      <c r="G550" s="201"/>
      <c r="H550" s="90"/>
      <c r="I550" s="20"/>
      <c r="J550" s="104"/>
    </row>
    <row r="551" spans="1:11" s="363" customFormat="1" ht="21.75" customHeight="1" x14ac:dyDescent="0.2">
      <c r="A551" s="6"/>
      <c r="B551" s="768" t="s">
        <v>364</v>
      </c>
      <c r="C551" s="770"/>
      <c r="D551" s="90"/>
      <c r="E551" s="301"/>
      <c r="F551" s="239"/>
      <c r="G551" s="199"/>
      <c r="H551" s="90"/>
      <c r="I551" s="362"/>
      <c r="J551" s="359"/>
    </row>
    <row r="552" spans="1:11" s="363" customFormat="1" ht="27" customHeight="1" x14ac:dyDescent="0.2">
      <c r="A552" s="356"/>
      <c r="B552" s="768" t="s">
        <v>365</v>
      </c>
      <c r="C552" s="786"/>
      <c r="D552" s="360"/>
      <c r="E552" s="301"/>
      <c r="F552" s="239"/>
      <c r="G552" s="361"/>
      <c r="H552" s="360"/>
      <c r="I552" s="362"/>
      <c r="J552" s="359"/>
    </row>
    <row r="553" spans="1:11" s="363" customFormat="1" ht="19.5" customHeight="1" x14ac:dyDescent="0.2">
      <c r="A553" s="356"/>
      <c r="B553" s="768" t="s">
        <v>366</v>
      </c>
      <c r="C553" s="786"/>
      <c r="D553" s="360"/>
      <c r="E553" s="301"/>
      <c r="F553" s="239"/>
      <c r="G553" s="361"/>
      <c r="H553" s="360"/>
      <c r="I553" s="362"/>
      <c r="J553" s="359"/>
    </row>
    <row r="554" spans="1:11" s="363" customFormat="1" ht="18.75" customHeight="1" x14ac:dyDescent="0.2">
      <c r="A554" s="356"/>
      <c r="B554" s="768" t="s">
        <v>367</v>
      </c>
      <c r="C554" s="786"/>
      <c r="D554" s="360"/>
      <c r="E554" s="301"/>
      <c r="F554" s="239"/>
      <c r="G554" s="361"/>
      <c r="H554" s="360"/>
      <c r="I554" s="362"/>
      <c r="J554" s="359"/>
    </row>
    <row r="555" spans="1:11" ht="12.75" customHeight="1" x14ac:dyDescent="0.2">
      <c r="A555" s="356"/>
      <c r="B555" s="768" t="s">
        <v>368</v>
      </c>
      <c r="C555" s="769"/>
      <c r="D555" s="360"/>
      <c r="E555" s="301"/>
      <c r="F555" s="239"/>
      <c r="G555" s="361"/>
      <c r="H555" s="360"/>
      <c r="I555" s="20"/>
      <c r="J555" s="104"/>
    </row>
    <row r="556" spans="1:11" s="95" customFormat="1" ht="16.5" customHeight="1" x14ac:dyDescent="0.2">
      <c r="A556" s="6"/>
      <c r="B556" s="768" t="s">
        <v>369</v>
      </c>
      <c r="C556" s="769"/>
      <c r="D556" s="90"/>
      <c r="E556" s="301"/>
      <c r="F556" s="239"/>
      <c r="G556" s="201"/>
      <c r="H556" s="90"/>
      <c r="I556" s="94"/>
      <c r="J556" s="104"/>
    </row>
    <row r="557" spans="1:11" s="95" customFormat="1" ht="16.5" customHeight="1" x14ac:dyDescent="0.2">
      <c r="A557" s="91"/>
      <c r="B557" s="756" t="s">
        <v>66</v>
      </c>
      <c r="C557" s="757"/>
      <c r="D557" s="93"/>
      <c r="E557" s="303">
        <v>225692800.31720316</v>
      </c>
      <c r="F557" s="237">
        <v>0.20559358430118091</v>
      </c>
      <c r="G557" s="200"/>
      <c r="H557" s="93"/>
      <c r="I557" s="94"/>
      <c r="J557" s="104"/>
    </row>
    <row r="558" spans="1:11" ht="16.5" customHeight="1" x14ac:dyDescent="0.2">
      <c r="A558" s="91"/>
      <c r="B558" s="758" t="s">
        <v>375</v>
      </c>
      <c r="C558" s="759"/>
      <c r="D558" s="93"/>
      <c r="E558" s="301">
        <v>223270376.88720274</v>
      </c>
      <c r="F558" s="239">
        <v>0.2079384042442447</v>
      </c>
      <c r="G558" s="200"/>
      <c r="H558" s="93"/>
      <c r="I558" s="20"/>
      <c r="J558" s="104"/>
    </row>
    <row r="559" spans="1:11" ht="13.5" customHeight="1" x14ac:dyDescent="0.2">
      <c r="B559" s="758" t="s">
        <v>236</v>
      </c>
      <c r="C559" s="759"/>
      <c r="D559" s="90"/>
      <c r="E559" s="301">
        <v>-34959</v>
      </c>
      <c r="F559" s="239">
        <v>-0.17888432178508518</v>
      </c>
      <c r="G559" s="199"/>
      <c r="H559" s="90"/>
      <c r="I559" s="20"/>
      <c r="J559" s="104"/>
    </row>
    <row r="560" spans="1:11" s="95" customFormat="1" ht="16.5" customHeight="1" x14ac:dyDescent="0.2">
      <c r="A560" s="6"/>
      <c r="B560" s="758" t="s">
        <v>316</v>
      </c>
      <c r="C560" s="759"/>
      <c r="D560" s="90"/>
      <c r="E560" s="301">
        <v>-4392</v>
      </c>
      <c r="F560" s="239">
        <v>0.46399999999999997</v>
      </c>
      <c r="G560" s="199"/>
      <c r="H560" s="90"/>
      <c r="I560" s="94"/>
      <c r="J560" s="104"/>
    </row>
    <row r="561" spans="1:11" ht="18" customHeight="1" x14ac:dyDescent="0.2">
      <c r="A561" s="91"/>
      <c r="B561" s="756" t="s">
        <v>67</v>
      </c>
      <c r="C561" s="757"/>
      <c r="D561" s="93"/>
      <c r="E561" s="303">
        <v>28176801.858843062</v>
      </c>
      <c r="F561" s="237">
        <v>0.11014618034124513</v>
      </c>
      <c r="G561" s="200"/>
      <c r="H561" s="93"/>
      <c r="I561" s="20"/>
      <c r="J561" s="104"/>
      <c r="K561" s="209" t="b">
        <f>IF(ABS(E561-SUM(E562:E563))&lt;0.001,TRUE,FALSE)</f>
        <v>1</v>
      </c>
    </row>
    <row r="562" spans="1:11" ht="12.75" x14ac:dyDescent="0.2">
      <c r="B562" s="758" t="s">
        <v>68</v>
      </c>
      <c r="C562" s="759"/>
      <c r="D562" s="90"/>
      <c r="E562" s="301">
        <v>23662588.480000053</v>
      </c>
      <c r="F562" s="239">
        <v>9.0616126796502661E-2</v>
      </c>
      <c r="G562" s="199"/>
      <c r="H562" s="90"/>
      <c r="I562" s="20"/>
      <c r="J562" s="104"/>
    </row>
    <row r="563" spans="1:11" s="95" customFormat="1" ht="12.75" x14ac:dyDescent="0.2">
      <c r="A563" s="6"/>
      <c r="B563" s="758" t="s">
        <v>69</v>
      </c>
      <c r="C563" s="759"/>
      <c r="D563" s="90"/>
      <c r="E563" s="301">
        <v>4514213.3788430095</v>
      </c>
      <c r="F563" s="239">
        <v>0.22514669351613525</v>
      </c>
      <c r="G563" s="199"/>
      <c r="H563" s="90"/>
      <c r="I563" s="94"/>
      <c r="J563" s="104"/>
    </row>
    <row r="564" spans="1:11" ht="31.5" customHeight="1" x14ac:dyDescent="0.2">
      <c r="A564" s="91"/>
      <c r="B564" s="789" t="s">
        <v>293</v>
      </c>
      <c r="C564" s="790"/>
      <c r="D564" s="98"/>
      <c r="E564" s="326">
        <v>6315831733.7567186</v>
      </c>
      <c r="F564" s="243">
        <v>-1.7887539162428356E-2</v>
      </c>
      <c r="G564" s="202"/>
      <c r="H564" s="99"/>
      <c r="I564" s="8"/>
      <c r="K564" s="209" t="b">
        <f>IF(ABS(E564-SUM(E529,E557,E561))&lt;0.001,TRUE,FALSE)</f>
        <v>1</v>
      </c>
    </row>
    <row r="565" spans="1:11" ht="18.75" customHeight="1" x14ac:dyDescent="0.25">
      <c r="B565" s="7" t="s">
        <v>288</v>
      </c>
      <c r="C565" s="8"/>
      <c r="D565" s="8"/>
      <c r="E565" s="8"/>
      <c r="F565" s="8"/>
      <c r="G565" s="8"/>
      <c r="H565" s="8"/>
    </row>
    <row r="566" spans="1:11" ht="19.5" customHeight="1" x14ac:dyDescent="0.2">
      <c r="B566" s="9"/>
      <c r="C566" s="10" t="str">
        <f>$C$3</f>
        <v>MOIS D'AVRIL 2024</v>
      </c>
      <c r="D566" s="11"/>
      <c r="I566" s="5"/>
    </row>
    <row r="567" spans="1:11" ht="12.75" x14ac:dyDescent="0.2">
      <c r="B567" s="12" t="str">
        <f>B524</f>
        <v xml:space="preserve">             I - ASSURANCE MALADIE : DÉPENSES en milliers d'euros</v>
      </c>
      <c r="C567" s="13"/>
      <c r="D567" s="13"/>
      <c r="E567" s="13"/>
      <c r="F567" s="14"/>
      <c r="G567" s="15"/>
      <c r="H567" s="15"/>
      <c r="I567" s="5"/>
    </row>
    <row r="568" spans="1:11" s="104" customFormat="1" ht="13.5" customHeight="1" x14ac:dyDescent="0.2">
      <c r="A568" s="6"/>
      <c r="B568" s="754"/>
      <c r="C568" s="755"/>
      <c r="D568" s="87"/>
      <c r="E568" s="654" t="s">
        <v>6</v>
      </c>
      <c r="F568" s="339" t="str">
        <f>$H$5</f>
        <v>GAM</v>
      </c>
      <c r="G568" s="89"/>
      <c r="H568" s="20"/>
    </row>
    <row r="569" spans="1:11" s="104" customFormat="1" ht="27" customHeight="1" x14ac:dyDescent="0.2">
      <c r="A569" s="6"/>
      <c r="B569" s="791" t="s">
        <v>292</v>
      </c>
      <c r="C569" s="792"/>
      <c r="D569" s="793"/>
      <c r="E569" s="101"/>
      <c r="F569" s="176"/>
      <c r="G569" s="102"/>
      <c r="H569" s="103"/>
    </row>
    <row r="570" spans="1:11" s="104" customFormat="1" ht="32.25" customHeight="1" x14ac:dyDescent="0.2">
      <c r="A570" s="6"/>
      <c r="B570" s="783" t="s">
        <v>291</v>
      </c>
      <c r="C570" s="784"/>
      <c r="D570" s="785"/>
      <c r="E570" s="327">
        <v>148812684.70728776</v>
      </c>
      <c r="F570" s="177">
        <v>-0.85692036442931718</v>
      </c>
      <c r="G570" s="105"/>
      <c r="H570" s="106"/>
      <c r="K570" s="209" t="b">
        <f>IF(ABS(E570-SUM(E571,E585,E593:E594,E598))&lt;0.001,TRUE,FALSE)</f>
        <v>1</v>
      </c>
    </row>
    <row r="571" spans="1:11" s="104" customFormat="1" ht="28.5" customHeight="1" x14ac:dyDescent="0.2">
      <c r="A571" s="6"/>
      <c r="B571" s="752" t="s">
        <v>183</v>
      </c>
      <c r="C571" s="753"/>
      <c r="D571" s="794"/>
      <c r="E571" s="327">
        <v>111814789.91427276</v>
      </c>
      <c r="F571" s="177">
        <v>-0.86392176915536711</v>
      </c>
      <c r="G571" s="109"/>
      <c r="H571" s="106"/>
      <c r="K571" s="209" t="b">
        <f>IF(ABS(E571-SUM(E572:E584))&lt;0.001,TRUE,FALSE)</f>
        <v>1</v>
      </c>
    </row>
    <row r="572" spans="1:11" s="104" customFormat="1" ht="12.75" x14ac:dyDescent="0.2">
      <c r="A572" s="6"/>
      <c r="B572" s="760" t="s">
        <v>53</v>
      </c>
      <c r="C572" s="761"/>
      <c r="D572" s="762"/>
      <c r="E572" s="328">
        <v>59575302.140000001</v>
      </c>
      <c r="F572" s="174">
        <v>-0.90875285234368552</v>
      </c>
      <c r="G572" s="109"/>
      <c r="H572" s="106"/>
    </row>
    <row r="573" spans="1:11" s="104" customFormat="1" ht="12.75" x14ac:dyDescent="0.2">
      <c r="A573" s="6"/>
      <c r="B573" s="169" t="s">
        <v>360</v>
      </c>
      <c r="C573" s="383"/>
      <c r="D573" s="384"/>
      <c r="E573" s="328">
        <v>-975138.98059999989</v>
      </c>
      <c r="F573" s="174">
        <v>0.18606908943797018</v>
      </c>
      <c r="G573" s="109"/>
      <c r="H573" s="106"/>
    </row>
    <row r="574" spans="1:11" s="104" customFormat="1" ht="42.75" customHeight="1" x14ac:dyDescent="0.2">
      <c r="A574" s="6"/>
      <c r="B574" s="760" t="s">
        <v>429</v>
      </c>
      <c r="C574" s="761"/>
      <c r="D574" s="762"/>
      <c r="E574" s="328">
        <v>6722109.9200000046</v>
      </c>
      <c r="F574" s="174">
        <v>-0.77095721357960734</v>
      </c>
      <c r="G574" s="109"/>
      <c r="H574" s="106"/>
    </row>
    <row r="575" spans="1:11" s="104" customFormat="1" ht="15" customHeight="1" x14ac:dyDescent="0.2">
      <c r="A575" s="6"/>
      <c r="B575" s="760" t="s">
        <v>54</v>
      </c>
      <c r="C575" s="761"/>
      <c r="D575" s="762"/>
      <c r="E575" s="328">
        <v>415333.50000000006</v>
      </c>
      <c r="F575" s="174">
        <v>-0.77193169638929937</v>
      </c>
      <c r="G575" s="109"/>
      <c r="H575" s="106"/>
    </row>
    <row r="576" spans="1:11" s="104" customFormat="1" ht="15" customHeight="1" x14ac:dyDescent="0.2">
      <c r="A576" s="6"/>
      <c r="B576" s="760" t="s">
        <v>626</v>
      </c>
      <c r="C576" s="761"/>
      <c r="D576" s="762"/>
      <c r="E576" s="328">
        <v>1680520.0299999977</v>
      </c>
      <c r="F576" s="174">
        <v>-0.71144239026289791</v>
      </c>
      <c r="G576" s="109"/>
      <c r="H576" s="106"/>
    </row>
    <row r="577" spans="1:11" s="104" customFormat="1" ht="12.75" x14ac:dyDescent="0.2">
      <c r="A577" s="6"/>
      <c r="B577" s="760" t="s">
        <v>302</v>
      </c>
      <c r="C577" s="761"/>
      <c r="D577" s="762"/>
      <c r="E577" s="328">
        <v>135.44</v>
      </c>
      <c r="F577" s="174">
        <v>-4.2556199632404756E-2</v>
      </c>
      <c r="G577" s="109"/>
      <c r="H577" s="106"/>
    </row>
    <row r="578" spans="1:11" s="104" customFormat="1" ht="12.75" x14ac:dyDescent="0.2">
      <c r="A578" s="6"/>
      <c r="B578" s="169" t="s">
        <v>184</v>
      </c>
      <c r="C578" s="170"/>
      <c r="D578" s="171"/>
      <c r="E578" s="328">
        <v>24362088.240000006</v>
      </c>
      <c r="F578" s="174">
        <v>-0.45909608573205141</v>
      </c>
      <c r="G578" s="109"/>
      <c r="H578" s="110"/>
    </row>
    <row r="579" spans="1:11" s="104" customFormat="1" ht="12.75" x14ac:dyDescent="0.2">
      <c r="A579" s="6"/>
      <c r="B579" s="395" t="s">
        <v>373</v>
      </c>
      <c r="C579" s="170"/>
      <c r="D579" s="171"/>
      <c r="E579" s="328">
        <v>5351900.429999995</v>
      </c>
      <c r="F579" s="174">
        <v>-0.92842582969268994</v>
      </c>
      <c r="G579" s="109"/>
      <c r="H579" s="110"/>
    </row>
    <row r="580" spans="1:11" s="104" customFormat="1" ht="14.25" customHeight="1" x14ac:dyDescent="0.2">
      <c r="A580" s="6"/>
      <c r="B580" s="169" t="s">
        <v>185</v>
      </c>
      <c r="C580" s="170"/>
      <c r="D580" s="171"/>
      <c r="E580" s="328">
        <v>32198.690428000016</v>
      </c>
      <c r="F580" s="174">
        <v>-0.43655526508634013</v>
      </c>
      <c r="G580" s="109"/>
      <c r="H580" s="110"/>
    </row>
    <row r="581" spans="1:11" s="104" customFormat="1" ht="12.75" x14ac:dyDescent="0.2">
      <c r="A581" s="6"/>
      <c r="B581" s="760" t="s">
        <v>186</v>
      </c>
      <c r="C581" s="761"/>
      <c r="D581" s="762"/>
      <c r="E581" s="328">
        <v>14509154.493361013</v>
      </c>
      <c r="F581" s="174">
        <v>0.18190088990968012</v>
      </c>
      <c r="G581" s="109"/>
      <c r="H581" s="110"/>
    </row>
    <row r="582" spans="1:11" s="104" customFormat="1" ht="12.75" x14ac:dyDescent="0.2">
      <c r="A582" s="6"/>
      <c r="B582" s="760" t="s">
        <v>187</v>
      </c>
      <c r="C582" s="761"/>
      <c r="D582" s="762"/>
      <c r="E582" s="328"/>
      <c r="F582" s="174"/>
      <c r="G582" s="109"/>
      <c r="H582" s="106"/>
    </row>
    <row r="583" spans="1:11" s="104" customFormat="1" ht="12.75" x14ac:dyDescent="0.2">
      <c r="A583" s="6"/>
      <c r="B583" s="760" t="s">
        <v>188</v>
      </c>
      <c r="C583" s="761"/>
      <c r="D583" s="762"/>
      <c r="E583" s="328">
        <v>25661.011083730755</v>
      </c>
      <c r="F583" s="174">
        <v>-0.78212125651366204</v>
      </c>
      <c r="G583" s="109"/>
      <c r="H583" s="106"/>
    </row>
    <row r="584" spans="1:11" s="104" customFormat="1" ht="21" customHeight="1" x14ac:dyDescent="0.2">
      <c r="A584" s="6"/>
      <c r="B584" s="760" t="s">
        <v>378</v>
      </c>
      <c r="C584" s="761"/>
      <c r="D584" s="762"/>
      <c r="E584" s="328">
        <v>115525</v>
      </c>
      <c r="F584" s="174">
        <v>-0.67646671688982363</v>
      </c>
      <c r="G584" s="109"/>
      <c r="H584" s="106"/>
    </row>
    <row r="585" spans="1:11" s="104" customFormat="1" ht="18" customHeight="1" x14ac:dyDescent="0.2">
      <c r="A585" s="6"/>
      <c r="B585" s="752" t="s">
        <v>55</v>
      </c>
      <c r="C585" s="753"/>
      <c r="D585" s="794"/>
      <c r="E585" s="327">
        <v>23048930.473014999</v>
      </c>
      <c r="F585" s="177">
        <v>0.16724018571642718</v>
      </c>
      <c r="G585" s="108"/>
      <c r="H585" s="106"/>
      <c r="K585" s="209" t="b">
        <f>IF(ABS(E585-SUM(E586,E589,E592))&lt;0.001,TRUE,FALSE)</f>
        <v>1</v>
      </c>
    </row>
    <row r="586" spans="1:11" s="104" customFormat="1" ht="15" customHeight="1" x14ac:dyDescent="0.2">
      <c r="A586" s="6"/>
      <c r="B586" s="763" t="s">
        <v>56</v>
      </c>
      <c r="C586" s="764"/>
      <c r="D586" s="765"/>
      <c r="E586" s="328">
        <v>12965898.404879997</v>
      </c>
      <c r="F586" s="174">
        <v>0.11147096719502869</v>
      </c>
      <c r="G586" s="109"/>
      <c r="H586" s="106"/>
      <c r="K586" s="209" t="b">
        <f>IF(ABS(E586-SUM(E587:E588))&lt;0.001,TRUE,FALSE)</f>
        <v>1</v>
      </c>
    </row>
    <row r="587" spans="1:11" s="104" customFormat="1" ht="15" customHeight="1" x14ac:dyDescent="0.2">
      <c r="A587" s="6"/>
      <c r="B587" s="760" t="s">
        <v>57</v>
      </c>
      <c r="C587" s="761"/>
      <c r="D587" s="762"/>
      <c r="E587" s="328">
        <v>82398.610000000059</v>
      </c>
      <c r="F587" s="174">
        <v>-0.78440448347858749</v>
      </c>
      <c r="G587" s="109"/>
      <c r="H587" s="111"/>
    </row>
    <row r="588" spans="1:11" s="104" customFormat="1" ht="18" customHeight="1" x14ac:dyDescent="0.2">
      <c r="A588" s="24"/>
      <c r="B588" s="760" t="s">
        <v>58</v>
      </c>
      <c r="C588" s="761"/>
      <c r="D588" s="762"/>
      <c r="E588" s="328">
        <v>12883499.794879997</v>
      </c>
      <c r="F588" s="174">
        <v>0.14181617618794529</v>
      </c>
      <c r="G588" s="109"/>
      <c r="H588" s="112"/>
    </row>
    <row r="589" spans="1:11" s="104" customFormat="1" ht="15" customHeight="1" x14ac:dyDescent="0.2">
      <c r="A589" s="24"/>
      <c r="B589" s="763" t="s">
        <v>379</v>
      </c>
      <c r="C589" s="764"/>
      <c r="D589" s="765"/>
      <c r="E589" s="328">
        <v>10083032.068135001</v>
      </c>
      <c r="F589" s="174">
        <v>0.24774735561477512</v>
      </c>
      <c r="G589" s="109"/>
      <c r="H589" s="107"/>
      <c r="K589" s="209" t="b">
        <f>IF(ABS(E589-SUM(E590:E591))&lt;0.001,TRUE,FALSE)</f>
        <v>1</v>
      </c>
    </row>
    <row r="590" spans="1:11" s="104" customFormat="1" ht="15" customHeight="1" x14ac:dyDescent="0.2">
      <c r="A590" s="6"/>
      <c r="B590" s="760" t="s">
        <v>372</v>
      </c>
      <c r="C590" s="761"/>
      <c r="D590" s="762"/>
      <c r="E590" s="328"/>
      <c r="F590" s="174"/>
      <c r="G590" s="109"/>
      <c r="H590" s="106"/>
    </row>
    <row r="591" spans="1:11" s="104" customFormat="1" ht="15" customHeight="1" x14ac:dyDescent="0.2">
      <c r="A591" s="6"/>
      <c r="B591" s="760" t="s">
        <v>434</v>
      </c>
      <c r="C591" s="761"/>
      <c r="D591" s="762"/>
      <c r="E591" s="328">
        <v>10083032.068135001</v>
      </c>
      <c r="F591" s="174">
        <v>0.24774735561477512</v>
      </c>
      <c r="G591" s="109"/>
      <c r="H591" s="111"/>
    </row>
    <row r="592" spans="1:11" s="104" customFormat="1" ht="18" customHeight="1" x14ac:dyDescent="0.2">
      <c r="A592" s="6"/>
      <c r="B592" s="763" t="s">
        <v>180</v>
      </c>
      <c r="C592" s="764"/>
      <c r="D592" s="765"/>
      <c r="E592" s="328"/>
      <c r="F592" s="174"/>
      <c r="G592" s="109"/>
      <c r="H592" s="111"/>
    </row>
    <row r="593" spans="1:11" s="104" customFormat="1" ht="26.25" customHeight="1" x14ac:dyDescent="0.2">
      <c r="A593" s="24"/>
      <c r="B593" s="752" t="s">
        <v>189</v>
      </c>
      <c r="C593" s="753"/>
      <c r="D593" s="794"/>
      <c r="E593" s="327">
        <v>9466245.2800000105</v>
      </c>
      <c r="F593" s="177">
        <v>-0.88734156663008701</v>
      </c>
      <c r="G593" s="109"/>
      <c r="H593" s="107"/>
    </row>
    <row r="594" spans="1:11" s="104" customFormat="1" ht="17.25" customHeight="1" x14ac:dyDescent="0.2">
      <c r="A594" s="6"/>
      <c r="B594" s="752" t="s">
        <v>190</v>
      </c>
      <c r="C594" s="753"/>
      <c r="D594" s="794"/>
      <c r="E594" s="327">
        <v>5117015.0400000019</v>
      </c>
      <c r="F594" s="177">
        <v>-0.95871621233440707</v>
      </c>
      <c r="G594" s="109"/>
      <c r="H594" s="106"/>
      <c r="K594" s="209" t="b">
        <f>IF(ABS(E594-SUM(E595:E597))&lt;0.001,TRUE,FALSE)</f>
        <v>1</v>
      </c>
    </row>
    <row r="595" spans="1:11" s="104" customFormat="1" ht="17.25" customHeight="1" x14ac:dyDescent="0.2">
      <c r="A595" s="6"/>
      <c r="B595" s="760" t="s">
        <v>191</v>
      </c>
      <c r="C595" s="761"/>
      <c r="D595" s="762"/>
      <c r="E595" s="328">
        <v>4362710.3500000024</v>
      </c>
      <c r="F595" s="174">
        <v>-0.95886722835419413</v>
      </c>
      <c r="G595" s="109"/>
      <c r="H595" s="106"/>
    </row>
    <row r="596" spans="1:11" s="104" customFormat="1" ht="17.25" customHeight="1" x14ac:dyDescent="0.2">
      <c r="A596" s="6"/>
      <c r="B596" s="760" t="s">
        <v>392</v>
      </c>
      <c r="C596" s="761"/>
      <c r="D596" s="762"/>
      <c r="E596" s="328">
        <v>58237.76999999996</v>
      </c>
      <c r="F596" s="174">
        <v>0.68544448354660692</v>
      </c>
      <c r="G596" s="109"/>
      <c r="H596" s="106"/>
    </row>
    <row r="597" spans="1:11" s="104" customFormat="1" ht="33" customHeight="1" x14ac:dyDescent="0.2">
      <c r="A597" s="6"/>
      <c r="B597" s="592" t="s">
        <v>393</v>
      </c>
      <c r="C597" s="383"/>
      <c r="D597" s="384"/>
      <c r="E597" s="328">
        <v>696066.92</v>
      </c>
      <c r="F597" s="174">
        <v>-0.9610017547293479</v>
      </c>
      <c r="G597" s="109"/>
      <c r="H597" s="106"/>
    </row>
    <row r="598" spans="1:11" s="104" customFormat="1" ht="32.25" customHeight="1" x14ac:dyDescent="0.2">
      <c r="A598" s="6"/>
      <c r="B598" s="752" t="s">
        <v>82</v>
      </c>
      <c r="C598" s="806"/>
      <c r="D598" s="807"/>
      <c r="E598" s="327">
        <v>-634296</v>
      </c>
      <c r="F598" s="177">
        <v>-0.9321309932520041</v>
      </c>
      <c r="G598" s="102"/>
      <c r="H598" s="106"/>
    </row>
    <row r="599" spans="1:11" s="104" customFormat="1" ht="12.75" customHeight="1" x14ac:dyDescent="0.2">
      <c r="A599" s="24"/>
      <c r="B599" s="783" t="s">
        <v>60</v>
      </c>
      <c r="C599" s="784"/>
      <c r="D599" s="785"/>
      <c r="E599" s="327">
        <v>89089278.184947968</v>
      </c>
      <c r="F599" s="177"/>
      <c r="G599" s="105"/>
      <c r="H599" s="107"/>
      <c r="K599" s="209" t="b">
        <f>IF(ABS(E599-SUM(E600:E602))&lt;0.001,TRUE,FALSE)</f>
        <v>1</v>
      </c>
    </row>
    <row r="600" spans="1:11" s="104" customFormat="1" ht="12.75" customHeight="1" x14ac:dyDescent="0.2">
      <c r="A600" s="24"/>
      <c r="B600" s="797" t="s">
        <v>390</v>
      </c>
      <c r="C600" s="798"/>
      <c r="D600" s="799"/>
      <c r="E600" s="328">
        <v>59858639.821479976</v>
      </c>
      <c r="F600" s="174"/>
      <c r="G600" s="105"/>
      <c r="H600" s="107"/>
    </row>
    <row r="601" spans="1:11" s="104" customFormat="1" ht="12.75" x14ac:dyDescent="0.2">
      <c r="A601" s="24"/>
      <c r="B601" s="797" t="s">
        <v>391</v>
      </c>
      <c r="C601" s="798"/>
      <c r="D601" s="799"/>
      <c r="E601" s="328">
        <v>29230638.363467991</v>
      </c>
      <c r="F601" s="174"/>
      <c r="G601" s="105"/>
      <c r="H601" s="107"/>
    </row>
    <row r="602" spans="1:11" s="104" customFormat="1" ht="12.75" x14ac:dyDescent="0.2">
      <c r="A602" s="24"/>
      <c r="B602" s="797" t="s">
        <v>462</v>
      </c>
      <c r="C602" s="798"/>
      <c r="D602" s="799"/>
      <c r="E602" s="328"/>
      <c r="F602" s="174"/>
      <c r="G602" s="105"/>
      <c r="H602" s="107"/>
    </row>
    <row r="603" spans="1:11" s="359" customFormat="1" ht="12.75" hidden="1" x14ac:dyDescent="0.2">
      <c r="A603" s="6"/>
      <c r="B603" s="783"/>
      <c r="C603" s="784"/>
      <c r="D603" s="785"/>
      <c r="E603" s="327"/>
      <c r="F603" s="177"/>
      <c r="G603" s="109"/>
      <c r="H603" s="106"/>
    </row>
    <row r="604" spans="1:11" s="359" customFormat="1" ht="32.25" customHeight="1" x14ac:dyDescent="0.2">
      <c r="A604" s="356"/>
      <c r="B604" s="783" t="s">
        <v>481</v>
      </c>
      <c r="C604" s="784"/>
      <c r="D604" s="785"/>
      <c r="E604" s="327"/>
      <c r="F604" s="327"/>
      <c r="G604" s="357"/>
      <c r="H604" s="358"/>
    </row>
    <row r="605" spans="1:11" s="359" customFormat="1" ht="24.75" customHeight="1" x14ac:dyDescent="0.2">
      <c r="A605" s="356"/>
      <c r="B605" s="783" t="s">
        <v>482</v>
      </c>
      <c r="C605" s="795"/>
      <c r="D605" s="796"/>
      <c r="E605" s="328"/>
      <c r="F605" s="174"/>
      <c r="G605" s="357"/>
      <c r="H605" s="358"/>
    </row>
    <row r="606" spans="1:11" s="359" customFormat="1" ht="21" customHeight="1" x14ac:dyDescent="0.2">
      <c r="A606" s="356"/>
      <c r="B606" s="783" t="s">
        <v>342</v>
      </c>
      <c r="C606" s="795"/>
      <c r="D606" s="796"/>
      <c r="E606" s="327">
        <v>201693598.9840703</v>
      </c>
      <c r="F606" s="177">
        <v>-7.780119702037136E-2</v>
      </c>
      <c r="G606" s="357"/>
      <c r="H606" s="358"/>
      <c r="K606" s="209" t="b">
        <f>IF(ABS(E606-SUM(E607,E616))&lt;0.001,TRUE,FALSE)</f>
        <v>1</v>
      </c>
    </row>
    <row r="607" spans="1:11" s="104" customFormat="1" ht="18" customHeight="1" x14ac:dyDescent="0.2">
      <c r="A607" s="356"/>
      <c r="B607" s="752" t="s">
        <v>61</v>
      </c>
      <c r="C607" s="753"/>
      <c r="D607" s="794"/>
      <c r="E607" s="327">
        <v>82095568.731101885</v>
      </c>
      <c r="F607" s="177">
        <v>0.24469940500455789</v>
      </c>
      <c r="G607" s="357"/>
      <c r="H607" s="358"/>
      <c r="K607" s="209" t="b">
        <f>IF(ABS(E607-SUM(E608:E615))&lt;0.001,TRUE,FALSE)</f>
        <v>1</v>
      </c>
    </row>
    <row r="608" spans="1:11" s="104" customFormat="1" ht="15" customHeight="1" x14ac:dyDescent="0.2">
      <c r="A608" s="6"/>
      <c r="B608" s="760" t="s">
        <v>471</v>
      </c>
      <c r="C608" s="761"/>
      <c r="D608" s="762"/>
      <c r="E608" s="328">
        <v>5161.6087179286724</v>
      </c>
      <c r="F608" s="174">
        <v>-0.99734737101614446</v>
      </c>
      <c r="G608" s="108"/>
      <c r="H608" s="106"/>
    </row>
    <row r="609" spans="1:11" s="104" customFormat="1" ht="15" customHeight="1" x14ac:dyDescent="0.2">
      <c r="A609" s="6"/>
      <c r="B609" s="760" t="s">
        <v>473</v>
      </c>
      <c r="C609" s="761"/>
      <c r="D609" s="762"/>
      <c r="E609" s="328">
        <v>81378536.206417024</v>
      </c>
      <c r="F609" s="174">
        <v>0.2669414793570466</v>
      </c>
      <c r="G609" s="108"/>
      <c r="H609" s="106"/>
    </row>
    <row r="610" spans="1:11" s="104" customFormat="1" ht="15" customHeight="1" x14ac:dyDescent="0.2">
      <c r="A610" s="6"/>
      <c r="B610" s="760" t="s">
        <v>430</v>
      </c>
      <c r="C610" s="761"/>
      <c r="D610" s="762"/>
      <c r="E610" s="328"/>
      <c r="F610" s="174"/>
      <c r="G610" s="108"/>
      <c r="H610" s="106"/>
    </row>
    <row r="611" spans="1:11" s="104" customFormat="1" ht="12.75" customHeight="1" x14ac:dyDescent="0.2">
      <c r="A611" s="6"/>
      <c r="B611" s="760" t="s">
        <v>469</v>
      </c>
      <c r="C611" s="761"/>
      <c r="D611" s="762"/>
      <c r="E611" s="328"/>
      <c r="F611" s="174"/>
      <c r="G611" s="109"/>
      <c r="H611" s="106"/>
    </row>
    <row r="612" spans="1:11" s="104" customFormat="1" ht="12.75" customHeight="1" x14ac:dyDescent="0.2">
      <c r="A612" s="6"/>
      <c r="B612" s="760" t="s">
        <v>399</v>
      </c>
      <c r="C612" s="761"/>
      <c r="D612" s="762"/>
      <c r="E612" s="328"/>
      <c r="F612" s="174"/>
      <c r="G612" s="109"/>
      <c r="H612" s="106"/>
    </row>
    <row r="613" spans="1:11" s="104" customFormat="1" ht="12.75" customHeight="1" x14ac:dyDescent="0.2">
      <c r="A613" s="6"/>
      <c r="B613" s="760" t="s">
        <v>400</v>
      </c>
      <c r="C613" s="761"/>
      <c r="D613" s="762"/>
      <c r="E613" s="328"/>
      <c r="F613" s="174"/>
      <c r="G613" s="102"/>
      <c r="H613" s="106"/>
    </row>
    <row r="614" spans="1:11" s="104" customFormat="1" ht="12.75" customHeight="1" x14ac:dyDescent="0.2">
      <c r="A614" s="6"/>
      <c r="B614" s="797" t="s">
        <v>443</v>
      </c>
      <c r="C614" s="798"/>
      <c r="D614" s="799"/>
      <c r="E614" s="328">
        <v>695424.76596700016</v>
      </c>
      <c r="F614" s="174"/>
      <c r="G614" s="102"/>
      <c r="H614" s="106"/>
    </row>
    <row r="615" spans="1:11" s="104" customFormat="1" ht="11.25" customHeight="1" x14ac:dyDescent="0.2">
      <c r="A615" s="6"/>
      <c r="B615" s="797" t="s">
        <v>401</v>
      </c>
      <c r="C615" s="798"/>
      <c r="D615" s="799"/>
      <c r="E615" s="328">
        <v>16446.149999999998</v>
      </c>
      <c r="F615" s="174">
        <v>0.12127310993980478</v>
      </c>
      <c r="G615" s="102"/>
      <c r="H615" s="106"/>
    </row>
    <row r="616" spans="1:11" s="104" customFormat="1" ht="18.75" customHeight="1" x14ac:dyDescent="0.2">
      <c r="A616" s="6"/>
      <c r="B616" s="752" t="s">
        <v>62</v>
      </c>
      <c r="C616" s="753"/>
      <c r="D616" s="794"/>
      <c r="E616" s="327">
        <v>119598030.25296842</v>
      </c>
      <c r="F616" s="177">
        <v>-0.21705116904312627</v>
      </c>
      <c r="G616" s="109"/>
      <c r="H616" s="113"/>
      <c r="K616" s="209" t="b">
        <f>IF(ABS(E616-SUM(E617:E625))&lt;0.001,TRUE,FALSE)</f>
        <v>1</v>
      </c>
    </row>
    <row r="617" spans="1:11" s="104" customFormat="1" ht="12.75" customHeight="1" x14ac:dyDescent="0.2">
      <c r="A617" s="6"/>
      <c r="B617" s="760" t="s">
        <v>470</v>
      </c>
      <c r="C617" s="761"/>
      <c r="D617" s="762"/>
      <c r="E617" s="328">
        <v>17621674.830584422</v>
      </c>
      <c r="F617" s="174">
        <v>-0.86654822154558664</v>
      </c>
      <c r="G617" s="109"/>
      <c r="H617" s="113"/>
    </row>
    <row r="618" spans="1:11" s="104" customFormat="1" ht="12.75" customHeight="1" x14ac:dyDescent="0.2">
      <c r="A618" s="6"/>
      <c r="B618" s="760" t="s">
        <v>474</v>
      </c>
      <c r="C618" s="761"/>
      <c r="D618" s="762"/>
      <c r="E618" s="328">
        <v>98401289.015886948</v>
      </c>
      <c r="F618" s="174"/>
      <c r="G618" s="109"/>
      <c r="H618" s="113"/>
    </row>
    <row r="619" spans="1:11" s="104" customFormat="1" ht="12.75" customHeight="1" x14ac:dyDescent="0.2">
      <c r="A619" s="6"/>
      <c r="B619" s="760" t="s">
        <v>402</v>
      </c>
      <c r="C619" s="761"/>
      <c r="D619" s="762"/>
      <c r="E619" s="328">
        <v>13617.530000000002</v>
      </c>
      <c r="F619" s="174">
        <v>-0.99912188675460489</v>
      </c>
      <c r="G619" s="109"/>
      <c r="H619" s="113"/>
    </row>
    <row r="620" spans="1:11" s="104" customFormat="1" ht="12.75" customHeight="1" x14ac:dyDescent="0.2">
      <c r="A620" s="6"/>
      <c r="B620" s="760" t="s">
        <v>469</v>
      </c>
      <c r="C620" s="761"/>
      <c r="D620" s="762"/>
      <c r="E620" s="328">
        <v>207095.01304285426</v>
      </c>
      <c r="F620" s="174">
        <v>-0.82312116628285548</v>
      </c>
      <c r="G620" s="109"/>
      <c r="H620" s="113"/>
    </row>
    <row r="621" spans="1:11" s="104" customFormat="1" ht="12.75" customHeight="1" x14ac:dyDescent="0.2">
      <c r="A621" s="6"/>
      <c r="B621" s="760" t="s">
        <v>472</v>
      </c>
      <c r="C621" s="761"/>
      <c r="D621" s="762"/>
      <c r="E621" s="328">
        <v>777488.18999999959</v>
      </c>
      <c r="F621" s="174"/>
      <c r="G621" s="109"/>
      <c r="H621" s="113"/>
    </row>
    <row r="622" spans="1:11" s="104" customFormat="1" ht="12.75" customHeight="1" x14ac:dyDescent="0.2">
      <c r="A622" s="6"/>
      <c r="B622" s="760" t="s">
        <v>399</v>
      </c>
      <c r="C622" s="761"/>
      <c r="D622" s="762"/>
      <c r="E622" s="328">
        <v>-361264.95110000001</v>
      </c>
      <c r="F622" s="174">
        <v>-0.4223423479432884</v>
      </c>
      <c r="G622" s="109"/>
      <c r="H622" s="113"/>
    </row>
    <row r="623" spans="1:11" s="104" customFormat="1" ht="12.75" customHeight="1" x14ac:dyDescent="0.2">
      <c r="A623" s="6"/>
      <c r="B623" s="760" t="s">
        <v>400</v>
      </c>
      <c r="C623" s="761"/>
      <c r="D623" s="762"/>
      <c r="E623" s="328">
        <v>-168</v>
      </c>
      <c r="F623" s="174">
        <v>-0.99271592091571281</v>
      </c>
      <c r="G623" s="109"/>
      <c r="H623" s="113"/>
    </row>
    <row r="624" spans="1:11" s="457" customFormat="1" ht="12.75" customHeight="1" x14ac:dyDescent="0.2">
      <c r="A624" s="6"/>
      <c r="B624" s="169" t="s">
        <v>425</v>
      </c>
      <c r="C624" s="383"/>
      <c r="D624" s="384"/>
      <c r="E624" s="328">
        <v>2541713.1655540015</v>
      </c>
      <c r="F624" s="174">
        <v>-8.1062677161733876E-2</v>
      </c>
      <c r="G624" s="109"/>
      <c r="H624" s="113"/>
    </row>
    <row r="625" spans="1:11" s="457" customFormat="1" ht="21" customHeight="1" x14ac:dyDescent="0.2">
      <c r="A625" s="452"/>
      <c r="B625" s="803" t="s">
        <v>403</v>
      </c>
      <c r="C625" s="804"/>
      <c r="D625" s="805"/>
      <c r="E625" s="453">
        <v>396585.45899999968</v>
      </c>
      <c r="F625" s="454">
        <v>-0.79258566076514458</v>
      </c>
      <c r="G625" s="455"/>
      <c r="H625" s="456"/>
    </row>
    <row r="626" spans="1:11" s="457" customFormat="1" ht="18.75" customHeight="1" x14ac:dyDescent="0.2">
      <c r="A626" s="452"/>
      <c r="B626" s="783" t="s">
        <v>343</v>
      </c>
      <c r="C626" s="784"/>
      <c r="D626" s="784"/>
      <c r="E626" s="458"/>
      <c r="F626" s="459"/>
      <c r="G626" s="460"/>
      <c r="H626" s="461"/>
    </row>
    <row r="627" spans="1:11" s="457" customFormat="1" ht="15" customHeight="1" x14ac:dyDescent="0.2">
      <c r="A627" s="452"/>
      <c r="B627" s="783" t="s">
        <v>344</v>
      </c>
      <c r="C627" s="784"/>
      <c r="D627" s="784"/>
      <c r="E627" s="458">
        <v>10847955.810139999</v>
      </c>
      <c r="F627" s="459">
        <v>-0.38018988716980051</v>
      </c>
      <c r="G627" s="460"/>
      <c r="H627" s="461"/>
      <c r="K627" s="209" t="b">
        <f>IF(ABS(E627-SUM(E628:E630))&lt;0.001,TRUE,FALSE)</f>
        <v>1</v>
      </c>
    </row>
    <row r="628" spans="1:11" s="457" customFormat="1" ht="12.75" customHeight="1" x14ac:dyDescent="0.2">
      <c r="A628" s="452"/>
      <c r="B628" s="752" t="s">
        <v>63</v>
      </c>
      <c r="C628" s="753"/>
      <c r="D628" s="753"/>
      <c r="E628" s="453">
        <v>1234793.7001399994</v>
      </c>
      <c r="F628" s="454">
        <v>-0.80042548150972215</v>
      </c>
      <c r="G628" s="462"/>
      <c r="H628" s="461"/>
    </row>
    <row r="629" spans="1:11" s="655" customFormat="1" ht="22.5" customHeight="1" x14ac:dyDescent="0.2">
      <c r="A629" s="452"/>
      <c r="B629" s="752" t="s">
        <v>64</v>
      </c>
      <c r="C629" s="753"/>
      <c r="D629" s="753"/>
      <c r="E629" s="453">
        <v>9613162.1099999994</v>
      </c>
      <c r="F629" s="454">
        <v>-7.6422571196490541E-2</v>
      </c>
      <c r="G629" s="462"/>
      <c r="H629" s="461"/>
      <c r="J629" s="457"/>
    </row>
    <row r="630" spans="1:11" s="655" customFormat="1" ht="22.5" customHeight="1" x14ac:dyDescent="0.2">
      <c r="A630" s="452"/>
      <c r="B630" s="752" t="s">
        <v>478</v>
      </c>
      <c r="C630" s="753"/>
      <c r="D630" s="753"/>
      <c r="E630" s="453"/>
      <c r="F630" s="454"/>
      <c r="G630" s="462"/>
      <c r="H630" s="461"/>
      <c r="J630" s="457"/>
    </row>
    <row r="631" spans="1:11" s="655" customFormat="1" ht="22.5" customHeight="1" x14ac:dyDescent="0.2">
      <c r="A631" s="452"/>
      <c r="B631" s="752" t="s">
        <v>479</v>
      </c>
      <c r="C631" s="753"/>
      <c r="D631" s="753"/>
      <c r="E631" s="453"/>
      <c r="F631" s="454"/>
      <c r="G631" s="462"/>
      <c r="H631" s="461"/>
      <c r="J631" s="457"/>
    </row>
    <row r="632" spans="1:11" ht="18.75" customHeight="1" x14ac:dyDescent="0.2">
      <c r="A632" s="463"/>
      <c r="B632" s="800" t="s">
        <v>290</v>
      </c>
      <c r="C632" s="801"/>
      <c r="D632" s="802"/>
      <c r="E632" s="326">
        <v>450443517.68644607</v>
      </c>
      <c r="F632" s="243">
        <v>-0.65492048437522166</v>
      </c>
      <c r="G632" s="464"/>
      <c r="H632" s="465"/>
      <c r="I632" s="8"/>
      <c r="K632" s="209" t="b">
        <f>IF(ABS(E632-SUM(E570,E599,E603:E606,E626:E627))&lt;0.001,TRUE,FALSE)</f>
        <v>1</v>
      </c>
    </row>
    <row r="633" spans="1:11" ht="22.5" customHeight="1" x14ac:dyDescent="0.25">
      <c r="B633" s="7" t="s">
        <v>288</v>
      </c>
      <c r="C633" s="8"/>
      <c r="D633" s="8"/>
      <c r="E633" s="8"/>
      <c r="F633" s="115"/>
      <c r="G633" s="115"/>
      <c r="H633" s="115"/>
    </row>
    <row r="634" spans="1:11" ht="19.5" customHeight="1" x14ac:dyDescent="0.2">
      <c r="B634" s="9"/>
      <c r="C634" s="10" t="str">
        <f>$C$3</f>
        <v>MOIS D'AVRIL 2024</v>
      </c>
      <c r="D634" s="11"/>
      <c r="F634" s="116"/>
      <c r="G634" s="116"/>
      <c r="H634" s="116"/>
      <c r="I634" s="15"/>
    </row>
    <row r="635" spans="1:11" ht="12.75" x14ac:dyDescent="0.2">
      <c r="B635" s="12" t="str">
        <f>B567</f>
        <v xml:space="preserve">             I - ASSURANCE MALADIE : DÉPENSES en milliers d'euros</v>
      </c>
      <c r="C635" s="13"/>
      <c r="D635" s="13"/>
      <c r="E635" s="13"/>
      <c r="F635" s="14"/>
      <c r="G635" s="15"/>
      <c r="H635" s="15"/>
      <c r="I635" s="20"/>
    </row>
    <row r="636" spans="1:11" ht="12.75" x14ac:dyDescent="0.2">
      <c r="B636" s="754"/>
      <c r="C636" s="755"/>
      <c r="D636" s="87"/>
      <c r="E636" s="654" t="s">
        <v>6</v>
      </c>
      <c r="F636" s="339" t="str">
        <f>$H$5</f>
        <v>GAM</v>
      </c>
      <c r="G636" s="653"/>
      <c r="H636" s="89"/>
      <c r="I636" s="20"/>
    </row>
    <row r="637" spans="1:11" ht="15.75" customHeight="1" x14ac:dyDescent="0.2">
      <c r="A637" s="114"/>
      <c r="B637" s="126" t="s">
        <v>475</v>
      </c>
      <c r="C637" s="126"/>
      <c r="D637" s="126"/>
      <c r="E637" s="326">
        <v>70816256.594132334</v>
      </c>
      <c r="F637" s="243">
        <v>9.3027595565868593E-2</v>
      </c>
      <c r="G637" s="204"/>
      <c r="H637" s="119"/>
      <c r="I637" s="111"/>
      <c r="K637" s="209"/>
    </row>
    <row r="638" spans="1:11" s="121" customFormat="1" ht="17.25" customHeight="1" x14ac:dyDescent="0.2">
      <c r="A638" s="6"/>
      <c r="B638" s="123"/>
      <c r="C638" s="124"/>
      <c r="D638" s="124"/>
      <c r="E638" s="652"/>
      <c r="F638" s="651"/>
      <c r="G638" s="205"/>
      <c r="H638" s="125"/>
      <c r="I638" s="120"/>
      <c r="J638" s="104"/>
    </row>
    <row r="639" spans="1:11" ht="12.75" x14ac:dyDescent="0.2">
      <c r="A639" s="114"/>
      <c r="B639" s="126" t="s">
        <v>30</v>
      </c>
      <c r="C639" s="127"/>
      <c r="D639" s="128"/>
      <c r="E639" s="411">
        <v>6837091508.0372972</v>
      </c>
      <c r="F639" s="412">
        <v>-0.12356056185961983</v>
      </c>
      <c r="G639" s="206"/>
      <c r="H639" s="129"/>
      <c r="I639" s="111"/>
      <c r="K639" s="209" t="b">
        <f>IF(ABS(E639-SUM(E564,E632,E637))&lt;0.001,TRUE,FALSE)</f>
        <v>1</v>
      </c>
    </row>
    <row r="640" spans="1:11" ht="12.75" x14ac:dyDescent="0.2">
      <c r="B640" s="218"/>
      <c r="C640" s="127"/>
      <c r="D640" s="127"/>
      <c r="E640" s="409"/>
      <c r="F640" s="410"/>
      <c r="G640" s="206"/>
      <c r="H640" s="130"/>
      <c r="I640" s="111"/>
    </row>
    <row r="641" spans="1:10" ht="12.75" x14ac:dyDescent="0.2">
      <c r="B641" s="126" t="s">
        <v>240</v>
      </c>
      <c r="C641" s="127"/>
      <c r="D641" s="128"/>
      <c r="E641" s="411">
        <v>4835854.419999999</v>
      </c>
      <c r="F641" s="412">
        <v>-4.9310000234455975E-2</v>
      </c>
      <c r="G641" s="206"/>
      <c r="H641" s="129"/>
      <c r="I641" s="111"/>
    </row>
    <row r="642" spans="1:10" s="121" customFormat="1" ht="17.25" customHeight="1" x14ac:dyDescent="0.2">
      <c r="A642" s="6"/>
      <c r="B642" s="216"/>
      <c r="C642" s="573"/>
      <c r="D642" s="573"/>
      <c r="E642" s="402"/>
      <c r="F642" s="209"/>
      <c r="G642" s="206"/>
      <c r="H642" s="129"/>
      <c r="I642" s="120"/>
      <c r="J642" s="104"/>
    </row>
    <row r="643" spans="1:10" ht="12.75" x14ac:dyDescent="0.2">
      <c r="A643" s="114"/>
      <c r="B643" s="126" t="s">
        <v>437</v>
      </c>
      <c r="C643" s="127"/>
      <c r="D643" s="128"/>
      <c r="E643" s="407">
        <v>10927966.07</v>
      </c>
      <c r="F643" s="408">
        <v>0.27020122626802001</v>
      </c>
      <c r="G643" s="206"/>
      <c r="H643" s="129"/>
      <c r="I643" s="111"/>
      <c r="J643" s="104"/>
    </row>
    <row r="644" spans="1:10" ht="12.75" customHeight="1" x14ac:dyDescent="0.2">
      <c r="B644" s="216"/>
      <c r="C644" s="217"/>
      <c r="D644" s="584"/>
      <c r="E644" s="402"/>
      <c r="F644" s="209"/>
      <c r="G644" s="173"/>
      <c r="H644" s="130"/>
      <c r="I644" s="111"/>
      <c r="J644" s="104"/>
    </row>
    <row r="645" spans="1:10" ht="12.75" customHeight="1" x14ac:dyDescent="0.2">
      <c r="B645" s="126" t="s">
        <v>19</v>
      </c>
      <c r="C645" s="131"/>
      <c r="D645" s="403"/>
      <c r="E645" s="411"/>
      <c r="F645" s="412"/>
      <c r="G645" s="173"/>
      <c r="H645" s="130"/>
      <c r="I645" s="111"/>
    </row>
    <row r="646" spans="1:10" ht="12.75" customHeight="1" x14ac:dyDescent="0.2">
      <c r="B646" s="216"/>
      <c r="C646" s="217"/>
      <c r="D646" s="584"/>
      <c r="E646" s="208"/>
      <c r="F646" s="209"/>
      <c r="G646" s="173"/>
      <c r="H646" s="130"/>
      <c r="I646" s="111"/>
      <c r="J646" s="104"/>
    </row>
    <row r="647" spans="1:10" ht="12.75" customHeight="1" x14ac:dyDescent="0.2">
      <c r="B647" s="126" t="s">
        <v>44</v>
      </c>
      <c r="C647" s="131"/>
      <c r="D647" s="403"/>
      <c r="E647" s="411"/>
      <c r="F647" s="412"/>
      <c r="G647" s="173"/>
      <c r="H647" s="130"/>
      <c r="I647" s="111"/>
    </row>
    <row r="648" spans="1:10" ht="12.75" customHeight="1" x14ac:dyDescent="0.2">
      <c r="B648" s="216"/>
      <c r="C648" s="217"/>
      <c r="D648" s="584"/>
      <c r="E648" s="208"/>
      <c r="F648" s="209"/>
      <c r="G648" s="173"/>
      <c r="H648" s="130"/>
      <c r="I648" s="111"/>
      <c r="J648" s="104"/>
    </row>
    <row r="649" spans="1:10" ht="12.75" customHeight="1" x14ac:dyDescent="0.2">
      <c r="B649" s="233" t="s">
        <v>42</v>
      </c>
      <c r="C649" s="131"/>
      <c r="D649" s="403"/>
      <c r="E649" s="411"/>
      <c r="F649" s="412"/>
      <c r="G649" s="173"/>
      <c r="H649" s="130"/>
      <c r="I649" s="111"/>
      <c r="J649" s="104"/>
    </row>
    <row r="650" spans="1:10" ht="12.75" customHeight="1" x14ac:dyDescent="0.2">
      <c r="B650" s="149" t="s">
        <v>83</v>
      </c>
      <c r="C650" s="217"/>
      <c r="D650" s="650"/>
      <c r="E650" s="30">
        <v>3889.2999999999997</v>
      </c>
      <c r="F650" s="179">
        <v>0.61047619047619039</v>
      </c>
      <c r="G650" s="173"/>
      <c r="H650" s="130"/>
      <c r="I650" s="111"/>
      <c r="J650" s="104"/>
    </row>
    <row r="651" spans="1:10" ht="16.5" customHeight="1" x14ac:dyDescent="0.2">
      <c r="B651" s="162" t="s">
        <v>84</v>
      </c>
      <c r="C651" s="231"/>
      <c r="D651" s="649"/>
      <c r="E651" s="648"/>
      <c r="F651" s="187"/>
      <c r="G651" s="173"/>
      <c r="H651" s="130"/>
      <c r="I651" s="111"/>
    </row>
    <row r="652" spans="1:10" ht="16.5" hidden="1" customHeight="1" x14ac:dyDescent="0.2">
      <c r="B652" s="71"/>
      <c r="C652" s="217"/>
      <c r="D652" s="584"/>
      <c r="E652" s="254"/>
      <c r="F652" s="255"/>
      <c r="G652" s="173"/>
      <c r="H652" s="130"/>
      <c r="I652" s="111"/>
    </row>
    <row r="653" spans="1:10" ht="16.5" hidden="1" customHeight="1" x14ac:dyDescent="0.2">
      <c r="B653" s="71"/>
      <c r="C653" s="217"/>
      <c r="D653" s="584"/>
      <c r="E653" s="254"/>
      <c r="F653" s="255"/>
      <c r="G653" s="173"/>
      <c r="H653" s="130"/>
      <c r="I653" s="111"/>
    </row>
    <row r="654" spans="1:10" ht="16.5" hidden="1" customHeight="1" x14ac:dyDescent="0.2">
      <c r="B654" s="71"/>
      <c r="C654" s="217"/>
      <c r="D654" s="584"/>
      <c r="E654" s="254"/>
      <c r="F654" s="255"/>
      <c r="G654" s="173"/>
      <c r="H654" s="130"/>
      <c r="I654" s="111"/>
    </row>
    <row r="655" spans="1:10" ht="16.5" hidden="1" customHeight="1" x14ac:dyDescent="0.2">
      <c r="B655" s="71"/>
      <c r="C655" s="217"/>
      <c r="D655" s="584"/>
      <c r="E655" s="254"/>
      <c r="F655" s="255"/>
      <c r="G655" s="173"/>
      <c r="H655" s="130"/>
      <c r="I655" s="111"/>
    </row>
    <row r="656" spans="1:10" ht="16.5" customHeight="1" x14ac:dyDescent="0.2">
      <c r="B656" s="71"/>
      <c r="C656" s="217"/>
      <c r="D656" s="584"/>
      <c r="E656" s="254"/>
      <c r="F656" s="255"/>
      <c r="G656" s="173"/>
      <c r="H656" s="130"/>
      <c r="I656" s="111"/>
    </row>
    <row r="657" spans="1:11" ht="16.5" customHeight="1" x14ac:dyDescent="0.2">
      <c r="B657" s="233" t="s">
        <v>384</v>
      </c>
      <c r="C657" s="131"/>
      <c r="D657" s="403"/>
      <c r="E657" s="411">
        <v>377342175</v>
      </c>
      <c r="F657" s="412">
        <v>0</v>
      </c>
      <c r="G657" s="173"/>
      <c r="H657" s="130"/>
      <c r="I657" s="111"/>
    </row>
    <row r="658" spans="1:11" ht="16.5" customHeight="1" thickBot="1" x14ac:dyDescent="0.25">
      <c r="B658" s="71"/>
      <c r="C658" s="217"/>
      <c r="D658" s="584"/>
      <c r="E658" s="254"/>
      <c r="F658" s="255"/>
      <c r="G658" s="173"/>
      <c r="H658" s="130"/>
      <c r="I658" s="111"/>
    </row>
    <row r="659" spans="1:11" ht="16.5" customHeight="1" thickBot="1" x14ac:dyDescent="0.25">
      <c r="B659" s="133" t="s">
        <v>289</v>
      </c>
      <c r="C659" s="134"/>
      <c r="D659" s="134"/>
      <c r="E659" s="417">
        <v>15808587769.422638</v>
      </c>
      <c r="F659" s="418">
        <v>-3.3748414956296102E-3</v>
      </c>
      <c r="G659" s="207"/>
      <c r="H659" s="135"/>
      <c r="I659" s="111"/>
      <c r="K659" s="209" t="b">
        <f>IF(ABS(E659-SUM(E510,E513:E517,m_maladie,E641,E643,E645,E647,E649:E651,E657))&lt;0.001,TRUE,FALSE)</f>
        <v>1</v>
      </c>
    </row>
    <row r="660" spans="1:11" ht="16.5" customHeight="1" x14ac:dyDescent="0.2">
      <c r="I660" s="111"/>
    </row>
    <row r="661" spans="1:11" s="136" customFormat="1" ht="39" customHeight="1" x14ac:dyDescent="0.2">
      <c r="A661" s="6"/>
      <c r="B661" s="5"/>
      <c r="C661" s="3"/>
      <c r="D661" s="3"/>
      <c r="E661" s="3"/>
      <c r="F661" s="3"/>
      <c r="G661" s="3"/>
      <c r="H661" s="3"/>
      <c r="I661" s="85"/>
      <c r="J661" s="104"/>
    </row>
  </sheetData>
  <dataConsolidate/>
  <mergeCells count="94">
    <mergeCell ref="B630:D630"/>
    <mergeCell ref="B602:D602"/>
    <mergeCell ref="B615:D615"/>
    <mergeCell ref="B614:D614"/>
    <mergeCell ref="B616:D616"/>
    <mergeCell ref="B617:D617"/>
    <mergeCell ref="B603:D603"/>
    <mergeCell ref="B629:D629"/>
    <mergeCell ref="B621:D621"/>
    <mergeCell ref="B607:D607"/>
    <mergeCell ref="B545:C545"/>
    <mergeCell ref="B613:D613"/>
    <mergeCell ref="B604:D604"/>
    <mergeCell ref="B582:D582"/>
    <mergeCell ref="B598:D598"/>
    <mergeCell ref="B611:D611"/>
    <mergeCell ref="B612:D612"/>
    <mergeCell ref="B595:D595"/>
    <mergeCell ref="B596:D596"/>
    <mergeCell ref="B608:D608"/>
    <mergeCell ref="B599:D599"/>
    <mergeCell ref="B606:D606"/>
    <mergeCell ref="B632:D632"/>
    <mergeCell ref="B620:D620"/>
    <mergeCell ref="B622:D622"/>
    <mergeCell ref="B623:D623"/>
    <mergeCell ref="B626:D626"/>
    <mergeCell ref="B625:D625"/>
    <mergeCell ref="B627:D627"/>
    <mergeCell ref="B628:D628"/>
    <mergeCell ref="B605:D605"/>
    <mergeCell ref="B600:D600"/>
    <mergeCell ref="B601:D601"/>
    <mergeCell ref="B609:D609"/>
    <mergeCell ref="B618:D618"/>
    <mergeCell ref="B619:D619"/>
    <mergeCell ref="B610:D610"/>
    <mergeCell ref="B591:D591"/>
    <mergeCell ref="B592:D592"/>
    <mergeCell ref="B593:D593"/>
    <mergeCell ref="B594:D594"/>
    <mergeCell ref="B585:D585"/>
    <mergeCell ref="B587:D587"/>
    <mergeCell ref="B588:D588"/>
    <mergeCell ref="B589:D589"/>
    <mergeCell ref="B590:D590"/>
    <mergeCell ref="B555:C555"/>
    <mergeCell ref="B563:C563"/>
    <mergeCell ref="B568:C568"/>
    <mergeCell ref="B583:D583"/>
    <mergeCell ref="B584:D584"/>
    <mergeCell ref="B557:C557"/>
    <mergeCell ref="B575:D575"/>
    <mergeCell ref="B576:D576"/>
    <mergeCell ref="B571:D571"/>
    <mergeCell ref="B577:D577"/>
    <mergeCell ref="B543:C543"/>
    <mergeCell ref="B562:C562"/>
    <mergeCell ref="B570:D570"/>
    <mergeCell ref="B553:C553"/>
    <mergeCell ref="B546:C546"/>
    <mergeCell ref="B564:C564"/>
    <mergeCell ref="B569:D569"/>
    <mergeCell ref="B551:C551"/>
    <mergeCell ref="B552:C552"/>
    <mergeCell ref="B554:C554"/>
    <mergeCell ref="B539:C539"/>
    <mergeCell ref="B538:C538"/>
    <mergeCell ref="B531:C531"/>
    <mergeCell ref="B535:C535"/>
    <mergeCell ref="B536:C536"/>
    <mergeCell ref="B542:C542"/>
    <mergeCell ref="B540:C540"/>
    <mergeCell ref="B537:C537"/>
    <mergeCell ref="B525:C525"/>
    <mergeCell ref="B541:C541"/>
    <mergeCell ref="B556:C556"/>
    <mergeCell ref="B548:C548"/>
    <mergeCell ref="B544:C544"/>
    <mergeCell ref="B526:C526"/>
    <mergeCell ref="B530:C530"/>
    <mergeCell ref="B547:C547"/>
    <mergeCell ref="B528:C528"/>
    <mergeCell ref="B527:C527"/>
    <mergeCell ref="B631:D631"/>
    <mergeCell ref="B636:C636"/>
    <mergeCell ref="B561:C561"/>
    <mergeCell ref="B558:C558"/>
    <mergeCell ref="B560:C560"/>
    <mergeCell ref="B572:D572"/>
    <mergeCell ref="B574:D574"/>
    <mergeCell ref="B559:C559"/>
    <mergeCell ref="B586:D586"/>
    <mergeCell ref="B581:D581"/>
  </mergeCells>
  <printOptions headings="1"/>
  <pageMargins left="0.19685039370078741" right="0.19685039370078741" top="0.27559055118110237" bottom="0.19685039370078741" header="0.31496062992125984" footer="0.51181102362204722"/>
  <pageSetup paperSize="9" scale="43" fitToHeight="7" orientation="portrait" r:id="rId1"/>
  <headerFooter alignWithMargins="0">
    <oddFooter xml:space="preserve">&amp;R&amp;8
</oddFooter>
  </headerFooter>
  <rowBreaks count="5" manualBreakCount="5">
    <brk id="156" max="8" man="1"/>
    <brk id="303" max="8" man="1"/>
    <brk id="426" max="8" man="1"/>
    <brk id="521" max="8" man="1"/>
    <brk id="632" max="8"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5">
    <tabColor indexed="45"/>
  </sheetPr>
  <dimension ref="A1:K609"/>
  <sheetViews>
    <sheetView showZeros="0" view="pageBreakPreview" topLeftCell="A322" zoomScale="115" zoomScaleNormal="100" zoomScaleSheetLayoutView="115" workbookViewId="0">
      <selection activeCell="E606" sqref="E606:F606"/>
    </sheetView>
  </sheetViews>
  <sheetFormatPr baseColWidth="10" defaultRowHeight="11.25" x14ac:dyDescent="0.2"/>
  <cols>
    <col min="1" max="1" width="4" style="6" customWidth="1"/>
    <col min="2" max="2" width="64.28515625" style="5" customWidth="1"/>
    <col min="3" max="3" width="15" style="3" bestFit="1" customWidth="1"/>
    <col min="4" max="4" width="15.42578125" style="3" customWidth="1"/>
    <col min="5" max="5" width="15" style="3" customWidth="1"/>
    <col min="6" max="6" width="14.85546875" style="3" bestFit="1" customWidth="1"/>
    <col min="7" max="7" width="13.140625" style="3" bestFit="1" customWidth="1"/>
    <col min="8" max="8" width="6.5703125" style="3" bestFit="1" customWidth="1"/>
    <col min="9" max="9" width="2.5703125" style="3" hidden="1" customWidth="1"/>
    <col min="10" max="10" width="4" style="5" bestFit="1" customWidth="1"/>
    <col min="11" max="16384" width="11.42578125" style="5"/>
  </cols>
  <sheetData>
    <row r="1" spans="1:9" ht="9" customHeight="1" x14ac:dyDescent="0.2">
      <c r="A1" s="1"/>
      <c r="B1" s="43"/>
      <c r="F1" s="5"/>
      <c r="G1" s="5"/>
      <c r="H1" s="5"/>
      <c r="I1" s="4"/>
    </row>
    <row r="2" spans="1:9" ht="18" customHeight="1" x14ac:dyDescent="0.25">
      <c r="B2" s="7" t="s">
        <v>288</v>
      </c>
      <c r="C2" s="8"/>
      <c r="D2" s="8"/>
      <c r="E2" s="8"/>
      <c r="F2" s="8"/>
      <c r="G2" s="8"/>
      <c r="H2" s="8"/>
      <c r="I2" s="8"/>
    </row>
    <row r="3" spans="1:9" ht="12" customHeight="1" x14ac:dyDescent="0.2">
      <c r="B3" s="9"/>
      <c r="C3" s="10" t="str">
        <f>AT_mnt!C3</f>
        <v>MOIS D'AVRIL 2024</v>
      </c>
      <c r="D3" s="11"/>
    </row>
    <row r="4" spans="1:9" ht="14.25" customHeight="1" x14ac:dyDescent="0.2">
      <c r="B4" s="12" t="s">
        <v>275</v>
      </c>
      <c r="C4" s="13"/>
      <c r="D4" s="13"/>
      <c r="E4" s="13"/>
      <c r="F4" s="14"/>
      <c r="G4" s="15"/>
      <c r="H4" s="5"/>
      <c r="I4" s="5"/>
    </row>
    <row r="5" spans="1:9" ht="12" customHeight="1" x14ac:dyDescent="0.2">
      <c r="B5" s="16" t="s">
        <v>4</v>
      </c>
      <c r="C5" s="18" t="s">
        <v>6</v>
      </c>
      <c r="D5" s="219" t="s">
        <v>3</v>
      </c>
      <c r="E5" s="219" t="s">
        <v>237</v>
      </c>
      <c r="F5" s="19" t="str">
        <f>Maladie_mnt!$H$5</f>
        <v>GAM</v>
      </c>
      <c r="G5" s="20"/>
      <c r="H5" s="5"/>
      <c r="I5" s="5"/>
    </row>
    <row r="6" spans="1:9" ht="9.75" customHeight="1" x14ac:dyDescent="0.2">
      <c r="B6" s="21"/>
      <c r="C6" s="17"/>
      <c r="D6" s="220" t="s">
        <v>241</v>
      </c>
      <c r="E6" s="220" t="s">
        <v>239</v>
      </c>
      <c r="F6" s="22" t="str">
        <f>Maladie_mnt!$H$6</f>
        <v>en %</v>
      </c>
      <c r="G6" s="23"/>
      <c r="H6" s="5"/>
      <c r="I6" s="5"/>
    </row>
    <row r="7" spans="1:9" s="28" customFormat="1" ht="16.5" customHeight="1" x14ac:dyDescent="0.2">
      <c r="A7" s="24"/>
      <c r="B7" s="25" t="s">
        <v>170</v>
      </c>
      <c r="C7" s="26"/>
      <c r="D7" s="221"/>
      <c r="E7" s="221"/>
      <c r="F7" s="181"/>
      <c r="G7" s="27"/>
    </row>
    <row r="8" spans="1:9" ht="12" customHeight="1" x14ac:dyDescent="0.2">
      <c r="B8" s="31" t="s">
        <v>88</v>
      </c>
      <c r="C8" s="30"/>
      <c r="D8" s="222"/>
      <c r="E8" s="222"/>
      <c r="F8" s="179"/>
      <c r="G8" s="20"/>
      <c r="H8" s="5"/>
      <c r="I8" s="5"/>
    </row>
    <row r="9" spans="1:9" ht="10.5" customHeight="1" x14ac:dyDescent="0.2">
      <c r="B9" s="16" t="s">
        <v>22</v>
      </c>
      <c r="C9" s="289">
        <v>2276132.9700000002</v>
      </c>
      <c r="D9" s="290">
        <v>5245.920000000001</v>
      </c>
      <c r="E9" s="290">
        <v>10646.689999999999</v>
      </c>
      <c r="F9" s="179">
        <v>2.6858171204674708E-2</v>
      </c>
      <c r="G9" s="20"/>
      <c r="H9" s="5"/>
      <c r="I9" s="5"/>
    </row>
    <row r="10" spans="1:9" ht="10.5" customHeight="1" x14ac:dyDescent="0.2">
      <c r="B10" s="16" t="s">
        <v>100</v>
      </c>
      <c r="C10" s="289">
        <v>37302.350000000006</v>
      </c>
      <c r="D10" s="290"/>
      <c r="E10" s="290">
        <v>281.68</v>
      </c>
      <c r="F10" s="179">
        <v>-0.11117838407637004</v>
      </c>
      <c r="G10" s="20"/>
      <c r="H10" s="5"/>
      <c r="I10" s="5"/>
    </row>
    <row r="11" spans="1:9" ht="10.5" customHeight="1" x14ac:dyDescent="0.2">
      <c r="B11" s="16" t="s">
        <v>340</v>
      </c>
      <c r="C11" s="289">
        <v>358266.57000000018</v>
      </c>
      <c r="D11" s="290">
        <v>572.72</v>
      </c>
      <c r="E11" s="290">
        <v>835.84</v>
      </c>
      <c r="F11" s="179">
        <v>-3.9589416322551974E-2</v>
      </c>
      <c r="G11" s="20"/>
      <c r="H11" s="5"/>
      <c r="I11" s="5"/>
    </row>
    <row r="12" spans="1:9" ht="10.5" customHeight="1" x14ac:dyDescent="0.2">
      <c r="B12" s="340" t="s">
        <v>90</v>
      </c>
      <c r="C12" s="289">
        <v>357759.98000000021</v>
      </c>
      <c r="D12" s="290">
        <v>506.72</v>
      </c>
      <c r="E12" s="290">
        <v>835.84</v>
      </c>
      <c r="F12" s="179">
        <v>-3.9977006245838664E-2</v>
      </c>
      <c r="G12" s="20"/>
      <c r="H12" s="5"/>
      <c r="I12" s="5"/>
    </row>
    <row r="13" spans="1:9" ht="10.5" customHeight="1" x14ac:dyDescent="0.2">
      <c r="B13" s="33" t="s">
        <v>304</v>
      </c>
      <c r="C13" s="289">
        <v>4698.13</v>
      </c>
      <c r="D13" s="290">
        <v>44.56</v>
      </c>
      <c r="E13" s="290">
        <v>40.410000000000004</v>
      </c>
      <c r="F13" s="179">
        <v>0.17082391524845031</v>
      </c>
      <c r="G13" s="20"/>
      <c r="H13" s="5"/>
      <c r="I13" s="5"/>
    </row>
    <row r="14" spans="1:9" ht="10.5" customHeight="1" x14ac:dyDescent="0.2">
      <c r="B14" s="33" t="s">
        <v>305</v>
      </c>
      <c r="C14" s="289">
        <v>57.6</v>
      </c>
      <c r="D14" s="290"/>
      <c r="E14" s="290"/>
      <c r="F14" s="179"/>
      <c r="G14" s="20"/>
      <c r="H14" s="5"/>
      <c r="I14" s="5"/>
    </row>
    <row r="15" spans="1:9" ht="10.5" customHeight="1" x14ac:dyDescent="0.2">
      <c r="B15" s="33" t="s">
        <v>306</v>
      </c>
      <c r="C15" s="289"/>
      <c r="D15" s="290"/>
      <c r="E15" s="290"/>
      <c r="F15" s="179"/>
      <c r="G15" s="20"/>
      <c r="H15" s="5"/>
      <c r="I15" s="5"/>
    </row>
    <row r="16" spans="1:9" ht="10.5" customHeight="1" x14ac:dyDescent="0.2">
      <c r="B16" s="33" t="s">
        <v>307</v>
      </c>
      <c r="C16" s="289">
        <v>280722.58000000025</v>
      </c>
      <c r="D16" s="290">
        <v>243.52000000000004</v>
      </c>
      <c r="E16" s="290">
        <v>427.89</v>
      </c>
      <c r="F16" s="179">
        <v>-7.2869685686820618E-2</v>
      </c>
      <c r="G16" s="20"/>
      <c r="H16" s="5"/>
      <c r="I16" s="5"/>
    </row>
    <row r="17" spans="1:9" ht="10.5" customHeight="1" x14ac:dyDescent="0.2">
      <c r="B17" s="33" t="s">
        <v>308</v>
      </c>
      <c r="C17" s="289">
        <v>65.540000000000006</v>
      </c>
      <c r="D17" s="290"/>
      <c r="E17" s="290"/>
      <c r="F17" s="179">
        <v>0.33184312131680538</v>
      </c>
      <c r="G17" s="20"/>
      <c r="H17" s="5"/>
      <c r="I17" s="5"/>
    </row>
    <row r="18" spans="1:9" ht="10.5" customHeight="1" x14ac:dyDescent="0.2">
      <c r="B18" s="33" t="s">
        <v>309</v>
      </c>
      <c r="C18" s="289">
        <v>72216.130000000019</v>
      </c>
      <c r="D18" s="290">
        <v>218.64</v>
      </c>
      <c r="E18" s="290">
        <v>367.54</v>
      </c>
      <c r="F18" s="179">
        <v>0.10408323233941696</v>
      </c>
      <c r="G18" s="20"/>
      <c r="H18" s="5"/>
      <c r="I18" s="5"/>
    </row>
    <row r="19" spans="1:9" ht="10.5" customHeight="1" x14ac:dyDescent="0.2">
      <c r="B19" s="33" t="s">
        <v>89</v>
      </c>
      <c r="C19" s="289">
        <v>506.59000000000003</v>
      </c>
      <c r="D19" s="290">
        <v>66</v>
      </c>
      <c r="E19" s="290"/>
      <c r="F19" s="179">
        <v>0.34345496976768852</v>
      </c>
      <c r="G19" s="20"/>
      <c r="H19" s="5"/>
      <c r="I19" s="5"/>
    </row>
    <row r="20" spans="1:9" x14ac:dyDescent="0.2">
      <c r="B20" s="16" t="s">
        <v>489</v>
      </c>
      <c r="C20" s="289"/>
      <c r="D20" s="290"/>
      <c r="E20" s="290"/>
      <c r="F20" s="179"/>
      <c r="G20" s="20"/>
      <c r="H20" s="5"/>
      <c r="I20" s="5"/>
    </row>
    <row r="21" spans="1:9" ht="10.5" customHeight="1" x14ac:dyDescent="0.2">
      <c r="B21" s="16" t="s">
        <v>97</v>
      </c>
      <c r="C21" s="289"/>
      <c r="D21" s="290"/>
      <c r="E21" s="290"/>
      <c r="F21" s="179"/>
      <c r="G21" s="20"/>
      <c r="H21" s="5"/>
      <c r="I21" s="5"/>
    </row>
    <row r="22" spans="1:9" ht="10.5" customHeight="1" x14ac:dyDescent="0.2">
      <c r="B22" s="16" t="s">
        <v>96</v>
      </c>
      <c r="C22" s="289"/>
      <c r="D22" s="290"/>
      <c r="E22" s="290"/>
      <c r="F22" s="179"/>
      <c r="G22" s="20"/>
      <c r="H22" s="5"/>
      <c r="I22" s="5"/>
    </row>
    <row r="23" spans="1:9" ht="10.5" customHeight="1" x14ac:dyDescent="0.2">
      <c r="B23" s="16" t="s">
        <v>91</v>
      </c>
      <c r="C23" s="289">
        <v>144.80000000000001</v>
      </c>
      <c r="D23" s="290"/>
      <c r="E23" s="290"/>
      <c r="F23" s="179">
        <v>0.81</v>
      </c>
      <c r="G23" s="34"/>
      <c r="H23" s="5"/>
      <c r="I23" s="5"/>
    </row>
    <row r="24" spans="1:9" ht="10.5" customHeight="1" x14ac:dyDescent="0.2">
      <c r="B24" s="16" t="s">
        <v>252</v>
      </c>
      <c r="C24" s="289"/>
      <c r="D24" s="290"/>
      <c r="E24" s="290"/>
      <c r="F24" s="179"/>
      <c r="G24" s="34"/>
      <c r="H24" s="5"/>
      <c r="I24" s="5"/>
    </row>
    <row r="25" spans="1:9" ht="10.5" customHeight="1" x14ac:dyDescent="0.2">
      <c r="B25" s="16" t="s">
        <v>95</v>
      </c>
      <c r="C25" s="289"/>
      <c r="D25" s="290"/>
      <c r="E25" s="290"/>
      <c r="F25" s="179"/>
      <c r="G25" s="34"/>
      <c r="H25" s="5"/>
      <c r="I25" s="5"/>
    </row>
    <row r="26" spans="1:9" s="486" customFormat="1" ht="10.5" customHeight="1" x14ac:dyDescent="0.2">
      <c r="A26" s="452"/>
      <c r="B26" s="563" t="s">
        <v>310</v>
      </c>
      <c r="C26" s="568"/>
      <c r="D26" s="569"/>
      <c r="E26" s="569"/>
      <c r="F26" s="570"/>
      <c r="G26" s="571"/>
    </row>
    <row r="27" spans="1:9" s="486" customFormat="1" ht="10.5" customHeight="1" x14ac:dyDescent="0.2">
      <c r="A27" s="452"/>
      <c r="B27" s="563" t="s">
        <v>311</v>
      </c>
      <c r="C27" s="568"/>
      <c r="D27" s="569"/>
      <c r="E27" s="569"/>
      <c r="F27" s="570"/>
      <c r="G27" s="571"/>
    </row>
    <row r="28" spans="1:9" s="486" customFormat="1" ht="10.5" customHeight="1" x14ac:dyDescent="0.2">
      <c r="A28" s="452"/>
      <c r="B28" s="563" t="s">
        <v>312</v>
      </c>
      <c r="C28" s="568"/>
      <c r="D28" s="569"/>
      <c r="E28" s="569"/>
      <c r="F28" s="570"/>
      <c r="G28" s="571"/>
    </row>
    <row r="29" spans="1:9" s="486" customFormat="1" ht="10.5" customHeight="1" x14ac:dyDescent="0.2">
      <c r="A29" s="452"/>
      <c r="B29" s="563" t="s">
        <v>313</v>
      </c>
      <c r="C29" s="568"/>
      <c r="D29" s="569"/>
      <c r="E29" s="569"/>
      <c r="F29" s="570"/>
      <c r="G29" s="571"/>
    </row>
    <row r="30" spans="1:9" ht="10.5" customHeight="1" x14ac:dyDescent="0.2">
      <c r="B30" s="16" t="s">
        <v>417</v>
      </c>
      <c r="C30" s="289">
        <v>642305.33199999994</v>
      </c>
      <c r="D30" s="290"/>
      <c r="E30" s="290"/>
      <c r="F30" s="179">
        <v>7.6816135600968449E-2</v>
      </c>
      <c r="G30" s="34"/>
      <c r="H30" s="5"/>
      <c r="I30" s="5"/>
    </row>
    <row r="31" spans="1:9" ht="10.5" customHeight="1" x14ac:dyDescent="0.2">
      <c r="B31" s="16" t="s">
        <v>381</v>
      </c>
      <c r="C31" s="289">
        <v>72752.219999999987</v>
      </c>
      <c r="D31" s="290"/>
      <c r="E31" s="290">
        <v>475</v>
      </c>
      <c r="F31" s="179">
        <v>-5.5829177070140235E-3</v>
      </c>
      <c r="G31" s="34"/>
      <c r="H31" s="5"/>
      <c r="I31" s="5"/>
    </row>
    <row r="32" spans="1:9" ht="10.5" customHeight="1" x14ac:dyDescent="0.2">
      <c r="B32" s="574" t="s">
        <v>448</v>
      </c>
      <c r="C32" s="289"/>
      <c r="D32" s="290"/>
      <c r="E32" s="290"/>
      <c r="F32" s="179"/>
      <c r="G32" s="34"/>
      <c r="H32" s="5"/>
      <c r="I32" s="5"/>
    </row>
    <row r="33" spans="1:9" ht="10.5" customHeight="1" x14ac:dyDescent="0.2">
      <c r="B33" s="574" t="s">
        <v>487</v>
      </c>
      <c r="C33" s="289"/>
      <c r="D33" s="290"/>
      <c r="E33" s="290"/>
      <c r="F33" s="179"/>
      <c r="G33" s="34"/>
      <c r="H33" s="5"/>
      <c r="I33" s="5"/>
    </row>
    <row r="34" spans="1:9" ht="10.5" customHeight="1" x14ac:dyDescent="0.2">
      <c r="B34" s="16" t="s">
        <v>99</v>
      </c>
      <c r="C34" s="289">
        <v>320</v>
      </c>
      <c r="D34" s="290">
        <v>200</v>
      </c>
      <c r="E34" s="290"/>
      <c r="F34" s="179">
        <v>-0.49606299212598426</v>
      </c>
      <c r="G34" s="34"/>
      <c r="H34" s="5"/>
      <c r="I34" s="5"/>
    </row>
    <row r="35" spans="1:9" s="28" customFormat="1" ht="10.5" customHeight="1" x14ac:dyDescent="0.2">
      <c r="A35" s="24"/>
      <c r="B35" s="16" t="s">
        <v>98</v>
      </c>
      <c r="C35" s="289"/>
      <c r="D35" s="290"/>
      <c r="E35" s="290"/>
      <c r="F35" s="179"/>
      <c r="G35" s="36"/>
      <c r="H35" s="5"/>
    </row>
    <row r="36" spans="1:9" s="28" customFormat="1" ht="10.5" customHeight="1" x14ac:dyDescent="0.2">
      <c r="A36" s="24"/>
      <c r="B36" s="16" t="s">
        <v>250</v>
      </c>
      <c r="C36" s="291"/>
      <c r="D36" s="292"/>
      <c r="E36" s="292"/>
      <c r="F36" s="178"/>
      <c r="G36" s="36"/>
    </row>
    <row r="37" spans="1:9" s="28" customFormat="1" ht="24.75" customHeight="1" x14ac:dyDescent="0.2">
      <c r="A37" s="24"/>
      <c r="B37" s="35" t="s">
        <v>101</v>
      </c>
      <c r="C37" s="291">
        <v>3387224.2420000006</v>
      </c>
      <c r="D37" s="292">
        <v>6018.6400000000021</v>
      </c>
      <c r="E37" s="292">
        <v>12239.21</v>
      </c>
      <c r="F37" s="178">
        <v>2.5804053688081918E-2</v>
      </c>
      <c r="G37" s="36"/>
    </row>
    <row r="38" spans="1:9" ht="10.5" customHeight="1" x14ac:dyDescent="0.2">
      <c r="B38" s="31" t="s">
        <v>102</v>
      </c>
      <c r="C38" s="291"/>
      <c r="D38" s="292"/>
      <c r="E38" s="292"/>
      <c r="F38" s="178"/>
      <c r="G38" s="20"/>
      <c r="H38" s="5"/>
      <c r="I38" s="5"/>
    </row>
    <row r="39" spans="1:9" ht="10.5" customHeight="1" x14ac:dyDescent="0.2">
      <c r="B39" s="16" t="s">
        <v>104</v>
      </c>
      <c r="C39" s="289">
        <v>5544527.5400000019</v>
      </c>
      <c r="D39" s="290">
        <v>654758.85</v>
      </c>
      <c r="E39" s="290">
        <v>23796.709999999995</v>
      </c>
      <c r="F39" s="179">
        <v>-0.47696141518480439</v>
      </c>
      <c r="G39" s="34"/>
      <c r="H39" s="5"/>
      <c r="I39" s="5"/>
    </row>
    <row r="40" spans="1:9" ht="10.5" customHeight="1" x14ac:dyDescent="0.2">
      <c r="B40" s="33" t="s">
        <v>106</v>
      </c>
      <c r="C40" s="289">
        <v>5539593.6300000018</v>
      </c>
      <c r="D40" s="290">
        <v>654737.73</v>
      </c>
      <c r="E40" s="290">
        <v>23785.189999999995</v>
      </c>
      <c r="F40" s="179">
        <v>-0.47708736864988543</v>
      </c>
      <c r="G40" s="34"/>
      <c r="H40" s="5"/>
      <c r="I40" s="5"/>
    </row>
    <row r="41" spans="1:9" ht="10.5" customHeight="1" x14ac:dyDescent="0.2">
      <c r="B41" s="33" t="s">
        <v>304</v>
      </c>
      <c r="C41" s="289">
        <v>20860.739999999998</v>
      </c>
      <c r="D41" s="290">
        <v>11505.480000000001</v>
      </c>
      <c r="E41" s="290">
        <v>163.6</v>
      </c>
      <c r="F41" s="179"/>
      <c r="G41" s="34"/>
      <c r="H41" s="5"/>
      <c r="I41" s="5"/>
    </row>
    <row r="42" spans="1:9" ht="10.5" customHeight="1" x14ac:dyDescent="0.2">
      <c r="B42" s="33" t="s">
        <v>305</v>
      </c>
      <c r="C42" s="289">
        <v>394694.24000000011</v>
      </c>
      <c r="D42" s="290">
        <v>346965.97000000009</v>
      </c>
      <c r="E42" s="290">
        <v>1660.98</v>
      </c>
      <c r="F42" s="179"/>
      <c r="G42" s="34"/>
      <c r="H42" s="5"/>
      <c r="I42" s="5"/>
    </row>
    <row r="43" spans="1:9" ht="10.5" customHeight="1" x14ac:dyDescent="0.2">
      <c r="B43" s="33" t="s">
        <v>306</v>
      </c>
      <c r="C43" s="289">
        <v>347613.10999999981</v>
      </c>
      <c r="D43" s="290">
        <v>218604.87999999983</v>
      </c>
      <c r="E43" s="290">
        <v>1891.6899999999998</v>
      </c>
      <c r="F43" s="179"/>
      <c r="G43" s="34"/>
      <c r="H43" s="5"/>
      <c r="I43" s="5"/>
    </row>
    <row r="44" spans="1:9" ht="10.5" customHeight="1" x14ac:dyDescent="0.2">
      <c r="B44" s="33" t="s">
        <v>307</v>
      </c>
      <c r="C44" s="289">
        <v>4291342.870000001</v>
      </c>
      <c r="D44" s="290">
        <v>28952.539999999997</v>
      </c>
      <c r="E44" s="290">
        <v>17857.389999999996</v>
      </c>
      <c r="F44" s="179">
        <v>2.8624226743303227E-2</v>
      </c>
      <c r="G44" s="34"/>
      <c r="H44" s="5"/>
      <c r="I44" s="5"/>
    </row>
    <row r="45" spans="1:9" ht="10.5" customHeight="1" x14ac:dyDescent="0.2">
      <c r="B45" s="33" t="s">
        <v>308</v>
      </c>
      <c r="C45" s="289">
        <v>62853.040000000059</v>
      </c>
      <c r="D45" s="290">
        <v>5577.1399999999994</v>
      </c>
      <c r="E45" s="290">
        <v>251.44</v>
      </c>
      <c r="F45" s="179">
        <v>-9.9326440214477785E-3</v>
      </c>
      <c r="G45" s="34"/>
      <c r="H45" s="5"/>
      <c r="I45" s="5"/>
    </row>
    <row r="46" spans="1:9" ht="10.5" customHeight="1" x14ac:dyDescent="0.2">
      <c r="B46" s="33" t="s">
        <v>309</v>
      </c>
      <c r="C46" s="289">
        <v>422229.62999999995</v>
      </c>
      <c r="D46" s="290">
        <v>43131.72</v>
      </c>
      <c r="E46" s="290">
        <v>1960.0900000000001</v>
      </c>
      <c r="F46" s="179">
        <v>-0.39485474014410904</v>
      </c>
      <c r="G46" s="34"/>
      <c r="H46" s="5"/>
      <c r="I46" s="5"/>
    </row>
    <row r="47" spans="1:9" ht="10.5" customHeight="1" x14ac:dyDescent="0.2">
      <c r="B47" s="33" t="s">
        <v>105</v>
      </c>
      <c r="C47" s="289">
        <v>4933.9100000000044</v>
      </c>
      <c r="D47" s="290">
        <v>21.119999999999997</v>
      </c>
      <c r="E47" s="290">
        <v>11.52</v>
      </c>
      <c r="F47" s="179">
        <v>-0.28307866226489631</v>
      </c>
      <c r="G47" s="34"/>
      <c r="H47" s="5"/>
      <c r="I47" s="5"/>
    </row>
    <row r="48" spans="1:9" ht="10.5" customHeight="1" x14ac:dyDescent="0.2">
      <c r="B48" s="16" t="s">
        <v>22</v>
      </c>
      <c r="C48" s="289">
        <v>4269939.1099999994</v>
      </c>
      <c r="D48" s="290">
        <v>93678.609999999986</v>
      </c>
      <c r="E48" s="290">
        <v>20112.069999999996</v>
      </c>
      <c r="F48" s="179">
        <v>-0.11871229613749745</v>
      </c>
      <c r="G48" s="34"/>
      <c r="H48" s="5"/>
      <c r="I48" s="5"/>
    </row>
    <row r="49" spans="1:9" ht="10.5" customHeight="1" x14ac:dyDescent="0.2">
      <c r="B49" s="16" t="s">
        <v>107</v>
      </c>
      <c r="C49" s="289">
        <v>90737.849999999991</v>
      </c>
      <c r="D49" s="290">
        <v>90737.849999999991</v>
      </c>
      <c r="E49" s="290">
        <v>591.48</v>
      </c>
      <c r="F49" s="179">
        <v>0.10624508066490423</v>
      </c>
      <c r="G49" s="34"/>
      <c r="H49" s="5"/>
      <c r="I49" s="5"/>
    </row>
    <row r="50" spans="1:9" ht="10.5" customHeight="1" x14ac:dyDescent="0.2">
      <c r="B50" s="33" t="s">
        <v>110</v>
      </c>
      <c r="C50" s="289">
        <v>54449.869999999988</v>
      </c>
      <c r="D50" s="290">
        <v>54449.869999999988</v>
      </c>
      <c r="E50" s="290">
        <v>591.48</v>
      </c>
      <c r="F50" s="179">
        <v>2.943277268028277E-2</v>
      </c>
      <c r="G50" s="34"/>
      <c r="H50" s="5"/>
      <c r="I50" s="5"/>
    </row>
    <row r="51" spans="1:9" ht="10.5" customHeight="1" x14ac:dyDescent="0.2">
      <c r="B51" s="33" t="s">
        <v>109</v>
      </c>
      <c r="C51" s="289">
        <v>35737.98000000001</v>
      </c>
      <c r="D51" s="290">
        <v>35737.98000000001</v>
      </c>
      <c r="E51" s="290"/>
      <c r="F51" s="179">
        <v>0.34453390117455962</v>
      </c>
      <c r="G51" s="34"/>
      <c r="H51" s="5"/>
      <c r="I51" s="5"/>
    </row>
    <row r="52" spans="1:9" ht="10.5" customHeight="1" x14ac:dyDescent="0.2">
      <c r="B52" s="33" t="s">
        <v>112</v>
      </c>
      <c r="C52" s="289">
        <v>550</v>
      </c>
      <c r="D52" s="290">
        <v>550</v>
      </c>
      <c r="E52" s="290"/>
      <c r="F52" s="179"/>
      <c r="G52" s="20"/>
      <c r="H52" s="5"/>
      <c r="I52" s="5"/>
    </row>
    <row r="53" spans="1:9" ht="10.5" customHeight="1" x14ac:dyDescent="0.2">
      <c r="B53" s="33" t="s">
        <v>111</v>
      </c>
      <c r="C53" s="289"/>
      <c r="D53" s="290"/>
      <c r="E53" s="290"/>
      <c r="F53" s="179"/>
      <c r="G53" s="20"/>
      <c r="H53" s="5"/>
      <c r="I53" s="5"/>
    </row>
    <row r="54" spans="1:9" ht="10.5" customHeight="1" x14ac:dyDescent="0.2">
      <c r="B54" s="16" t="s">
        <v>103</v>
      </c>
      <c r="C54" s="289"/>
      <c r="D54" s="290"/>
      <c r="E54" s="290"/>
      <c r="F54" s="179"/>
      <c r="G54" s="34"/>
      <c r="H54" s="5"/>
      <c r="I54" s="5"/>
    </row>
    <row r="55" spans="1:9" ht="10.5" customHeight="1" x14ac:dyDescent="0.2">
      <c r="B55" s="16" t="s">
        <v>96</v>
      </c>
      <c r="C55" s="289"/>
      <c r="D55" s="290"/>
      <c r="E55" s="290"/>
      <c r="F55" s="179"/>
      <c r="G55" s="34"/>
      <c r="H55" s="5"/>
      <c r="I55" s="5"/>
    </row>
    <row r="56" spans="1:9" ht="10.5" customHeight="1" x14ac:dyDescent="0.2">
      <c r="B56" s="16" t="s">
        <v>95</v>
      </c>
      <c r="C56" s="289">
        <v>5805.0000000000009</v>
      </c>
      <c r="D56" s="290">
        <v>5805.0000000000009</v>
      </c>
      <c r="E56" s="290"/>
      <c r="F56" s="179"/>
      <c r="G56" s="34"/>
      <c r="H56" s="5"/>
      <c r="I56" s="5"/>
    </row>
    <row r="57" spans="1:9" ht="10.5" customHeight="1" x14ac:dyDescent="0.2">
      <c r="B57" s="16" t="s">
        <v>381</v>
      </c>
      <c r="C57" s="289">
        <v>81241.369999999981</v>
      </c>
      <c r="D57" s="290"/>
      <c r="E57" s="290">
        <v>651.4</v>
      </c>
      <c r="F57" s="179">
        <v>0.27354318224606633</v>
      </c>
      <c r="G57" s="34"/>
      <c r="H57" s="5"/>
      <c r="I57" s="5"/>
    </row>
    <row r="58" spans="1:9" s="486" customFormat="1" ht="10.5" customHeight="1" x14ac:dyDescent="0.2">
      <c r="A58" s="452"/>
      <c r="B58" s="563" t="s">
        <v>310</v>
      </c>
      <c r="C58" s="568"/>
      <c r="D58" s="569"/>
      <c r="E58" s="569"/>
      <c r="F58" s="570"/>
      <c r="G58" s="571"/>
    </row>
    <row r="59" spans="1:9" s="486" customFormat="1" ht="10.5" customHeight="1" x14ac:dyDescent="0.2">
      <c r="A59" s="452"/>
      <c r="B59" s="563" t="s">
        <v>311</v>
      </c>
      <c r="C59" s="568"/>
      <c r="D59" s="569"/>
      <c r="E59" s="569"/>
      <c r="F59" s="570"/>
      <c r="G59" s="571"/>
    </row>
    <row r="60" spans="1:9" s="486" customFormat="1" ht="10.5" customHeight="1" x14ac:dyDescent="0.2">
      <c r="A60" s="452"/>
      <c r="B60" s="563" t="s">
        <v>312</v>
      </c>
      <c r="C60" s="568"/>
      <c r="D60" s="569"/>
      <c r="E60" s="569"/>
      <c r="F60" s="570"/>
      <c r="G60" s="571"/>
    </row>
    <row r="61" spans="1:9" s="486" customFormat="1" ht="10.5" customHeight="1" x14ac:dyDescent="0.2">
      <c r="A61" s="452"/>
      <c r="B61" s="563" t="s">
        <v>313</v>
      </c>
      <c r="C61" s="568"/>
      <c r="D61" s="569"/>
      <c r="E61" s="569"/>
      <c r="F61" s="570"/>
      <c r="G61" s="571"/>
    </row>
    <row r="62" spans="1:9" ht="10.5" customHeight="1" x14ac:dyDescent="0.2">
      <c r="B62" s="16" t="s">
        <v>417</v>
      </c>
      <c r="C62" s="289">
        <v>253213.21827500005</v>
      </c>
      <c r="D62" s="290"/>
      <c r="E62" s="290"/>
      <c r="F62" s="179">
        <v>-4.7149942248925214E-4</v>
      </c>
      <c r="G62" s="34"/>
      <c r="H62" s="5"/>
      <c r="I62" s="5"/>
    </row>
    <row r="63" spans="1:9" ht="10.5" customHeight="1" x14ac:dyDescent="0.2">
      <c r="B63" s="16" t="s">
        <v>94</v>
      </c>
      <c r="C63" s="289"/>
      <c r="D63" s="290"/>
      <c r="E63" s="290"/>
      <c r="F63" s="179"/>
      <c r="G63" s="34"/>
      <c r="H63" s="5"/>
      <c r="I63" s="5"/>
    </row>
    <row r="64" spans="1:9" s="28" customFormat="1" ht="10.5" customHeight="1" x14ac:dyDescent="0.2">
      <c r="A64" s="24"/>
      <c r="B64" s="16" t="s">
        <v>92</v>
      </c>
      <c r="C64" s="289">
        <v>305.60000000000002</v>
      </c>
      <c r="D64" s="290"/>
      <c r="E64" s="290"/>
      <c r="F64" s="179">
        <v>-0.30718657900702784</v>
      </c>
      <c r="G64" s="27"/>
      <c r="H64" s="5"/>
    </row>
    <row r="65" spans="1:9" ht="10.5" customHeight="1" x14ac:dyDescent="0.2">
      <c r="B65" s="16" t="s">
        <v>93</v>
      </c>
      <c r="C65" s="289">
        <v>370</v>
      </c>
      <c r="D65" s="290"/>
      <c r="E65" s="290"/>
      <c r="F65" s="179"/>
      <c r="G65" s="20"/>
      <c r="H65" s="5"/>
      <c r="I65" s="5"/>
    </row>
    <row r="66" spans="1:9" ht="12" customHeight="1" x14ac:dyDescent="0.2">
      <c r="B66" s="16" t="s">
        <v>91</v>
      </c>
      <c r="C66" s="289"/>
      <c r="D66" s="290"/>
      <c r="E66" s="290"/>
      <c r="F66" s="179"/>
      <c r="G66" s="34"/>
      <c r="H66" s="5"/>
      <c r="I66" s="5"/>
    </row>
    <row r="67" spans="1:9" ht="10.5" customHeight="1" x14ac:dyDescent="0.2">
      <c r="B67" s="16" t="s">
        <v>100</v>
      </c>
      <c r="C67" s="289">
        <v>313.30999999999995</v>
      </c>
      <c r="D67" s="290"/>
      <c r="E67" s="290"/>
      <c r="F67" s="179"/>
      <c r="G67" s="34"/>
      <c r="H67" s="5"/>
      <c r="I67" s="5"/>
    </row>
    <row r="68" spans="1:9" ht="10.5" customHeight="1" x14ac:dyDescent="0.2">
      <c r="B68" s="16" t="s">
        <v>489</v>
      </c>
      <c r="C68" s="289"/>
      <c r="D68" s="290"/>
      <c r="E68" s="290"/>
      <c r="F68" s="179"/>
      <c r="G68" s="34"/>
      <c r="H68" s="5"/>
      <c r="I68" s="5"/>
    </row>
    <row r="69" spans="1:9" ht="10.5" customHeight="1" x14ac:dyDescent="0.2">
      <c r="B69" s="16" t="s">
        <v>97</v>
      </c>
      <c r="C69" s="289"/>
      <c r="D69" s="290"/>
      <c r="E69" s="290"/>
      <c r="F69" s="179"/>
      <c r="G69" s="34"/>
      <c r="H69" s="5"/>
      <c r="I69" s="5"/>
    </row>
    <row r="70" spans="1:9" ht="10.5" customHeight="1" x14ac:dyDescent="0.2">
      <c r="B70" s="16" t="s">
        <v>303</v>
      </c>
      <c r="C70" s="289"/>
      <c r="D70" s="290"/>
      <c r="E70" s="290"/>
      <c r="F70" s="179"/>
      <c r="G70" s="34"/>
      <c r="H70" s="5"/>
      <c r="I70" s="5"/>
    </row>
    <row r="71" spans="1:9" ht="10.5" customHeight="1" x14ac:dyDescent="0.2">
      <c r="B71" s="268" t="s">
        <v>255</v>
      </c>
      <c r="C71" s="289">
        <v>40239.08</v>
      </c>
      <c r="D71" s="290">
        <v>40239.08</v>
      </c>
      <c r="E71" s="290">
        <v>678.68000000000006</v>
      </c>
      <c r="F71" s="179"/>
      <c r="G71" s="20"/>
      <c r="H71" s="5"/>
      <c r="I71" s="5"/>
    </row>
    <row r="72" spans="1:9" ht="10.5" customHeight="1" x14ac:dyDescent="0.2">
      <c r="B72" s="574" t="s">
        <v>447</v>
      </c>
      <c r="C72" s="289"/>
      <c r="D72" s="290"/>
      <c r="E72" s="290"/>
      <c r="F72" s="179"/>
      <c r="G72" s="20"/>
      <c r="H72" s="5"/>
      <c r="I72" s="5"/>
    </row>
    <row r="73" spans="1:9" ht="10.5" customHeight="1" x14ac:dyDescent="0.2">
      <c r="B73" s="16" t="s">
        <v>487</v>
      </c>
      <c r="C73" s="289"/>
      <c r="D73" s="290"/>
      <c r="E73" s="290"/>
      <c r="F73" s="179"/>
      <c r="G73" s="20"/>
      <c r="H73" s="5"/>
      <c r="I73" s="5"/>
    </row>
    <row r="74" spans="1:9" s="28" customFormat="1" ht="10.5" customHeight="1" x14ac:dyDescent="0.2">
      <c r="A74" s="24"/>
      <c r="B74" s="16" t="s">
        <v>99</v>
      </c>
      <c r="C74" s="289">
        <v>1626</v>
      </c>
      <c r="D74" s="290">
        <v>280</v>
      </c>
      <c r="E74" s="290"/>
      <c r="F74" s="179">
        <v>-0.6078147612156295</v>
      </c>
      <c r="G74" s="36"/>
      <c r="H74" s="5"/>
    </row>
    <row r="75" spans="1:9" ht="9" customHeight="1" x14ac:dyDescent="0.2">
      <c r="B75" s="16" t="s">
        <v>98</v>
      </c>
      <c r="C75" s="289"/>
      <c r="D75" s="290"/>
      <c r="E75" s="290"/>
      <c r="F75" s="179"/>
      <c r="G75" s="34"/>
      <c r="H75" s="5"/>
      <c r="I75" s="5"/>
    </row>
    <row r="76" spans="1:9" s="28" customFormat="1" ht="13.5" customHeight="1" x14ac:dyDescent="0.2">
      <c r="A76" s="24"/>
      <c r="B76" s="16" t="s">
        <v>250</v>
      </c>
      <c r="C76" s="289"/>
      <c r="D76" s="290"/>
      <c r="E76" s="290"/>
      <c r="F76" s="179"/>
      <c r="G76" s="36"/>
    </row>
    <row r="77" spans="1:9" ht="10.5" customHeight="1" x14ac:dyDescent="0.2">
      <c r="B77" s="35" t="s">
        <v>108</v>
      </c>
      <c r="C77" s="291">
        <v>10288542.078275003</v>
      </c>
      <c r="D77" s="292">
        <v>885499.39</v>
      </c>
      <c r="E77" s="292">
        <v>45830.34</v>
      </c>
      <c r="F77" s="178">
        <v>-0.36692776045516473</v>
      </c>
      <c r="G77" s="34"/>
      <c r="H77" s="5"/>
      <c r="I77" s="5"/>
    </row>
    <row r="78" spans="1:9" ht="10.5" customHeight="1" x14ac:dyDescent="0.2">
      <c r="B78" s="31" t="s">
        <v>341</v>
      </c>
      <c r="C78" s="291"/>
      <c r="D78" s="292"/>
      <c r="E78" s="292"/>
      <c r="F78" s="178"/>
      <c r="G78" s="34"/>
      <c r="H78" s="5"/>
      <c r="I78" s="5"/>
    </row>
    <row r="79" spans="1:9" s="28" customFormat="1" ht="10.5" customHeight="1" x14ac:dyDescent="0.2">
      <c r="A79" s="24"/>
      <c r="B79" s="16" t="s">
        <v>22</v>
      </c>
      <c r="C79" s="289">
        <v>6546072.0799999991</v>
      </c>
      <c r="D79" s="290">
        <v>98924.53</v>
      </c>
      <c r="E79" s="290">
        <v>30758.759999999995</v>
      </c>
      <c r="F79" s="179">
        <v>-7.3019220825440434E-2</v>
      </c>
      <c r="G79" s="27"/>
      <c r="H79" s="5"/>
    </row>
    <row r="80" spans="1:9" s="28" customFormat="1" ht="10.5" customHeight="1" x14ac:dyDescent="0.2">
      <c r="A80" s="24"/>
      <c r="B80" s="16" t="s">
        <v>104</v>
      </c>
      <c r="C80" s="289">
        <v>5902794.1100000013</v>
      </c>
      <c r="D80" s="290">
        <v>655331.56999999995</v>
      </c>
      <c r="E80" s="290">
        <v>24632.549999999996</v>
      </c>
      <c r="F80" s="179">
        <v>-0.46209352091035905</v>
      </c>
      <c r="G80" s="27"/>
      <c r="H80" s="5"/>
    </row>
    <row r="81" spans="1:9" s="28" customFormat="1" ht="10.5" customHeight="1" x14ac:dyDescent="0.2">
      <c r="A81" s="24"/>
      <c r="B81" s="33" t="s">
        <v>106</v>
      </c>
      <c r="C81" s="289">
        <v>5897353.6100000013</v>
      </c>
      <c r="D81" s="290">
        <v>655244.44999999995</v>
      </c>
      <c r="E81" s="290">
        <v>24621.029999999995</v>
      </c>
      <c r="F81" s="179">
        <v>-0.46223356257868153</v>
      </c>
      <c r="G81" s="27"/>
      <c r="H81" s="5"/>
    </row>
    <row r="82" spans="1:9" s="28" customFormat="1" ht="10.5" customHeight="1" x14ac:dyDescent="0.2">
      <c r="A82" s="24"/>
      <c r="B82" s="33" t="s">
        <v>304</v>
      </c>
      <c r="C82" s="289">
        <v>25558.87</v>
      </c>
      <c r="D82" s="290">
        <v>11550.04</v>
      </c>
      <c r="E82" s="290">
        <v>204.01</v>
      </c>
      <c r="F82" s="179">
        <v>-0.62154743008090596</v>
      </c>
      <c r="G82" s="27"/>
      <c r="H82" s="5"/>
    </row>
    <row r="83" spans="1:9" s="28" customFormat="1" ht="10.5" customHeight="1" x14ac:dyDescent="0.2">
      <c r="A83" s="24"/>
      <c r="B83" s="33" t="s">
        <v>305</v>
      </c>
      <c r="C83" s="289">
        <v>394751.84000000008</v>
      </c>
      <c r="D83" s="290">
        <v>346965.97000000009</v>
      </c>
      <c r="E83" s="290">
        <v>1660.98</v>
      </c>
      <c r="F83" s="179"/>
      <c r="G83" s="27"/>
      <c r="H83" s="5"/>
    </row>
    <row r="84" spans="1:9" s="28" customFormat="1" ht="10.5" customHeight="1" x14ac:dyDescent="0.2">
      <c r="A84" s="24"/>
      <c r="B84" s="33" t="s">
        <v>306</v>
      </c>
      <c r="C84" s="289">
        <v>347613.10999999981</v>
      </c>
      <c r="D84" s="290">
        <v>218604.87999999983</v>
      </c>
      <c r="E84" s="290">
        <v>1891.6899999999998</v>
      </c>
      <c r="F84" s="179"/>
      <c r="G84" s="27"/>
      <c r="H84" s="5"/>
    </row>
    <row r="85" spans="1:9" s="28" customFormat="1" ht="10.5" customHeight="1" x14ac:dyDescent="0.2">
      <c r="A85" s="24"/>
      <c r="B85" s="33" t="s">
        <v>307</v>
      </c>
      <c r="C85" s="289">
        <v>4572065.450000002</v>
      </c>
      <c r="D85" s="290">
        <v>29196.059999999998</v>
      </c>
      <c r="E85" s="290">
        <v>18285.279999999995</v>
      </c>
      <c r="F85" s="179">
        <v>2.1756523201298616E-2</v>
      </c>
      <c r="G85" s="27"/>
      <c r="H85" s="5"/>
    </row>
    <row r="86" spans="1:9" ht="10.5" customHeight="1" x14ac:dyDescent="0.2">
      <c r="B86" s="33" t="s">
        <v>308</v>
      </c>
      <c r="C86" s="289">
        <v>62918.58000000006</v>
      </c>
      <c r="D86" s="290">
        <v>5577.1399999999994</v>
      </c>
      <c r="E86" s="290">
        <v>251.44</v>
      </c>
      <c r="F86" s="179">
        <v>-9.6679180410874643E-3</v>
      </c>
      <c r="G86" s="34"/>
      <c r="H86" s="5"/>
      <c r="I86" s="5"/>
    </row>
    <row r="87" spans="1:9" ht="10.5" customHeight="1" x14ac:dyDescent="0.2">
      <c r="B87" s="33" t="s">
        <v>309</v>
      </c>
      <c r="C87" s="289">
        <v>494445.75999999989</v>
      </c>
      <c r="D87" s="290">
        <v>43350.36</v>
      </c>
      <c r="E87" s="290">
        <v>2327.63</v>
      </c>
      <c r="F87" s="179">
        <v>-0.35209114458178992</v>
      </c>
      <c r="G87" s="34"/>
      <c r="H87" s="5"/>
      <c r="I87" s="5"/>
    </row>
    <row r="88" spans="1:9" ht="10.5" customHeight="1" x14ac:dyDescent="0.2">
      <c r="B88" s="33" t="s">
        <v>105</v>
      </c>
      <c r="C88" s="289">
        <v>5440.5000000000045</v>
      </c>
      <c r="D88" s="290">
        <v>87.12</v>
      </c>
      <c r="E88" s="290">
        <v>11.52</v>
      </c>
      <c r="F88" s="179">
        <v>-0.2505331195344912</v>
      </c>
      <c r="G88" s="34"/>
      <c r="H88" s="5"/>
      <c r="I88" s="5"/>
    </row>
    <row r="89" spans="1:9" s="28" customFormat="1" ht="10.5" customHeight="1" x14ac:dyDescent="0.2">
      <c r="A89" s="24"/>
      <c r="B89" s="16" t="s">
        <v>100</v>
      </c>
      <c r="C89" s="289">
        <v>37615.660000000003</v>
      </c>
      <c r="D89" s="290"/>
      <c r="E89" s="290">
        <v>281.68</v>
      </c>
      <c r="F89" s="179">
        <v>-0.14753146531591554</v>
      </c>
      <c r="G89" s="27"/>
      <c r="H89" s="5"/>
    </row>
    <row r="90" spans="1:9" ht="10.5" customHeight="1" x14ac:dyDescent="0.2">
      <c r="B90" s="16" t="s">
        <v>107</v>
      </c>
      <c r="C90" s="289">
        <v>90737.849999999991</v>
      </c>
      <c r="D90" s="290">
        <v>90737.849999999991</v>
      </c>
      <c r="E90" s="290">
        <v>591.48</v>
      </c>
      <c r="F90" s="179">
        <v>0.10624508066490423</v>
      </c>
      <c r="G90" s="34"/>
      <c r="H90" s="5"/>
      <c r="I90" s="5"/>
    </row>
    <row r="91" spans="1:9" ht="10.5" customHeight="1" x14ac:dyDescent="0.2">
      <c r="B91" s="33" t="s">
        <v>110</v>
      </c>
      <c r="C91" s="289">
        <v>54449.869999999988</v>
      </c>
      <c r="D91" s="290">
        <v>54449.869999999988</v>
      </c>
      <c r="E91" s="290">
        <v>591.48</v>
      </c>
      <c r="F91" s="179">
        <v>2.943277268028277E-2</v>
      </c>
      <c r="G91" s="34"/>
      <c r="H91" s="5"/>
      <c r="I91" s="5"/>
    </row>
    <row r="92" spans="1:9" ht="10.5" customHeight="1" x14ac:dyDescent="0.2">
      <c r="B92" s="33" t="s">
        <v>109</v>
      </c>
      <c r="C92" s="289">
        <v>35737.98000000001</v>
      </c>
      <c r="D92" s="290">
        <v>35737.98000000001</v>
      </c>
      <c r="E92" s="290"/>
      <c r="F92" s="179">
        <v>0.34453390117455962</v>
      </c>
      <c r="G92" s="20"/>
      <c r="H92" s="5"/>
      <c r="I92" s="5"/>
    </row>
    <row r="93" spans="1:9" ht="10.5" customHeight="1" x14ac:dyDescent="0.2">
      <c r="B93" s="33" t="s">
        <v>112</v>
      </c>
      <c r="C93" s="289">
        <v>550</v>
      </c>
      <c r="D93" s="290">
        <v>550</v>
      </c>
      <c r="E93" s="290"/>
      <c r="F93" s="179"/>
      <c r="G93" s="34"/>
      <c r="H93" s="5"/>
      <c r="I93" s="5"/>
    </row>
    <row r="94" spans="1:9" ht="10.5" customHeight="1" x14ac:dyDescent="0.2">
      <c r="B94" s="33" t="s">
        <v>111</v>
      </c>
      <c r="C94" s="289"/>
      <c r="D94" s="290"/>
      <c r="E94" s="290"/>
      <c r="F94" s="179"/>
      <c r="G94" s="34"/>
      <c r="H94" s="5"/>
      <c r="I94" s="5"/>
    </row>
    <row r="95" spans="1:9" s="40" customFormat="1" ht="10.5" customHeight="1" x14ac:dyDescent="0.25">
      <c r="A95" s="38"/>
      <c r="B95" s="16" t="s">
        <v>97</v>
      </c>
      <c r="C95" s="289"/>
      <c r="D95" s="290"/>
      <c r="E95" s="290"/>
      <c r="F95" s="179"/>
      <c r="G95" s="34"/>
      <c r="H95" s="5"/>
    </row>
    <row r="96" spans="1:9" s="40" customFormat="1" ht="10.5" customHeight="1" x14ac:dyDescent="0.25">
      <c r="A96" s="38"/>
      <c r="B96" s="16" t="s">
        <v>103</v>
      </c>
      <c r="C96" s="289"/>
      <c r="D96" s="290"/>
      <c r="E96" s="290"/>
      <c r="F96" s="179"/>
      <c r="G96" s="34"/>
      <c r="H96" s="5"/>
    </row>
    <row r="97" spans="1:9" ht="10.5" customHeight="1" x14ac:dyDescent="0.2">
      <c r="B97" s="16" t="s">
        <v>96</v>
      </c>
      <c r="C97" s="289"/>
      <c r="D97" s="290"/>
      <c r="E97" s="290"/>
      <c r="F97" s="179"/>
      <c r="G97" s="34"/>
      <c r="H97" s="5"/>
      <c r="I97" s="5"/>
    </row>
    <row r="98" spans="1:9" ht="10.5" customHeight="1" x14ac:dyDescent="0.2">
      <c r="B98" s="16" t="s">
        <v>489</v>
      </c>
      <c r="C98" s="289"/>
      <c r="D98" s="290"/>
      <c r="E98" s="290"/>
      <c r="F98" s="179"/>
      <c r="G98" s="34"/>
      <c r="H98" s="5"/>
      <c r="I98" s="5"/>
    </row>
    <row r="99" spans="1:9" ht="10.5" customHeight="1" x14ac:dyDescent="0.2">
      <c r="B99" s="16" t="s">
        <v>95</v>
      </c>
      <c r="C99" s="289">
        <v>5805.0000000000009</v>
      </c>
      <c r="D99" s="290">
        <v>5805.0000000000009</v>
      </c>
      <c r="E99" s="290"/>
      <c r="F99" s="179"/>
      <c r="G99" s="34"/>
      <c r="H99" s="5"/>
      <c r="I99" s="5"/>
    </row>
    <row r="100" spans="1:9" ht="10.5" customHeight="1" x14ac:dyDescent="0.2">
      <c r="B100" s="16" t="s">
        <v>381</v>
      </c>
      <c r="C100" s="289">
        <v>153993.58999999997</v>
      </c>
      <c r="D100" s="290"/>
      <c r="E100" s="290">
        <v>1126.4000000000001</v>
      </c>
      <c r="F100" s="179">
        <v>0.12443246654966211</v>
      </c>
      <c r="G100" s="34"/>
      <c r="H100" s="5"/>
      <c r="I100" s="5"/>
    </row>
    <row r="101" spans="1:9" ht="10.5" customHeight="1" x14ac:dyDescent="0.2">
      <c r="B101" s="16" t="s">
        <v>417</v>
      </c>
      <c r="C101" s="289">
        <v>895518.55027500005</v>
      </c>
      <c r="D101" s="290"/>
      <c r="E101" s="290"/>
      <c r="F101" s="179">
        <v>5.3776524608396103E-2</v>
      </c>
      <c r="G101" s="34"/>
      <c r="H101" s="5"/>
      <c r="I101" s="5"/>
    </row>
    <row r="102" spans="1:9" ht="10.5" customHeight="1" x14ac:dyDescent="0.2">
      <c r="B102" s="16" t="s">
        <v>91</v>
      </c>
      <c r="C102" s="289">
        <v>144.80000000000001</v>
      </c>
      <c r="D102" s="290"/>
      <c r="E102" s="290"/>
      <c r="F102" s="179">
        <v>0.81</v>
      </c>
      <c r="G102" s="34"/>
      <c r="H102" s="5"/>
      <c r="I102" s="5"/>
    </row>
    <row r="103" spans="1:9" s="486" customFormat="1" ht="10.5" customHeight="1" x14ac:dyDescent="0.2">
      <c r="A103" s="452"/>
      <c r="B103" s="563" t="s">
        <v>310</v>
      </c>
      <c r="C103" s="568"/>
      <c r="D103" s="569"/>
      <c r="E103" s="569"/>
      <c r="F103" s="570"/>
      <c r="G103" s="571"/>
    </row>
    <row r="104" spans="1:9" s="562" customFormat="1" ht="10.5" customHeight="1" x14ac:dyDescent="0.2">
      <c r="A104" s="489"/>
      <c r="B104" s="563" t="s">
        <v>311</v>
      </c>
      <c r="C104" s="568"/>
      <c r="D104" s="569"/>
      <c r="E104" s="569"/>
      <c r="F104" s="570"/>
      <c r="G104" s="561"/>
      <c r="H104" s="486"/>
    </row>
    <row r="105" spans="1:9" s="486" customFormat="1" ht="10.5" customHeight="1" x14ac:dyDescent="0.2">
      <c r="A105" s="452"/>
      <c r="B105" s="563" t="s">
        <v>312</v>
      </c>
      <c r="C105" s="568"/>
      <c r="D105" s="569"/>
      <c r="E105" s="569"/>
      <c r="F105" s="570"/>
      <c r="G105" s="571"/>
    </row>
    <row r="106" spans="1:9" s="486" customFormat="1" ht="10.5" customHeight="1" x14ac:dyDescent="0.2">
      <c r="A106" s="452"/>
      <c r="B106" s="563" t="s">
        <v>313</v>
      </c>
      <c r="C106" s="568"/>
      <c r="D106" s="569"/>
      <c r="E106" s="569"/>
      <c r="F106" s="570"/>
      <c r="G106" s="571"/>
    </row>
    <row r="107" spans="1:9" ht="10.5" customHeight="1" x14ac:dyDescent="0.2">
      <c r="B107" s="16" t="s">
        <v>94</v>
      </c>
      <c r="C107" s="289"/>
      <c r="D107" s="290"/>
      <c r="E107" s="290"/>
      <c r="F107" s="179"/>
      <c r="G107" s="34"/>
      <c r="H107" s="5"/>
      <c r="I107" s="5"/>
    </row>
    <row r="108" spans="1:9" ht="10.5" customHeight="1" x14ac:dyDescent="0.2">
      <c r="B108" s="16" t="s">
        <v>92</v>
      </c>
      <c r="C108" s="289">
        <v>305.60000000000002</v>
      </c>
      <c r="D108" s="290"/>
      <c r="E108" s="290"/>
      <c r="F108" s="179">
        <v>-0.30718657900702784</v>
      </c>
      <c r="G108" s="34"/>
      <c r="H108" s="5"/>
      <c r="I108" s="5"/>
    </row>
    <row r="109" spans="1:9" ht="10.5" customHeight="1" x14ac:dyDescent="0.2">
      <c r="B109" s="16" t="s">
        <v>93</v>
      </c>
      <c r="C109" s="289">
        <v>370</v>
      </c>
      <c r="D109" s="290"/>
      <c r="E109" s="290"/>
      <c r="F109" s="179"/>
      <c r="G109" s="34"/>
      <c r="H109" s="5"/>
      <c r="I109" s="5"/>
    </row>
    <row r="110" spans="1:9" ht="10.5" customHeight="1" x14ac:dyDescent="0.2">
      <c r="B110" s="16" t="s">
        <v>252</v>
      </c>
      <c r="C110" s="289"/>
      <c r="D110" s="290"/>
      <c r="E110" s="290"/>
      <c r="F110" s="179"/>
      <c r="G110" s="34"/>
      <c r="H110" s="5"/>
      <c r="I110" s="5"/>
    </row>
    <row r="111" spans="1:9" ht="10.5" customHeight="1" x14ac:dyDescent="0.2">
      <c r="B111" s="16" t="s">
        <v>303</v>
      </c>
      <c r="C111" s="289"/>
      <c r="D111" s="290"/>
      <c r="E111" s="290"/>
      <c r="F111" s="179"/>
      <c r="G111" s="34"/>
      <c r="H111" s="5"/>
      <c r="I111" s="5"/>
    </row>
    <row r="112" spans="1:9" ht="10.5" customHeight="1" x14ac:dyDescent="0.2">
      <c r="B112" s="268" t="s">
        <v>255</v>
      </c>
      <c r="C112" s="289">
        <v>40239.08</v>
      </c>
      <c r="D112" s="290">
        <v>40239.08</v>
      </c>
      <c r="E112" s="290">
        <v>678.68000000000006</v>
      </c>
      <c r="F112" s="179"/>
      <c r="G112" s="34"/>
      <c r="H112" s="5"/>
      <c r="I112" s="5"/>
    </row>
    <row r="113" spans="1:9" ht="10.5" customHeight="1" x14ac:dyDescent="0.2">
      <c r="B113" s="574" t="s">
        <v>449</v>
      </c>
      <c r="C113" s="289"/>
      <c r="D113" s="290"/>
      <c r="E113" s="290"/>
      <c r="F113" s="179"/>
      <c r="G113" s="34"/>
      <c r="H113" s="5"/>
      <c r="I113" s="5"/>
    </row>
    <row r="114" spans="1:9" ht="10.5" customHeight="1" x14ac:dyDescent="0.2">
      <c r="B114" s="16" t="s">
        <v>487</v>
      </c>
      <c r="C114" s="289"/>
      <c r="D114" s="290"/>
      <c r="E114" s="290"/>
      <c r="F114" s="179"/>
      <c r="G114" s="34"/>
      <c r="H114" s="5"/>
      <c r="I114" s="5"/>
    </row>
    <row r="115" spans="1:9" s="28" customFormat="1" ht="10.5" customHeight="1" x14ac:dyDescent="0.2">
      <c r="A115" s="24"/>
      <c r="B115" s="16" t="s">
        <v>99</v>
      </c>
      <c r="C115" s="289">
        <v>1946</v>
      </c>
      <c r="D115" s="290">
        <v>480</v>
      </c>
      <c r="E115" s="290"/>
      <c r="F115" s="179">
        <v>-0.59297218155197662</v>
      </c>
      <c r="G115" s="36"/>
      <c r="H115" s="5"/>
    </row>
    <row r="116" spans="1:9" s="28" customFormat="1" ht="10.5" customHeight="1" x14ac:dyDescent="0.2">
      <c r="A116" s="24"/>
      <c r="B116" s="16" t="s">
        <v>98</v>
      </c>
      <c r="C116" s="289"/>
      <c r="D116" s="290"/>
      <c r="E116" s="290"/>
      <c r="F116" s="179"/>
      <c r="G116" s="36"/>
    </row>
    <row r="117" spans="1:9" ht="15" customHeight="1" x14ac:dyDescent="0.2">
      <c r="B117" s="16" t="s">
        <v>250</v>
      </c>
      <c r="C117" s="289"/>
      <c r="D117" s="290"/>
      <c r="E117" s="290"/>
      <c r="F117" s="179"/>
      <c r="G117" s="34"/>
      <c r="H117" s="5"/>
      <c r="I117" s="5"/>
    </row>
    <row r="118" spans="1:9" ht="14.25" customHeight="1" x14ac:dyDescent="0.2">
      <c r="B118" s="29" t="s">
        <v>113</v>
      </c>
      <c r="C118" s="291">
        <v>13675766.320275001</v>
      </c>
      <c r="D118" s="292">
        <v>891518.03</v>
      </c>
      <c r="E118" s="292">
        <v>58069.55</v>
      </c>
      <c r="F118" s="178">
        <v>-0.30060771965379007</v>
      </c>
      <c r="G118" s="34"/>
      <c r="H118" s="5"/>
      <c r="I118" s="5"/>
    </row>
    <row r="119" spans="1:9" ht="10.5" customHeight="1" x14ac:dyDescent="0.2">
      <c r="B119" s="74" t="s">
        <v>122</v>
      </c>
      <c r="C119" s="291"/>
      <c r="D119" s="292"/>
      <c r="E119" s="292"/>
      <c r="F119" s="178"/>
      <c r="G119" s="34"/>
      <c r="H119" s="5"/>
      <c r="I119" s="5"/>
    </row>
    <row r="120" spans="1:9" ht="10.5" customHeight="1" x14ac:dyDescent="0.2">
      <c r="B120" s="16" t="s">
        <v>386</v>
      </c>
      <c r="C120" s="289">
        <v>18800591.949999999</v>
      </c>
      <c r="D120" s="290">
        <v>6796.3899999999994</v>
      </c>
      <c r="E120" s="290">
        <v>127781.49999999999</v>
      </c>
      <c r="F120" s="179">
        <v>0.34815213482931728</v>
      </c>
      <c r="G120" s="34"/>
      <c r="H120" s="5"/>
      <c r="I120" s="5"/>
    </row>
    <row r="121" spans="1:9" ht="10.5" customHeight="1" x14ac:dyDescent="0.2">
      <c r="B121" s="16" t="s">
        <v>100</v>
      </c>
      <c r="C121" s="289">
        <v>2372256.7000000007</v>
      </c>
      <c r="D121" s="290"/>
      <c r="E121" s="290">
        <v>19503.849999999999</v>
      </c>
      <c r="F121" s="179"/>
      <c r="G121" s="34"/>
      <c r="H121" s="5"/>
      <c r="I121" s="5"/>
    </row>
    <row r="122" spans="1:9" ht="10.5" customHeight="1" x14ac:dyDescent="0.2">
      <c r="B122" s="16" t="s">
        <v>177</v>
      </c>
      <c r="C122" s="289">
        <v>244644.03999999998</v>
      </c>
      <c r="D122" s="290"/>
      <c r="E122" s="290">
        <v>1751.4000000000003</v>
      </c>
      <c r="F122" s="179">
        <v>0.44479377303222134</v>
      </c>
      <c r="G122" s="34"/>
      <c r="H122" s="5"/>
      <c r="I122" s="5"/>
    </row>
    <row r="123" spans="1:9" ht="10.5" customHeight="1" x14ac:dyDescent="0.2">
      <c r="B123" s="16" t="s">
        <v>22</v>
      </c>
      <c r="C123" s="289">
        <v>3013421.1700000009</v>
      </c>
      <c r="D123" s="290">
        <v>281</v>
      </c>
      <c r="E123" s="290">
        <v>19167.5</v>
      </c>
      <c r="F123" s="179">
        <v>0.24550934088244314</v>
      </c>
      <c r="G123" s="34"/>
      <c r="H123" s="5"/>
      <c r="I123" s="5"/>
    </row>
    <row r="124" spans="1:9" ht="10.5" customHeight="1" x14ac:dyDescent="0.2">
      <c r="B124" s="16" t="s">
        <v>381</v>
      </c>
      <c r="C124" s="289">
        <v>48359.799999999996</v>
      </c>
      <c r="D124" s="290"/>
      <c r="E124" s="290">
        <v>260</v>
      </c>
      <c r="F124" s="179">
        <v>0.6199852606190539</v>
      </c>
      <c r="G124" s="34"/>
      <c r="H124" s="5"/>
      <c r="I124" s="5"/>
    </row>
    <row r="125" spans="1:9" ht="10.5" customHeight="1" x14ac:dyDescent="0.2">
      <c r="B125" s="37" t="s">
        <v>312</v>
      </c>
      <c r="C125" s="289"/>
      <c r="D125" s="290"/>
      <c r="E125" s="290"/>
      <c r="F125" s="179"/>
      <c r="G125" s="34"/>
      <c r="H125" s="5"/>
      <c r="I125" s="5"/>
    </row>
    <row r="126" spans="1:9" ht="10.5" customHeight="1" x14ac:dyDescent="0.2">
      <c r="B126" s="16" t="s">
        <v>385</v>
      </c>
      <c r="C126" s="289">
        <v>2338235.4399999976</v>
      </c>
      <c r="D126" s="290"/>
      <c r="E126" s="290">
        <v>13204.090000000004</v>
      </c>
      <c r="F126" s="179">
        <v>0.18022969469739869</v>
      </c>
      <c r="G126" s="34"/>
      <c r="H126" s="5"/>
      <c r="I126" s="5"/>
    </row>
    <row r="127" spans="1:9" ht="10.5" customHeight="1" x14ac:dyDescent="0.2">
      <c r="B127" s="37" t="s">
        <v>382</v>
      </c>
      <c r="C127" s="289">
        <v>221871</v>
      </c>
      <c r="D127" s="290"/>
      <c r="E127" s="290">
        <v>1525</v>
      </c>
      <c r="F127" s="179">
        <v>0.33701930464703533</v>
      </c>
      <c r="G127" s="208"/>
      <c r="H127" s="205"/>
      <c r="I127" s="34"/>
    </row>
    <row r="128" spans="1:9" ht="10.5" customHeight="1" x14ac:dyDescent="0.2">
      <c r="B128" s="574" t="s">
        <v>450</v>
      </c>
      <c r="C128" s="289"/>
      <c r="D128" s="290"/>
      <c r="E128" s="290"/>
      <c r="F128" s="179"/>
      <c r="G128" s="208"/>
      <c r="H128" s="205"/>
      <c r="I128" s="34"/>
    </row>
    <row r="129" spans="1:9" ht="10.5" hidden="1" customHeight="1" x14ac:dyDescent="0.2">
      <c r="B129" s="574"/>
      <c r="C129" s="289"/>
      <c r="D129" s="290"/>
      <c r="E129" s="290"/>
      <c r="F129" s="179"/>
      <c r="G129" s="208"/>
      <c r="H129" s="205"/>
      <c r="I129" s="34"/>
    </row>
    <row r="130" spans="1:9" ht="10.5" customHeight="1" x14ac:dyDescent="0.2">
      <c r="B130" s="16" t="s">
        <v>99</v>
      </c>
      <c r="C130" s="289">
        <v>1035</v>
      </c>
      <c r="D130" s="290"/>
      <c r="E130" s="290"/>
      <c r="F130" s="179">
        <v>-0.31683168316831678</v>
      </c>
      <c r="G130" s="208"/>
      <c r="H130" s="205"/>
      <c r="I130" s="34"/>
    </row>
    <row r="131" spans="1:9" ht="10.5" customHeight="1" x14ac:dyDescent="0.2">
      <c r="B131" s="41" t="s">
        <v>120</v>
      </c>
      <c r="C131" s="293">
        <v>27040415.100000001</v>
      </c>
      <c r="D131" s="294">
        <v>7077.3899999999994</v>
      </c>
      <c r="E131" s="294">
        <v>183193.34</v>
      </c>
      <c r="F131" s="286">
        <v>0.373706401581543</v>
      </c>
      <c r="G131" s="208"/>
      <c r="H131" s="205"/>
      <c r="I131" s="34"/>
    </row>
    <row r="132" spans="1:9" s="28" customFormat="1" ht="10.5" customHeight="1" x14ac:dyDescent="0.2">
      <c r="A132" s="24"/>
      <c r="B132" s="265" t="s">
        <v>238</v>
      </c>
      <c r="C132" s="208"/>
      <c r="D132" s="208"/>
      <c r="E132" s="208"/>
      <c r="F132" s="208"/>
      <c r="G132" s="208"/>
      <c r="H132" s="209"/>
      <c r="I132" s="36"/>
    </row>
    <row r="133" spans="1:9" ht="9" customHeight="1" x14ac:dyDescent="0.2">
      <c r="A133" s="1"/>
      <c r="B133" s="265" t="s">
        <v>249</v>
      </c>
      <c r="C133" s="208"/>
      <c r="D133" s="208"/>
      <c r="E133" s="208"/>
      <c r="F133" s="208"/>
      <c r="G133" s="4"/>
      <c r="H133" s="4"/>
      <c r="I133" s="4"/>
    </row>
    <row r="134" spans="1:9" ht="15" customHeight="1" x14ac:dyDescent="0.2">
      <c r="B134" s="265" t="s">
        <v>251</v>
      </c>
      <c r="C134" s="208"/>
      <c r="D134" s="208"/>
      <c r="E134" s="208"/>
      <c r="F134" s="208"/>
      <c r="G134" s="8"/>
      <c r="H134" s="8"/>
      <c r="I134" s="8"/>
    </row>
    <row r="135" spans="1:9" ht="12" customHeight="1" x14ac:dyDescent="0.2">
      <c r="B135" s="50"/>
      <c r="C135" s="208"/>
      <c r="D135" s="208"/>
      <c r="E135" s="208"/>
      <c r="F135" s="208"/>
    </row>
    <row r="136" spans="1:9" ht="14.25" customHeight="1" x14ac:dyDescent="0.2">
      <c r="F136" s="4"/>
      <c r="G136" s="15"/>
      <c r="H136" s="5"/>
      <c r="I136" s="5"/>
    </row>
    <row r="137" spans="1:9" ht="12" customHeight="1" x14ac:dyDescent="0.25">
      <c r="B137" s="7" t="s">
        <v>288</v>
      </c>
      <c r="C137" s="8"/>
      <c r="D137" s="8"/>
      <c r="E137" s="8"/>
      <c r="F137" s="8"/>
      <c r="G137" s="5"/>
      <c r="H137" s="5"/>
      <c r="I137" s="5"/>
    </row>
    <row r="138" spans="1:9" ht="9.75" customHeight="1" x14ac:dyDescent="0.2">
      <c r="B138" s="9"/>
      <c r="C138" s="10" t="str">
        <f>C3</f>
        <v>MOIS D'AVRIL 2024</v>
      </c>
      <c r="D138" s="11"/>
      <c r="F138" s="20"/>
      <c r="G138" s="23"/>
      <c r="H138" s="5"/>
      <c r="I138" s="5"/>
    </row>
    <row r="139" spans="1:9" s="28" customFormat="1" ht="12" customHeight="1" x14ac:dyDescent="0.2">
      <c r="A139" s="24"/>
      <c r="B139" s="12" t="str">
        <f>$B$4</f>
        <v xml:space="preserve">             II- ASSURANCE MATERNITE : DEPENSES en milliers d'euros</v>
      </c>
      <c r="C139" s="13"/>
      <c r="D139" s="13"/>
      <c r="E139" s="13"/>
      <c r="F139" s="378"/>
      <c r="G139" s="36"/>
    </row>
    <row r="140" spans="1:9" s="28" customFormat="1" ht="13.5" customHeight="1" x14ac:dyDescent="0.2">
      <c r="A140" s="24"/>
      <c r="B140" s="16" t="s">
        <v>4</v>
      </c>
      <c r="C140" s="18" t="s">
        <v>6</v>
      </c>
      <c r="D140" s="219" t="s">
        <v>3</v>
      </c>
      <c r="E140" s="219" t="s">
        <v>237</v>
      </c>
      <c r="F140" s="19" t="str">
        <f>Maladie_mnt!$H$5</f>
        <v>GAM</v>
      </c>
      <c r="G140" s="36"/>
    </row>
    <row r="141" spans="1:9" s="28" customFormat="1" ht="10.5" customHeight="1" x14ac:dyDescent="0.2">
      <c r="A141" s="24"/>
      <c r="B141" s="21"/>
      <c r="C141" s="44"/>
      <c r="D141" s="220" t="s">
        <v>241</v>
      </c>
      <c r="E141" s="220" t="s">
        <v>239</v>
      </c>
      <c r="F141" s="22" t="str">
        <f>Maladie_mnt!$H$6</f>
        <v>en %</v>
      </c>
      <c r="G141" s="36"/>
      <c r="H141" s="5"/>
    </row>
    <row r="142" spans="1:9" s="28" customFormat="1" ht="10.5" customHeight="1" x14ac:dyDescent="0.2">
      <c r="A142" s="24"/>
      <c r="B142" s="35"/>
      <c r="C142" s="32"/>
      <c r="D142" s="223"/>
      <c r="E142" s="223"/>
      <c r="F142" s="178"/>
      <c r="G142" s="36"/>
      <c r="H142" s="5"/>
    </row>
    <row r="143" spans="1:9" s="28" customFormat="1" ht="10.5" customHeight="1" x14ac:dyDescent="0.2">
      <c r="A143" s="24"/>
      <c r="B143" s="31" t="s">
        <v>121</v>
      </c>
      <c r="C143" s="289"/>
      <c r="D143" s="290"/>
      <c r="E143" s="290"/>
      <c r="F143" s="178"/>
      <c r="G143" s="36"/>
      <c r="H143" s="5"/>
    </row>
    <row r="144" spans="1:9" s="28" customFormat="1" ht="10.5" customHeight="1" x14ac:dyDescent="0.2">
      <c r="A144" s="24"/>
      <c r="B144" s="16" t="s">
        <v>116</v>
      </c>
      <c r="C144" s="289">
        <v>563640.90000000026</v>
      </c>
      <c r="D144" s="290"/>
      <c r="E144" s="290">
        <v>5221.380000000001</v>
      </c>
      <c r="F144" s="179">
        <v>0.18155992157828882</v>
      </c>
      <c r="G144" s="36"/>
      <c r="H144" s="5"/>
    </row>
    <row r="145" spans="1:8" s="28" customFormat="1" ht="10.5" customHeight="1" x14ac:dyDescent="0.2">
      <c r="A145" s="24"/>
      <c r="B145" s="16" t="s">
        <v>117</v>
      </c>
      <c r="C145" s="289">
        <v>87621.85</v>
      </c>
      <c r="D145" s="290"/>
      <c r="E145" s="290">
        <v>930</v>
      </c>
      <c r="F145" s="179">
        <v>-4.4358101844277908E-2</v>
      </c>
      <c r="G145" s="36"/>
      <c r="H145" s="5"/>
    </row>
    <row r="146" spans="1:8" s="28" customFormat="1" ht="10.5" customHeight="1" x14ac:dyDescent="0.2">
      <c r="A146" s="24"/>
      <c r="B146" s="16" t="s">
        <v>118</v>
      </c>
      <c r="C146" s="289">
        <v>999.75</v>
      </c>
      <c r="D146" s="290"/>
      <c r="E146" s="290"/>
      <c r="F146" s="179">
        <v>-0.4464285714285714</v>
      </c>
      <c r="G146" s="36"/>
      <c r="H146" s="5"/>
    </row>
    <row r="147" spans="1:8" s="28" customFormat="1" ht="10.5" customHeight="1" x14ac:dyDescent="0.2">
      <c r="A147" s="24"/>
      <c r="B147" s="16" t="s">
        <v>166</v>
      </c>
      <c r="C147" s="289">
        <v>26320.959999999974</v>
      </c>
      <c r="D147" s="290"/>
      <c r="E147" s="290">
        <v>215.61</v>
      </c>
      <c r="F147" s="179">
        <v>0.27115954305606094</v>
      </c>
      <c r="G147" s="36"/>
      <c r="H147" s="5"/>
    </row>
    <row r="148" spans="1:8" s="28" customFormat="1" ht="10.5" customHeight="1" x14ac:dyDescent="0.2">
      <c r="A148" s="24"/>
      <c r="B148" s="16" t="s">
        <v>22</v>
      </c>
      <c r="C148" s="289">
        <v>45418.599999999991</v>
      </c>
      <c r="D148" s="290"/>
      <c r="E148" s="290">
        <v>345</v>
      </c>
      <c r="F148" s="179">
        <v>0.11911776699801813</v>
      </c>
      <c r="G148" s="36"/>
      <c r="H148" s="5"/>
    </row>
    <row r="149" spans="1:8" s="28" customFormat="1" ht="10.5" customHeight="1" x14ac:dyDescent="0.2">
      <c r="A149" s="24"/>
      <c r="B149" s="16" t="s">
        <v>115</v>
      </c>
      <c r="C149" s="289">
        <v>19755.989999999998</v>
      </c>
      <c r="D149" s="290"/>
      <c r="E149" s="290"/>
      <c r="F149" s="179">
        <v>5.33050688865917E-2</v>
      </c>
      <c r="G149" s="36"/>
      <c r="H149" s="5"/>
    </row>
    <row r="150" spans="1:8" s="28" customFormat="1" ht="12.75" customHeight="1" x14ac:dyDescent="0.2">
      <c r="A150" s="24"/>
      <c r="B150" s="16" t="s">
        <v>114</v>
      </c>
      <c r="C150" s="289">
        <v>21177.179999999986</v>
      </c>
      <c r="D150" s="290"/>
      <c r="E150" s="290">
        <v>172.8</v>
      </c>
      <c r="F150" s="179">
        <v>0.24147136878426867</v>
      </c>
      <c r="G150" s="36"/>
      <c r="H150" s="5"/>
    </row>
    <row r="151" spans="1:8" s="28" customFormat="1" ht="12.75" customHeight="1" x14ac:dyDescent="0.2">
      <c r="A151" s="24"/>
      <c r="B151" s="16" t="s">
        <v>100</v>
      </c>
      <c r="C151" s="289">
        <v>23</v>
      </c>
      <c r="D151" s="290"/>
      <c r="E151" s="290"/>
      <c r="F151" s="179"/>
      <c r="G151" s="36"/>
      <c r="H151" s="5"/>
    </row>
    <row r="152" spans="1:8" s="28" customFormat="1" ht="13.5" customHeight="1" x14ac:dyDescent="0.2">
      <c r="A152" s="24"/>
      <c r="B152" s="16" t="s">
        <v>98</v>
      </c>
      <c r="C152" s="289"/>
      <c r="D152" s="290"/>
      <c r="E152" s="290"/>
      <c r="F152" s="179"/>
      <c r="G152" s="36"/>
      <c r="H152" s="5"/>
    </row>
    <row r="153" spans="1:8" s="28" customFormat="1" ht="12.75" customHeight="1" x14ac:dyDescent="0.2">
      <c r="A153" s="24"/>
      <c r="B153" s="16" t="s">
        <v>416</v>
      </c>
      <c r="C153" s="289"/>
      <c r="D153" s="290"/>
      <c r="E153" s="290"/>
      <c r="F153" s="179"/>
      <c r="G153" s="36"/>
    </row>
    <row r="154" spans="1:8" s="28" customFormat="1" ht="14.25" customHeight="1" x14ac:dyDescent="0.2">
      <c r="A154" s="24"/>
      <c r="B154" s="16" t="s">
        <v>412</v>
      </c>
      <c r="C154" s="289"/>
      <c r="D154" s="290"/>
      <c r="E154" s="290"/>
      <c r="F154" s="179"/>
      <c r="G154" s="36"/>
    </row>
    <row r="155" spans="1:8" s="28" customFormat="1" ht="10.5" customHeight="1" x14ac:dyDescent="0.2">
      <c r="A155" s="24"/>
      <c r="B155" s="16" t="s">
        <v>374</v>
      </c>
      <c r="C155" s="289">
        <v>2250</v>
      </c>
      <c r="D155" s="290"/>
      <c r="E155" s="290"/>
      <c r="F155" s="179">
        <v>0.36363636363636354</v>
      </c>
      <c r="G155" s="36"/>
      <c r="H155" s="5"/>
    </row>
    <row r="156" spans="1:8" s="28" customFormat="1" ht="10.5" customHeight="1" x14ac:dyDescent="0.2">
      <c r="A156" s="24"/>
      <c r="B156" s="574" t="s">
        <v>451</v>
      </c>
      <c r="C156" s="289"/>
      <c r="D156" s="290"/>
      <c r="E156" s="290"/>
      <c r="F156" s="179"/>
      <c r="G156" s="36"/>
      <c r="H156" s="5"/>
    </row>
    <row r="157" spans="1:8" s="28" customFormat="1" ht="10.5" hidden="1" customHeight="1" x14ac:dyDescent="0.2">
      <c r="A157" s="24"/>
      <c r="B157" s="574"/>
      <c r="C157" s="289"/>
      <c r="D157" s="290"/>
      <c r="E157" s="290"/>
      <c r="F157" s="179"/>
      <c r="G157" s="36"/>
      <c r="H157" s="5"/>
    </row>
    <row r="158" spans="1:8" s="28" customFormat="1" ht="10.5" customHeight="1" x14ac:dyDescent="0.2">
      <c r="A158" s="24"/>
      <c r="B158" s="269" t="s">
        <v>99</v>
      </c>
      <c r="C158" s="289">
        <v>212874.13</v>
      </c>
      <c r="D158" s="290"/>
      <c r="E158" s="290">
        <v>1740</v>
      </c>
      <c r="F158" s="179">
        <v>0.93360216909493876</v>
      </c>
      <c r="G158" s="36"/>
      <c r="H158" s="5"/>
    </row>
    <row r="159" spans="1:8" s="28" customFormat="1" ht="10.5" customHeight="1" x14ac:dyDescent="0.2">
      <c r="A159" s="24"/>
      <c r="B159" s="35" t="s">
        <v>119</v>
      </c>
      <c r="C159" s="291">
        <v>980082.36000000022</v>
      </c>
      <c r="D159" s="292"/>
      <c r="E159" s="292">
        <v>8624.7900000000009</v>
      </c>
      <c r="F159" s="178">
        <v>0.25752665575302247</v>
      </c>
      <c r="G159" s="36"/>
      <c r="H159" s="5"/>
    </row>
    <row r="160" spans="1:8" s="28" customFormat="1" ht="10.5" customHeight="1" x14ac:dyDescent="0.2">
      <c r="A160" s="24"/>
      <c r="B160" s="31" t="s">
        <v>243</v>
      </c>
      <c r="C160" s="291"/>
      <c r="D160" s="292"/>
      <c r="E160" s="292"/>
      <c r="F160" s="178"/>
      <c r="G160" s="36"/>
      <c r="H160" s="5"/>
    </row>
    <row r="161" spans="1:9" s="28" customFormat="1" ht="10.5" customHeight="1" x14ac:dyDescent="0.2">
      <c r="A161" s="24"/>
      <c r="B161" s="16" t="s">
        <v>22</v>
      </c>
      <c r="C161" s="289">
        <v>387420.30999999994</v>
      </c>
      <c r="D161" s="290"/>
      <c r="E161" s="290">
        <v>414.5</v>
      </c>
      <c r="F161" s="179">
        <v>-0.21169373738158048</v>
      </c>
      <c r="G161" s="36"/>
      <c r="H161" s="5"/>
    </row>
    <row r="162" spans="1:9" s="28" customFormat="1" ht="10.5" customHeight="1" x14ac:dyDescent="0.2">
      <c r="A162" s="24"/>
      <c r="B162" s="16" t="s">
        <v>104</v>
      </c>
      <c r="C162" s="289">
        <v>254000.06999999998</v>
      </c>
      <c r="D162" s="290"/>
      <c r="E162" s="290">
        <v>1224.1600000000001</v>
      </c>
      <c r="F162" s="179">
        <v>-0.27775905986320848</v>
      </c>
      <c r="G162" s="36"/>
      <c r="H162" s="5"/>
    </row>
    <row r="163" spans="1:9" s="28" customFormat="1" ht="10.5" customHeight="1" x14ac:dyDescent="0.2">
      <c r="A163" s="24"/>
      <c r="B163" s="33" t="s">
        <v>106</v>
      </c>
      <c r="C163" s="289">
        <v>108258.39000000001</v>
      </c>
      <c r="D163" s="290"/>
      <c r="E163" s="290">
        <v>1123.96</v>
      </c>
      <c r="F163" s="179">
        <v>-0.54587132756881407</v>
      </c>
      <c r="G163" s="36"/>
      <c r="H163" s="5"/>
    </row>
    <row r="164" spans="1:9" s="28" customFormat="1" ht="10.5" customHeight="1" x14ac:dyDescent="0.2">
      <c r="A164" s="24"/>
      <c r="B164" s="33" t="s">
        <v>304</v>
      </c>
      <c r="C164" s="289">
        <v>607.19000000000005</v>
      </c>
      <c r="D164" s="290"/>
      <c r="E164" s="290"/>
      <c r="F164" s="179">
        <v>-0.38903423155098504</v>
      </c>
      <c r="G164" s="36"/>
      <c r="H164" s="5"/>
    </row>
    <row r="165" spans="1:9" s="28" customFormat="1" ht="10.5" customHeight="1" x14ac:dyDescent="0.2">
      <c r="A165" s="24"/>
      <c r="B165" s="33" t="s">
        <v>305</v>
      </c>
      <c r="C165" s="289">
        <v>10822.110000000002</v>
      </c>
      <c r="D165" s="290"/>
      <c r="E165" s="290">
        <v>739.7</v>
      </c>
      <c r="F165" s="179"/>
      <c r="G165" s="36"/>
      <c r="H165" s="5"/>
    </row>
    <row r="166" spans="1:9" ht="10.5" customHeight="1" x14ac:dyDescent="0.2">
      <c r="B166" s="33" t="s">
        <v>306</v>
      </c>
      <c r="C166" s="289">
        <v>418</v>
      </c>
      <c r="D166" s="290"/>
      <c r="E166" s="290"/>
      <c r="F166" s="179"/>
      <c r="G166" s="34"/>
      <c r="H166" s="5"/>
      <c r="I166" s="5"/>
    </row>
    <row r="167" spans="1:9" ht="10.5" customHeight="1" x14ac:dyDescent="0.2">
      <c r="B167" s="33" t="s">
        <v>307</v>
      </c>
      <c r="C167" s="289">
        <v>49854.38</v>
      </c>
      <c r="D167" s="290"/>
      <c r="E167" s="290">
        <v>130.44</v>
      </c>
      <c r="F167" s="179">
        <v>6.6872589582674058E-2</v>
      </c>
      <c r="G167" s="34"/>
      <c r="H167" s="5"/>
      <c r="I167" s="5"/>
    </row>
    <row r="168" spans="1:9" ht="10.5" customHeight="1" x14ac:dyDescent="0.2">
      <c r="B168" s="33" t="s">
        <v>308</v>
      </c>
      <c r="C168" s="289">
        <v>5777.1900000000023</v>
      </c>
      <c r="D168" s="290"/>
      <c r="E168" s="290"/>
      <c r="F168" s="179">
        <v>0.42975687260560136</v>
      </c>
      <c r="G168" s="34"/>
      <c r="H168" s="5"/>
      <c r="I168" s="5"/>
    </row>
    <row r="169" spans="1:9" ht="10.5" customHeight="1" x14ac:dyDescent="0.2">
      <c r="B169" s="33" t="s">
        <v>309</v>
      </c>
      <c r="C169" s="289">
        <v>40779.520000000011</v>
      </c>
      <c r="D169" s="290"/>
      <c r="E169" s="290">
        <v>253.82</v>
      </c>
      <c r="F169" s="179">
        <v>-0.54436875950755925</v>
      </c>
      <c r="G169" s="34"/>
      <c r="H169" s="5"/>
      <c r="I169" s="5"/>
    </row>
    <row r="170" spans="1:9" s="28" customFormat="1" ht="10.5" customHeight="1" x14ac:dyDescent="0.2">
      <c r="A170" s="24"/>
      <c r="B170" s="33" t="s">
        <v>105</v>
      </c>
      <c r="C170" s="289">
        <v>145741.67999999996</v>
      </c>
      <c r="D170" s="290"/>
      <c r="E170" s="290">
        <v>100.2</v>
      </c>
      <c r="F170" s="179">
        <v>0.28637691009190447</v>
      </c>
      <c r="G170" s="36"/>
      <c r="H170" s="5"/>
    </row>
    <row r="171" spans="1:9" s="28" customFormat="1" ht="10.5" customHeight="1" x14ac:dyDescent="0.2">
      <c r="A171" s="24"/>
      <c r="B171" s="16" t="s">
        <v>116</v>
      </c>
      <c r="C171" s="289">
        <v>115583.97999999995</v>
      </c>
      <c r="D171" s="290"/>
      <c r="E171" s="290">
        <v>536.9</v>
      </c>
      <c r="F171" s="179">
        <v>0.27623185589389476</v>
      </c>
      <c r="G171" s="36"/>
      <c r="H171" s="5"/>
    </row>
    <row r="172" spans="1:9" ht="10.5" customHeight="1" x14ac:dyDescent="0.2">
      <c r="B172" s="16" t="s">
        <v>117</v>
      </c>
      <c r="C172" s="289">
        <v>30273.95</v>
      </c>
      <c r="D172" s="290"/>
      <c r="E172" s="290"/>
      <c r="F172" s="179">
        <v>0.26735796411923407</v>
      </c>
      <c r="G172" s="20"/>
      <c r="H172" s="5"/>
      <c r="I172" s="5"/>
    </row>
    <row r="173" spans="1:9" ht="10.5" customHeight="1" x14ac:dyDescent="0.2">
      <c r="B173" s="16" t="s">
        <v>118</v>
      </c>
      <c r="C173" s="289"/>
      <c r="D173" s="290"/>
      <c r="E173" s="290"/>
      <c r="F173" s="179"/>
      <c r="G173" s="20"/>
      <c r="H173" s="5"/>
      <c r="I173" s="5"/>
    </row>
    <row r="174" spans="1:9" ht="10.5" customHeight="1" x14ac:dyDescent="0.2">
      <c r="B174" s="16" t="s">
        <v>115</v>
      </c>
      <c r="C174" s="289">
        <v>5876.66</v>
      </c>
      <c r="D174" s="290"/>
      <c r="E174" s="290"/>
      <c r="F174" s="179">
        <v>0.22235349421548101</v>
      </c>
      <c r="G174" s="20"/>
      <c r="H174" s="5"/>
      <c r="I174" s="5"/>
    </row>
    <row r="175" spans="1:9" ht="10.5" customHeight="1" x14ac:dyDescent="0.2">
      <c r="B175" s="16" t="s">
        <v>114</v>
      </c>
      <c r="C175" s="289">
        <v>7020.4500000000016</v>
      </c>
      <c r="D175" s="290"/>
      <c r="E175" s="290"/>
      <c r="F175" s="179">
        <v>-3.5606107436483958E-2</v>
      </c>
      <c r="G175" s="20"/>
      <c r="H175" s="5"/>
      <c r="I175" s="5"/>
    </row>
    <row r="176" spans="1:9" ht="10.5" customHeight="1" x14ac:dyDescent="0.2">
      <c r="B176" s="16" t="s">
        <v>95</v>
      </c>
      <c r="C176" s="289">
        <v>92.000000000000014</v>
      </c>
      <c r="D176" s="290"/>
      <c r="E176" s="290"/>
      <c r="F176" s="179"/>
      <c r="G176" s="20"/>
      <c r="H176" s="5"/>
      <c r="I176" s="5"/>
    </row>
    <row r="177" spans="1:9" ht="10.5" customHeight="1" x14ac:dyDescent="0.2">
      <c r="B177" s="16" t="s">
        <v>381</v>
      </c>
      <c r="C177" s="289">
        <v>50624.55999999999</v>
      </c>
      <c r="D177" s="290"/>
      <c r="E177" s="290">
        <v>460.2</v>
      </c>
      <c r="F177" s="179">
        <v>-0.30484545807821228</v>
      </c>
      <c r="G177" s="20"/>
      <c r="H177" s="5"/>
      <c r="I177" s="5"/>
    </row>
    <row r="178" spans="1:9" ht="10.5" customHeight="1" x14ac:dyDescent="0.2">
      <c r="B178" s="16" t="s">
        <v>345</v>
      </c>
      <c r="C178" s="289"/>
      <c r="D178" s="290"/>
      <c r="E178" s="290"/>
      <c r="F178" s="178"/>
      <c r="G178" s="20"/>
      <c r="H178" s="5"/>
      <c r="I178" s="5"/>
    </row>
    <row r="179" spans="1:9" ht="10.5" customHeight="1" x14ac:dyDescent="0.2">
      <c r="B179" s="16" t="s">
        <v>346</v>
      </c>
      <c r="C179" s="289"/>
      <c r="D179" s="290"/>
      <c r="E179" s="290"/>
      <c r="F179" s="178"/>
      <c r="G179" s="34"/>
      <c r="H179" s="5"/>
      <c r="I179" s="5"/>
    </row>
    <row r="180" spans="1:9" ht="10.5" customHeight="1" x14ac:dyDescent="0.2">
      <c r="B180" s="16" t="s">
        <v>350</v>
      </c>
      <c r="C180" s="289"/>
      <c r="D180" s="290"/>
      <c r="E180" s="290"/>
      <c r="F180" s="178"/>
      <c r="G180" s="34"/>
      <c r="H180" s="5"/>
      <c r="I180" s="5"/>
    </row>
    <row r="181" spans="1:9" ht="10.5" customHeight="1" x14ac:dyDescent="0.2">
      <c r="B181" s="16" t="s">
        <v>313</v>
      </c>
      <c r="C181" s="289"/>
      <c r="D181" s="290"/>
      <c r="E181" s="290"/>
      <c r="F181" s="178"/>
      <c r="G181" s="34"/>
      <c r="H181" s="5"/>
      <c r="I181" s="5"/>
    </row>
    <row r="182" spans="1:9" ht="10.5" customHeight="1" x14ac:dyDescent="0.2">
      <c r="B182" s="16" t="s">
        <v>444</v>
      </c>
      <c r="C182" s="289"/>
      <c r="D182" s="290"/>
      <c r="E182" s="290"/>
      <c r="F182" s="178"/>
      <c r="G182" s="34"/>
      <c r="H182" s="5"/>
      <c r="I182" s="5"/>
    </row>
    <row r="183" spans="1:9" ht="10.5" customHeight="1" x14ac:dyDescent="0.2">
      <c r="B183" s="16" t="s">
        <v>351</v>
      </c>
      <c r="C183" s="289"/>
      <c r="D183" s="290"/>
      <c r="E183" s="290"/>
      <c r="F183" s="178"/>
      <c r="G183" s="34"/>
      <c r="H183" s="5"/>
      <c r="I183" s="5"/>
    </row>
    <row r="184" spans="1:9" ht="10.5" customHeight="1" x14ac:dyDescent="0.2">
      <c r="B184" s="269" t="s">
        <v>412</v>
      </c>
      <c r="C184" s="289"/>
      <c r="D184" s="290"/>
      <c r="E184" s="290"/>
      <c r="F184" s="178"/>
      <c r="G184" s="34"/>
      <c r="H184" s="5"/>
      <c r="I184" s="5"/>
    </row>
    <row r="185" spans="1:9" s="28" customFormat="1" ht="10.5" customHeight="1" x14ac:dyDescent="0.2">
      <c r="A185" s="24"/>
      <c r="B185" s="16" t="s">
        <v>100</v>
      </c>
      <c r="C185" s="289">
        <v>41433.39</v>
      </c>
      <c r="D185" s="290"/>
      <c r="E185" s="290">
        <v>84</v>
      </c>
      <c r="F185" s="179">
        <v>0.11930858701216618</v>
      </c>
      <c r="G185" s="27"/>
      <c r="H185" s="5"/>
    </row>
    <row r="186" spans="1:9" ht="10.5" customHeight="1" x14ac:dyDescent="0.2">
      <c r="B186" s="16" t="s">
        <v>94</v>
      </c>
      <c r="C186" s="289"/>
      <c r="D186" s="290"/>
      <c r="E186" s="290"/>
      <c r="F186" s="179"/>
      <c r="G186" s="34"/>
      <c r="H186" s="5"/>
      <c r="I186" s="5"/>
    </row>
    <row r="187" spans="1:9" ht="10.5" customHeight="1" x14ac:dyDescent="0.2">
      <c r="B187" s="16" t="s">
        <v>92</v>
      </c>
      <c r="C187" s="289">
        <v>202.44000000000003</v>
      </c>
      <c r="D187" s="290"/>
      <c r="E187" s="290"/>
      <c r="F187" s="179"/>
      <c r="G187" s="34"/>
      <c r="H187" s="5"/>
      <c r="I187" s="5"/>
    </row>
    <row r="188" spans="1:9" ht="10.5" customHeight="1" x14ac:dyDescent="0.2">
      <c r="B188" s="16" t="s">
        <v>93</v>
      </c>
      <c r="C188" s="289"/>
      <c r="D188" s="290"/>
      <c r="E188" s="290"/>
      <c r="F188" s="179"/>
      <c r="G188" s="20"/>
      <c r="H188" s="5"/>
      <c r="I188" s="5"/>
    </row>
    <row r="189" spans="1:9" ht="10.5" customHeight="1" x14ac:dyDescent="0.2">
      <c r="B189" s="16" t="s">
        <v>303</v>
      </c>
      <c r="C189" s="289"/>
      <c r="D189" s="290"/>
      <c r="E189" s="290"/>
      <c r="F189" s="179"/>
      <c r="G189" s="34"/>
      <c r="H189" s="5"/>
      <c r="I189" s="5"/>
    </row>
    <row r="190" spans="1:9" ht="10.5" customHeight="1" x14ac:dyDescent="0.2">
      <c r="B190" s="16" t="s">
        <v>123</v>
      </c>
      <c r="C190" s="289">
        <v>615147.57999999996</v>
      </c>
      <c r="D190" s="290"/>
      <c r="E190" s="290">
        <v>2310.17</v>
      </c>
      <c r="F190" s="179">
        <v>0.3963515482016482</v>
      </c>
      <c r="G190" s="34"/>
      <c r="H190" s="5"/>
      <c r="I190" s="5"/>
    </row>
    <row r="191" spans="1:9" ht="10.5" customHeight="1" x14ac:dyDescent="0.2">
      <c r="B191" s="16" t="s">
        <v>107</v>
      </c>
      <c r="C191" s="289"/>
      <c r="D191" s="290"/>
      <c r="E191" s="290"/>
      <c r="F191" s="179"/>
      <c r="G191" s="34"/>
      <c r="H191" s="5"/>
      <c r="I191" s="5"/>
    </row>
    <row r="192" spans="1:9" ht="10.5" customHeight="1" x14ac:dyDescent="0.2">
      <c r="B192" s="33" t="s">
        <v>110</v>
      </c>
      <c r="C192" s="289"/>
      <c r="D192" s="290"/>
      <c r="E192" s="290"/>
      <c r="F192" s="179"/>
      <c r="G192" s="34"/>
      <c r="H192" s="5"/>
      <c r="I192" s="5"/>
    </row>
    <row r="193" spans="1:9" s="28" customFormat="1" ht="10.5" customHeight="1" x14ac:dyDescent="0.2">
      <c r="A193" s="24"/>
      <c r="B193" s="33" t="s">
        <v>109</v>
      </c>
      <c r="C193" s="289"/>
      <c r="D193" s="290"/>
      <c r="E193" s="290"/>
      <c r="F193" s="179"/>
      <c r="G193" s="47"/>
      <c r="H193" s="5"/>
    </row>
    <row r="194" spans="1:9" s="28" customFormat="1" ht="10.5" customHeight="1" x14ac:dyDescent="0.2">
      <c r="A194" s="24"/>
      <c r="B194" s="33" t="s">
        <v>111</v>
      </c>
      <c r="C194" s="289"/>
      <c r="D194" s="290"/>
      <c r="E194" s="290"/>
      <c r="F194" s="179"/>
      <c r="G194" s="47"/>
      <c r="H194" s="5"/>
    </row>
    <row r="195" spans="1:9" s="28" customFormat="1" ht="10.5" customHeight="1" x14ac:dyDescent="0.2">
      <c r="A195" s="24"/>
      <c r="B195" s="33" t="s">
        <v>112</v>
      </c>
      <c r="C195" s="289"/>
      <c r="D195" s="290"/>
      <c r="E195" s="290"/>
      <c r="F195" s="179"/>
      <c r="G195" s="47"/>
      <c r="H195" s="5"/>
    </row>
    <row r="196" spans="1:9" s="28" customFormat="1" ht="10.5" customHeight="1" x14ac:dyDescent="0.2">
      <c r="A196" s="24"/>
      <c r="B196" s="16" t="s">
        <v>256</v>
      </c>
      <c r="C196" s="289">
        <v>15045.099999999999</v>
      </c>
      <c r="D196" s="290"/>
      <c r="E196" s="290">
        <v>43.4</v>
      </c>
      <c r="F196" s="179">
        <v>0.69416308674575333</v>
      </c>
      <c r="G196" s="47"/>
      <c r="H196" s="5"/>
    </row>
    <row r="197" spans="1:9" s="28" customFormat="1" ht="10.5" customHeight="1" x14ac:dyDescent="0.2">
      <c r="A197" s="24"/>
      <c r="B197" s="16" t="s">
        <v>96</v>
      </c>
      <c r="C197" s="289"/>
      <c r="D197" s="290"/>
      <c r="E197" s="290"/>
      <c r="F197" s="179"/>
      <c r="G197" s="47"/>
      <c r="H197" s="5"/>
    </row>
    <row r="198" spans="1:9" s="28" customFormat="1" ht="10.5" customHeight="1" x14ac:dyDescent="0.2">
      <c r="A198" s="24"/>
      <c r="B198" s="16" t="s">
        <v>103</v>
      </c>
      <c r="C198" s="295"/>
      <c r="D198" s="296"/>
      <c r="E198" s="296"/>
      <c r="F198" s="190"/>
      <c r="G198" s="47"/>
      <c r="H198" s="5"/>
    </row>
    <row r="199" spans="1:9" s="28" customFormat="1" ht="10.5" customHeight="1" x14ac:dyDescent="0.2">
      <c r="A199" s="24"/>
      <c r="B199" s="16" t="s">
        <v>91</v>
      </c>
      <c r="C199" s="295"/>
      <c r="D199" s="296"/>
      <c r="E199" s="296"/>
      <c r="F199" s="190"/>
      <c r="G199" s="47"/>
      <c r="H199" s="5"/>
    </row>
    <row r="200" spans="1:9" s="28" customFormat="1" ht="10.5" customHeight="1" x14ac:dyDescent="0.2">
      <c r="A200" s="24"/>
      <c r="B200" s="16" t="s">
        <v>382</v>
      </c>
      <c r="C200" s="295">
        <v>675</v>
      </c>
      <c r="D200" s="296"/>
      <c r="E200" s="296"/>
      <c r="F200" s="190">
        <v>0.9285714285714286</v>
      </c>
      <c r="G200" s="47"/>
      <c r="H200" s="5"/>
    </row>
    <row r="201" spans="1:9" s="28" customFormat="1" ht="10.5" customHeight="1" x14ac:dyDescent="0.2">
      <c r="A201" s="24"/>
      <c r="B201" s="268" t="s">
        <v>255</v>
      </c>
      <c r="C201" s="295">
        <v>1728.68</v>
      </c>
      <c r="D201" s="296"/>
      <c r="E201" s="296"/>
      <c r="F201" s="190"/>
      <c r="G201" s="47"/>
      <c r="H201" s="5"/>
    </row>
    <row r="202" spans="1:9" s="28" customFormat="1" ht="10.5" customHeight="1" x14ac:dyDescent="0.2">
      <c r="A202" s="24"/>
      <c r="B202" s="16" t="s">
        <v>254</v>
      </c>
      <c r="C202" s="295"/>
      <c r="D202" s="296"/>
      <c r="E202" s="296"/>
      <c r="F202" s="190"/>
      <c r="G202" s="47"/>
      <c r="H202" s="5"/>
    </row>
    <row r="203" spans="1:9" s="28" customFormat="1" ht="10.5" customHeight="1" x14ac:dyDescent="0.2">
      <c r="A203" s="24"/>
      <c r="B203" s="16" t="s">
        <v>489</v>
      </c>
      <c r="C203" s="295"/>
      <c r="D203" s="296"/>
      <c r="E203" s="296"/>
      <c r="F203" s="190"/>
      <c r="G203" s="47"/>
      <c r="H203" s="5"/>
    </row>
    <row r="204" spans="1:9" s="28" customFormat="1" ht="10.5" customHeight="1" x14ac:dyDescent="0.2">
      <c r="A204" s="24"/>
      <c r="B204" s="16" t="s">
        <v>97</v>
      </c>
      <c r="C204" s="295"/>
      <c r="D204" s="296"/>
      <c r="E204" s="296"/>
      <c r="F204" s="190"/>
      <c r="G204" s="47"/>
      <c r="H204" s="5"/>
    </row>
    <row r="205" spans="1:9" ht="11.25" customHeight="1" x14ac:dyDescent="0.2">
      <c r="B205" s="16" t="s">
        <v>374</v>
      </c>
      <c r="C205" s="295">
        <v>90</v>
      </c>
      <c r="D205" s="296"/>
      <c r="E205" s="296"/>
      <c r="F205" s="190"/>
      <c r="G205" s="47"/>
      <c r="H205" s="5"/>
      <c r="I205" s="5"/>
    </row>
    <row r="206" spans="1:9" ht="11.25" customHeight="1" x14ac:dyDescent="0.2">
      <c r="B206" s="574" t="s">
        <v>460</v>
      </c>
      <c r="C206" s="295"/>
      <c r="D206" s="296"/>
      <c r="E206" s="296"/>
      <c r="F206" s="190"/>
      <c r="G206" s="47"/>
      <c r="H206" s="5"/>
      <c r="I206" s="5"/>
    </row>
    <row r="207" spans="1:9" ht="11.25" customHeight="1" x14ac:dyDescent="0.2">
      <c r="B207" s="16" t="s">
        <v>487</v>
      </c>
      <c r="C207" s="295"/>
      <c r="D207" s="296"/>
      <c r="E207" s="296"/>
      <c r="F207" s="190"/>
      <c r="G207" s="47"/>
      <c r="H207" s="5"/>
      <c r="I207" s="5"/>
    </row>
    <row r="208" spans="1:9" ht="10.5" customHeight="1" x14ac:dyDescent="0.2">
      <c r="B208" s="16" t="s">
        <v>99</v>
      </c>
      <c r="C208" s="295">
        <v>35624</v>
      </c>
      <c r="D208" s="296"/>
      <c r="E208" s="296">
        <v>210</v>
      </c>
      <c r="F208" s="190">
        <v>0.75058231530531017</v>
      </c>
      <c r="G208" s="47"/>
      <c r="H208" s="5"/>
      <c r="I208" s="5"/>
    </row>
    <row r="209" spans="2:9" ht="10.5" customHeight="1" x14ac:dyDescent="0.2">
      <c r="B209" s="16" t="s">
        <v>98</v>
      </c>
      <c r="C209" s="295"/>
      <c r="D209" s="296"/>
      <c r="E209" s="296"/>
      <c r="F209" s="190"/>
      <c r="G209" s="47"/>
      <c r="H209" s="5"/>
      <c r="I209" s="5"/>
    </row>
    <row r="210" spans="2:9" ht="10.5" customHeight="1" x14ac:dyDescent="0.2">
      <c r="B210" s="16" t="s">
        <v>250</v>
      </c>
      <c r="C210" s="295"/>
      <c r="D210" s="296"/>
      <c r="E210" s="296"/>
      <c r="F210" s="190"/>
      <c r="G210" s="47"/>
      <c r="H210" s="5"/>
      <c r="I210" s="5"/>
    </row>
    <row r="211" spans="2:9" ht="10.5" customHeight="1" x14ac:dyDescent="0.2">
      <c r="B211" s="35" t="s">
        <v>245</v>
      </c>
      <c r="C211" s="297">
        <v>1560838.1699999992</v>
      </c>
      <c r="D211" s="298"/>
      <c r="E211" s="298">
        <v>5283.329999999999</v>
      </c>
      <c r="F211" s="180">
        <v>-6.3150799401183733E-3</v>
      </c>
      <c r="G211" s="47"/>
      <c r="H211" s="5"/>
      <c r="I211" s="5"/>
    </row>
    <row r="212" spans="2:9" ht="10.5" customHeight="1" x14ac:dyDescent="0.2">
      <c r="B212" s="31" t="s">
        <v>278</v>
      </c>
      <c r="C212" s="297"/>
      <c r="D212" s="298"/>
      <c r="E212" s="298"/>
      <c r="F212" s="180"/>
      <c r="G212" s="47"/>
      <c r="H212" s="5"/>
      <c r="I212" s="5"/>
    </row>
    <row r="213" spans="2:9" ht="10.5" customHeight="1" x14ac:dyDescent="0.2">
      <c r="B213" s="16" t="s">
        <v>22</v>
      </c>
      <c r="C213" s="295">
        <v>9992332.1599999983</v>
      </c>
      <c r="D213" s="296">
        <v>99205.53</v>
      </c>
      <c r="E213" s="296">
        <v>50685.759999999995</v>
      </c>
      <c r="F213" s="190">
        <v>-2.0825451496425673E-3</v>
      </c>
      <c r="G213" s="47"/>
      <c r="H213" s="5"/>
      <c r="I213" s="5"/>
    </row>
    <row r="214" spans="2:9" ht="10.5" customHeight="1" x14ac:dyDescent="0.2">
      <c r="B214" s="16" t="s">
        <v>104</v>
      </c>
      <c r="C214" s="295">
        <v>8521350.5799999982</v>
      </c>
      <c r="D214" s="296">
        <v>655331.56999999995</v>
      </c>
      <c r="E214" s="296">
        <v>39276.410000000003</v>
      </c>
      <c r="F214" s="190">
        <v>-0.36060473717487096</v>
      </c>
      <c r="G214" s="47"/>
      <c r="H214" s="5"/>
      <c r="I214" s="5"/>
    </row>
    <row r="215" spans="2:9" ht="10.5" customHeight="1" x14ac:dyDescent="0.2">
      <c r="B215" s="33" t="s">
        <v>106</v>
      </c>
      <c r="C215" s="295">
        <v>6005612.0000000009</v>
      </c>
      <c r="D215" s="296">
        <v>655244.44999999995</v>
      </c>
      <c r="E215" s="296">
        <v>25744.989999999994</v>
      </c>
      <c r="F215" s="190">
        <v>-0.46401299724830647</v>
      </c>
      <c r="G215" s="47"/>
      <c r="H215" s="5"/>
      <c r="I215" s="5"/>
    </row>
    <row r="216" spans="2:9" ht="10.5" customHeight="1" x14ac:dyDescent="0.2">
      <c r="B216" s="33" t="s">
        <v>326</v>
      </c>
      <c r="C216" s="295">
        <v>26166.06</v>
      </c>
      <c r="D216" s="296">
        <v>11550.04</v>
      </c>
      <c r="E216" s="296">
        <v>204.01</v>
      </c>
      <c r="F216" s="190">
        <v>-0.61817548244524723</v>
      </c>
      <c r="G216" s="47"/>
      <c r="H216" s="5"/>
      <c r="I216" s="5"/>
    </row>
    <row r="217" spans="2:9" ht="10.5" customHeight="1" x14ac:dyDescent="0.2">
      <c r="B217" s="33" t="s">
        <v>327</v>
      </c>
      <c r="C217" s="295">
        <v>405573.95000000013</v>
      </c>
      <c r="D217" s="296">
        <v>346965.97000000009</v>
      </c>
      <c r="E217" s="296">
        <v>2400.6800000000003</v>
      </c>
      <c r="F217" s="190"/>
      <c r="G217" s="47"/>
      <c r="H217" s="5"/>
      <c r="I217" s="5"/>
    </row>
    <row r="218" spans="2:9" ht="10.5" customHeight="1" x14ac:dyDescent="0.2">
      <c r="B218" s="33" t="s">
        <v>328</v>
      </c>
      <c r="C218" s="295">
        <v>348031.10999999981</v>
      </c>
      <c r="D218" s="296">
        <v>218604.87999999983</v>
      </c>
      <c r="E218" s="296">
        <v>1891.6899999999998</v>
      </c>
      <c r="F218" s="190"/>
      <c r="G218" s="47"/>
      <c r="H218" s="5"/>
      <c r="I218" s="5"/>
    </row>
    <row r="219" spans="2:9" ht="10.5" customHeight="1" x14ac:dyDescent="0.2">
      <c r="B219" s="33" t="s">
        <v>329</v>
      </c>
      <c r="C219" s="295">
        <v>4621919.8300000019</v>
      </c>
      <c r="D219" s="296">
        <v>29196.059999999998</v>
      </c>
      <c r="E219" s="296">
        <v>18415.719999999994</v>
      </c>
      <c r="F219" s="190">
        <v>2.2222801437793649E-2</v>
      </c>
      <c r="G219" s="47"/>
      <c r="H219" s="5"/>
      <c r="I219" s="5"/>
    </row>
    <row r="220" spans="2:9" ht="10.5" customHeight="1" x14ac:dyDescent="0.2">
      <c r="B220" s="33" t="s">
        <v>330</v>
      </c>
      <c r="C220" s="295">
        <v>68695.770000000062</v>
      </c>
      <c r="D220" s="296">
        <v>5577.1399999999994</v>
      </c>
      <c r="E220" s="296">
        <v>251.44</v>
      </c>
      <c r="F220" s="190">
        <v>1.6608288250318681E-2</v>
      </c>
      <c r="G220" s="47"/>
      <c r="H220" s="5"/>
      <c r="I220" s="5"/>
    </row>
    <row r="221" spans="2:9" ht="10.5" customHeight="1" x14ac:dyDescent="0.2">
      <c r="B221" s="33" t="s">
        <v>331</v>
      </c>
      <c r="C221" s="295">
        <v>535225.27999999991</v>
      </c>
      <c r="D221" s="296">
        <v>43350.36</v>
      </c>
      <c r="E221" s="296">
        <v>2581.4500000000003</v>
      </c>
      <c r="F221" s="190">
        <v>-0.37227437065121616</v>
      </c>
      <c r="G221" s="47"/>
      <c r="H221" s="5"/>
      <c r="I221" s="5"/>
    </row>
    <row r="222" spans="2:9" ht="10.5" customHeight="1" x14ac:dyDescent="0.2">
      <c r="B222" s="33" t="s">
        <v>105</v>
      </c>
      <c r="C222" s="295">
        <v>2515738.5799999977</v>
      </c>
      <c r="D222" s="296">
        <v>87.12</v>
      </c>
      <c r="E222" s="296">
        <v>13531.420000000004</v>
      </c>
      <c r="F222" s="190">
        <v>0.18530968076293508</v>
      </c>
      <c r="G222" s="47"/>
      <c r="H222" s="5"/>
      <c r="I222" s="5"/>
    </row>
    <row r="223" spans="2:9" ht="10.5" customHeight="1" x14ac:dyDescent="0.2">
      <c r="B223" s="16" t="s">
        <v>116</v>
      </c>
      <c r="C223" s="295">
        <v>679224.88000000024</v>
      </c>
      <c r="D223" s="296"/>
      <c r="E223" s="296">
        <v>5758.2800000000007</v>
      </c>
      <c r="F223" s="190">
        <v>0.19666589240944199</v>
      </c>
      <c r="G223" s="20"/>
      <c r="H223" s="5"/>
      <c r="I223" s="5"/>
    </row>
    <row r="224" spans="2:9" ht="10.5" customHeight="1" x14ac:dyDescent="0.2">
      <c r="B224" s="16" t="s">
        <v>117</v>
      </c>
      <c r="C224" s="295">
        <v>117895.8</v>
      </c>
      <c r="D224" s="296"/>
      <c r="E224" s="296">
        <v>930</v>
      </c>
      <c r="F224" s="190">
        <v>2.0067669494953311E-2</v>
      </c>
      <c r="G224" s="47"/>
      <c r="H224" s="5"/>
      <c r="I224" s="5"/>
    </row>
    <row r="225" spans="2:9" ht="10.5" customHeight="1" x14ac:dyDescent="0.2">
      <c r="B225" s="16" t="s">
        <v>118</v>
      </c>
      <c r="C225" s="295">
        <v>999.75</v>
      </c>
      <c r="D225" s="296"/>
      <c r="E225" s="296"/>
      <c r="F225" s="190">
        <v>-0.4464285714285714</v>
      </c>
      <c r="G225" s="47"/>
      <c r="H225" s="5"/>
      <c r="I225" s="5"/>
    </row>
    <row r="226" spans="2:9" ht="10.5" customHeight="1" x14ac:dyDescent="0.2">
      <c r="B226" s="16" t="s">
        <v>100</v>
      </c>
      <c r="C226" s="295">
        <v>2451328.7500000005</v>
      </c>
      <c r="D226" s="296"/>
      <c r="E226" s="296">
        <v>19869.53</v>
      </c>
      <c r="F226" s="190"/>
      <c r="G226" s="47"/>
      <c r="H226" s="5"/>
      <c r="I226" s="5"/>
    </row>
    <row r="227" spans="2:9" ht="10.5" customHeight="1" x14ac:dyDescent="0.2">
      <c r="B227" s="16" t="s">
        <v>107</v>
      </c>
      <c r="C227" s="295">
        <v>90737.849999999991</v>
      </c>
      <c r="D227" s="296">
        <v>90737.849999999991</v>
      </c>
      <c r="E227" s="296">
        <v>591.48</v>
      </c>
      <c r="F227" s="190">
        <v>0.10624508066490423</v>
      </c>
      <c r="G227" s="47"/>
      <c r="H227" s="5"/>
      <c r="I227" s="5"/>
    </row>
    <row r="228" spans="2:9" ht="10.5" customHeight="1" x14ac:dyDescent="0.2">
      <c r="B228" s="33" t="s">
        <v>110</v>
      </c>
      <c r="C228" s="289">
        <v>54449.869999999988</v>
      </c>
      <c r="D228" s="290">
        <v>54449.869999999988</v>
      </c>
      <c r="E228" s="290">
        <v>591.48</v>
      </c>
      <c r="F228" s="179">
        <v>2.943277268028277E-2</v>
      </c>
      <c r="G228" s="47"/>
      <c r="H228" s="5"/>
      <c r="I228" s="5"/>
    </row>
    <row r="229" spans="2:9" ht="10.5" customHeight="1" x14ac:dyDescent="0.2">
      <c r="B229" s="33" t="s">
        <v>109</v>
      </c>
      <c r="C229" s="295">
        <v>35737.98000000001</v>
      </c>
      <c r="D229" s="296">
        <v>35737.98000000001</v>
      </c>
      <c r="E229" s="296"/>
      <c r="F229" s="190">
        <v>0.34453390117455962</v>
      </c>
      <c r="G229" s="47"/>
      <c r="H229" s="5"/>
      <c r="I229" s="5"/>
    </row>
    <row r="230" spans="2:9" ht="10.5" customHeight="1" x14ac:dyDescent="0.2">
      <c r="B230" s="33" t="s">
        <v>112</v>
      </c>
      <c r="C230" s="295">
        <v>550</v>
      </c>
      <c r="D230" s="296">
        <v>550</v>
      </c>
      <c r="E230" s="296"/>
      <c r="F230" s="190"/>
      <c r="G230" s="47"/>
      <c r="H230" s="5"/>
      <c r="I230" s="5"/>
    </row>
    <row r="231" spans="2:9" ht="10.5" customHeight="1" x14ac:dyDescent="0.2">
      <c r="B231" s="33" t="s">
        <v>111</v>
      </c>
      <c r="C231" s="295"/>
      <c r="D231" s="296"/>
      <c r="E231" s="296"/>
      <c r="F231" s="190"/>
      <c r="G231" s="47"/>
      <c r="H231" s="5"/>
      <c r="I231" s="5"/>
    </row>
    <row r="232" spans="2:9" ht="10.5" customHeight="1" x14ac:dyDescent="0.2">
      <c r="B232" s="269" t="s">
        <v>254</v>
      </c>
      <c r="C232" s="295"/>
      <c r="D232" s="296"/>
      <c r="E232" s="296"/>
      <c r="F232" s="190"/>
      <c r="G232" s="47"/>
      <c r="H232" s="5"/>
      <c r="I232" s="5"/>
    </row>
    <row r="233" spans="2:9" ht="10.5" customHeight="1" x14ac:dyDescent="0.2">
      <c r="B233" s="16" t="s">
        <v>97</v>
      </c>
      <c r="C233" s="295"/>
      <c r="D233" s="296"/>
      <c r="E233" s="296"/>
      <c r="F233" s="190"/>
      <c r="G233" s="47"/>
      <c r="H233" s="5"/>
      <c r="I233" s="5"/>
    </row>
    <row r="234" spans="2:9" ht="10.5" customHeight="1" x14ac:dyDescent="0.2">
      <c r="B234" s="16" t="s">
        <v>103</v>
      </c>
      <c r="C234" s="295"/>
      <c r="D234" s="296"/>
      <c r="E234" s="296"/>
      <c r="F234" s="190"/>
      <c r="G234" s="47"/>
      <c r="H234" s="5"/>
      <c r="I234" s="5"/>
    </row>
    <row r="235" spans="2:9" ht="10.5" customHeight="1" x14ac:dyDescent="0.2">
      <c r="B235" s="16" t="s">
        <v>96</v>
      </c>
      <c r="C235" s="295"/>
      <c r="D235" s="296"/>
      <c r="E235" s="296"/>
      <c r="F235" s="190"/>
      <c r="G235" s="47"/>
      <c r="H235" s="5"/>
      <c r="I235" s="5"/>
    </row>
    <row r="236" spans="2:9" ht="10.5" customHeight="1" x14ac:dyDescent="0.2">
      <c r="B236" s="16" t="s">
        <v>115</v>
      </c>
      <c r="C236" s="295">
        <v>25632.649999999998</v>
      </c>
      <c r="D236" s="296"/>
      <c r="E236" s="296"/>
      <c r="F236" s="190">
        <v>8.7795500310857699E-2</v>
      </c>
      <c r="G236" s="47"/>
      <c r="H236" s="5"/>
      <c r="I236" s="5"/>
    </row>
    <row r="237" spans="2:9" ht="10.5" customHeight="1" x14ac:dyDescent="0.2">
      <c r="B237" s="16" t="s">
        <v>114</v>
      </c>
      <c r="C237" s="295">
        <v>28197.629999999986</v>
      </c>
      <c r="D237" s="296"/>
      <c r="E237" s="296">
        <v>172.8</v>
      </c>
      <c r="F237" s="190">
        <v>0.15859499099753527</v>
      </c>
      <c r="G237" s="47"/>
      <c r="H237" s="5"/>
      <c r="I237" s="5"/>
    </row>
    <row r="238" spans="2:9" ht="10.5" customHeight="1" x14ac:dyDescent="0.2">
      <c r="B238" s="16" t="s">
        <v>123</v>
      </c>
      <c r="C238" s="295">
        <v>19415739.530000001</v>
      </c>
      <c r="D238" s="296">
        <v>6796.3899999999994</v>
      </c>
      <c r="E238" s="296">
        <v>130091.66999999998</v>
      </c>
      <c r="F238" s="190">
        <v>0.34962813527162551</v>
      </c>
      <c r="G238" s="47"/>
      <c r="H238" s="5"/>
      <c r="I238" s="5"/>
    </row>
    <row r="239" spans="2:9" ht="10.5" customHeight="1" x14ac:dyDescent="0.2">
      <c r="B239" s="16" t="s">
        <v>486</v>
      </c>
      <c r="C239" s="295"/>
      <c r="D239" s="296"/>
      <c r="E239" s="296"/>
      <c r="F239" s="190"/>
      <c r="G239" s="47"/>
      <c r="H239" s="5"/>
      <c r="I239" s="5"/>
    </row>
    <row r="240" spans="2:9" ht="10.5" customHeight="1" x14ac:dyDescent="0.2">
      <c r="B240" s="16" t="s">
        <v>95</v>
      </c>
      <c r="C240" s="295">
        <v>5897.0000000000009</v>
      </c>
      <c r="D240" s="296">
        <v>5805.0000000000009</v>
      </c>
      <c r="E240" s="296"/>
      <c r="F240" s="190"/>
      <c r="G240" s="47"/>
      <c r="H240" s="5"/>
      <c r="I240" s="5"/>
    </row>
    <row r="241" spans="1:9" s="486" customFormat="1" ht="10.5" customHeight="1" x14ac:dyDescent="0.2">
      <c r="A241" s="452"/>
      <c r="B241" s="563" t="s">
        <v>310</v>
      </c>
      <c r="C241" s="564"/>
      <c r="D241" s="565"/>
      <c r="E241" s="565"/>
      <c r="F241" s="566"/>
      <c r="G241" s="567"/>
    </row>
    <row r="242" spans="1:9" s="486" customFormat="1" ht="10.5" customHeight="1" x14ac:dyDescent="0.2">
      <c r="A242" s="452"/>
      <c r="B242" s="563" t="s">
        <v>311</v>
      </c>
      <c r="C242" s="564"/>
      <c r="D242" s="565"/>
      <c r="E242" s="565"/>
      <c r="F242" s="566"/>
      <c r="G242" s="567"/>
    </row>
    <row r="243" spans="1:9" s="486" customFormat="1" ht="10.5" customHeight="1" x14ac:dyDescent="0.2">
      <c r="A243" s="452"/>
      <c r="B243" s="563" t="s">
        <v>312</v>
      </c>
      <c r="C243" s="564"/>
      <c r="D243" s="565"/>
      <c r="E243" s="565"/>
      <c r="F243" s="566"/>
      <c r="G243" s="567"/>
    </row>
    <row r="244" spans="1:9" s="486" customFormat="1" ht="10.5" customHeight="1" x14ac:dyDescent="0.2">
      <c r="A244" s="452"/>
      <c r="B244" s="563" t="s">
        <v>313</v>
      </c>
      <c r="C244" s="564"/>
      <c r="D244" s="565"/>
      <c r="E244" s="565"/>
      <c r="F244" s="566"/>
      <c r="G244" s="567"/>
    </row>
    <row r="245" spans="1:9" ht="10.5" customHeight="1" x14ac:dyDescent="0.2">
      <c r="B245" s="16" t="s">
        <v>351</v>
      </c>
      <c r="C245" s="295"/>
      <c r="D245" s="296"/>
      <c r="E245" s="296"/>
      <c r="F245" s="190"/>
      <c r="G245" s="47"/>
      <c r="H245" s="5"/>
      <c r="I245" s="5"/>
    </row>
    <row r="246" spans="1:9" ht="10.5" customHeight="1" x14ac:dyDescent="0.2">
      <c r="B246" s="269" t="s">
        <v>412</v>
      </c>
      <c r="C246" s="295"/>
      <c r="D246" s="296"/>
      <c r="E246" s="296"/>
      <c r="F246" s="190"/>
      <c r="G246" s="47"/>
      <c r="H246" s="5"/>
      <c r="I246" s="5"/>
    </row>
    <row r="247" spans="1:9" ht="10.5" customHeight="1" x14ac:dyDescent="0.2">
      <c r="B247" s="16" t="s">
        <v>426</v>
      </c>
      <c r="C247" s="295">
        <v>252977.94999999995</v>
      </c>
      <c r="D247" s="296"/>
      <c r="E247" s="296">
        <v>1846.6000000000001</v>
      </c>
      <c r="F247" s="190">
        <v>5.5705945327693129E-2</v>
      </c>
      <c r="G247" s="47"/>
      <c r="H247" s="5"/>
      <c r="I247" s="5"/>
    </row>
    <row r="248" spans="1:9" ht="10.5" customHeight="1" x14ac:dyDescent="0.2">
      <c r="B248" s="16" t="s">
        <v>444</v>
      </c>
      <c r="C248" s="295">
        <v>895518.55027500005</v>
      </c>
      <c r="D248" s="296"/>
      <c r="E248" s="296"/>
      <c r="F248" s="190">
        <v>5.3776524608396103E-2</v>
      </c>
      <c r="G248" s="47"/>
      <c r="H248" s="5"/>
      <c r="I248" s="5"/>
    </row>
    <row r="249" spans="1:9" ht="10.5" customHeight="1" x14ac:dyDescent="0.2">
      <c r="B249" s="16" t="s">
        <v>94</v>
      </c>
      <c r="C249" s="295"/>
      <c r="D249" s="296"/>
      <c r="E249" s="296"/>
      <c r="F249" s="190"/>
      <c r="G249" s="47"/>
      <c r="H249" s="5"/>
      <c r="I249" s="5"/>
    </row>
    <row r="250" spans="1:9" ht="10.5" customHeight="1" x14ac:dyDescent="0.2">
      <c r="B250" s="16" t="s">
        <v>92</v>
      </c>
      <c r="C250" s="295">
        <v>508.04000000000008</v>
      </c>
      <c r="D250" s="296"/>
      <c r="E250" s="296"/>
      <c r="F250" s="190">
        <v>0.11519887610852586</v>
      </c>
      <c r="G250" s="47"/>
      <c r="H250" s="5"/>
      <c r="I250" s="5"/>
    </row>
    <row r="251" spans="1:9" ht="10.5" customHeight="1" x14ac:dyDescent="0.2">
      <c r="B251" s="16" t="s">
        <v>93</v>
      </c>
      <c r="C251" s="295">
        <v>370</v>
      </c>
      <c r="D251" s="296"/>
      <c r="E251" s="296"/>
      <c r="F251" s="190"/>
      <c r="G251" s="47"/>
      <c r="H251" s="5"/>
      <c r="I251" s="5"/>
    </row>
    <row r="252" spans="1:9" ht="10.5" customHeight="1" x14ac:dyDescent="0.2">
      <c r="B252" s="16" t="s">
        <v>91</v>
      </c>
      <c r="C252" s="295">
        <v>144.80000000000001</v>
      </c>
      <c r="D252" s="296"/>
      <c r="E252" s="296"/>
      <c r="F252" s="190">
        <v>0.81</v>
      </c>
      <c r="G252" s="47"/>
      <c r="H252" s="5"/>
      <c r="I252" s="5"/>
    </row>
    <row r="253" spans="1:9" ht="10.5" customHeight="1" x14ac:dyDescent="0.2">
      <c r="B253" s="16" t="s">
        <v>252</v>
      </c>
      <c r="C253" s="295"/>
      <c r="D253" s="296"/>
      <c r="E253" s="296"/>
      <c r="F253" s="190"/>
      <c r="G253" s="47"/>
      <c r="H253" s="5"/>
      <c r="I253" s="5"/>
    </row>
    <row r="254" spans="1:9" ht="10.5" customHeight="1" x14ac:dyDescent="0.2">
      <c r="B254" s="16" t="s">
        <v>177</v>
      </c>
      <c r="C254" s="295">
        <v>259689.13999999998</v>
      </c>
      <c r="D254" s="296"/>
      <c r="E254" s="296">
        <v>1794.8000000000004</v>
      </c>
      <c r="F254" s="190">
        <v>0.45722043078180041</v>
      </c>
      <c r="G254" s="47"/>
      <c r="H254" s="5"/>
      <c r="I254" s="5"/>
    </row>
    <row r="255" spans="1:9" ht="10.5" customHeight="1" x14ac:dyDescent="0.2">
      <c r="B255" s="16" t="s">
        <v>303</v>
      </c>
      <c r="C255" s="295"/>
      <c r="D255" s="296"/>
      <c r="E255" s="296"/>
      <c r="F255" s="190"/>
      <c r="G255" s="47"/>
      <c r="H255" s="5"/>
      <c r="I255" s="5"/>
    </row>
    <row r="256" spans="1:9" ht="13.5" customHeight="1" x14ac:dyDescent="0.2">
      <c r="B256" s="16" t="s">
        <v>382</v>
      </c>
      <c r="C256" s="295">
        <v>222546</v>
      </c>
      <c r="D256" s="296"/>
      <c r="E256" s="296">
        <v>1525</v>
      </c>
      <c r="F256" s="190">
        <v>0.33826434428077867</v>
      </c>
      <c r="G256" s="117"/>
      <c r="H256" s="5"/>
      <c r="I256" s="5"/>
    </row>
    <row r="257" spans="1:9" s="28" customFormat="1" ht="18.75" customHeight="1" x14ac:dyDescent="0.2">
      <c r="A257" s="24"/>
      <c r="B257" s="268" t="s">
        <v>255</v>
      </c>
      <c r="C257" s="295">
        <v>41967.76</v>
      </c>
      <c r="D257" s="296">
        <v>40239.08</v>
      </c>
      <c r="E257" s="296">
        <v>678.68000000000006</v>
      </c>
      <c r="F257" s="190"/>
      <c r="G257" s="47"/>
      <c r="H257" s="5"/>
    </row>
    <row r="258" spans="1:9" s="28" customFormat="1" ht="15" customHeight="1" x14ac:dyDescent="0.2">
      <c r="A258" s="24"/>
      <c r="B258" s="16" t="s">
        <v>374</v>
      </c>
      <c r="C258" s="295">
        <v>2340</v>
      </c>
      <c r="D258" s="296"/>
      <c r="E258" s="296"/>
      <c r="F258" s="190">
        <v>0.39285714285714279</v>
      </c>
      <c r="G258" s="270"/>
      <c r="H258" s="271"/>
      <c r="I258" s="47"/>
    </row>
    <row r="259" spans="1:9" s="28" customFormat="1" ht="15" customHeight="1" x14ac:dyDescent="0.2">
      <c r="A259" s="24"/>
      <c r="B259" s="574" t="s">
        <v>460</v>
      </c>
      <c r="C259" s="295"/>
      <c r="D259" s="296"/>
      <c r="E259" s="296"/>
      <c r="F259" s="190"/>
      <c r="G259" s="270"/>
      <c r="H259" s="271"/>
      <c r="I259" s="47"/>
    </row>
    <row r="260" spans="1:9" s="28" customFormat="1" ht="15" customHeight="1" x14ac:dyDescent="0.2">
      <c r="A260" s="24"/>
      <c r="B260" s="16" t="s">
        <v>487</v>
      </c>
      <c r="C260" s="295"/>
      <c r="D260" s="296"/>
      <c r="E260" s="296"/>
      <c r="F260" s="190"/>
      <c r="G260" s="270"/>
      <c r="H260" s="271"/>
      <c r="I260" s="47"/>
    </row>
    <row r="261" spans="1:9" s="28" customFormat="1" ht="11.25" customHeight="1" x14ac:dyDescent="0.2">
      <c r="A261" s="24"/>
      <c r="B261" s="16" t="s">
        <v>99</v>
      </c>
      <c r="C261" s="295">
        <v>251479.13</v>
      </c>
      <c r="D261" s="296">
        <v>480</v>
      </c>
      <c r="E261" s="296">
        <v>1950</v>
      </c>
      <c r="F261" s="190">
        <v>0.83913394833030819</v>
      </c>
      <c r="G261" s="266"/>
      <c r="H261" s="267"/>
      <c r="I261" s="47"/>
    </row>
    <row r="262" spans="1:9" s="28" customFormat="1" ht="11.25" customHeight="1" x14ac:dyDescent="0.2">
      <c r="A262" s="24"/>
      <c r="B262" s="16" t="s">
        <v>98</v>
      </c>
      <c r="C262" s="295"/>
      <c r="D262" s="296"/>
      <c r="E262" s="296"/>
      <c r="F262" s="180"/>
      <c r="G262" s="266"/>
      <c r="H262" s="267"/>
      <c r="I262" s="47"/>
    </row>
    <row r="263" spans="1:9" s="28" customFormat="1" ht="11.25" customHeight="1" x14ac:dyDescent="0.2">
      <c r="A263" s="24"/>
      <c r="B263" s="16" t="s">
        <v>250</v>
      </c>
      <c r="C263" s="295"/>
      <c r="D263" s="296"/>
      <c r="E263" s="296"/>
      <c r="F263" s="190"/>
      <c r="G263" s="266"/>
      <c r="H263" s="267"/>
      <c r="I263" s="47"/>
    </row>
    <row r="264" spans="1:9" s="28" customFormat="1" ht="11.25" customHeight="1" x14ac:dyDescent="0.2">
      <c r="A264" s="24"/>
      <c r="B264" s="263" t="s">
        <v>253</v>
      </c>
      <c r="C264" s="299">
        <v>43257101.950274982</v>
      </c>
      <c r="D264" s="300">
        <v>898595.42</v>
      </c>
      <c r="E264" s="300">
        <v>255171.00999999995</v>
      </c>
      <c r="F264" s="234">
        <v>4.0129440821083495E-2</v>
      </c>
      <c r="G264" s="266"/>
      <c r="H264" s="267"/>
      <c r="I264" s="47"/>
    </row>
    <row r="265" spans="1:9" ht="12" customHeight="1" x14ac:dyDescent="0.2">
      <c r="B265" s="265" t="s">
        <v>238</v>
      </c>
      <c r="C265" s="266"/>
      <c r="D265" s="266"/>
      <c r="E265" s="266"/>
      <c r="F265" s="266"/>
      <c r="G265" s="48"/>
      <c r="H265" s="48"/>
      <c r="I265" s="47"/>
    </row>
    <row r="266" spans="1:9" ht="15" customHeight="1" x14ac:dyDescent="0.2">
      <c r="B266" s="265" t="s">
        <v>249</v>
      </c>
      <c r="C266" s="266"/>
      <c r="D266" s="266"/>
      <c r="E266" s="266"/>
      <c r="F266" s="266"/>
      <c r="G266" s="8"/>
      <c r="H266" s="8"/>
      <c r="I266" s="8"/>
    </row>
    <row r="267" spans="1:9" ht="9.75" customHeight="1" x14ac:dyDescent="0.2">
      <c r="B267" s="265" t="s">
        <v>251</v>
      </c>
      <c r="C267" s="266"/>
      <c r="D267" s="266"/>
      <c r="E267" s="266"/>
      <c r="F267" s="266"/>
    </row>
    <row r="268" spans="1:9" ht="12" customHeight="1" x14ac:dyDescent="0.2">
      <c r="B268" s="265"/>
      <c r="C268" s="266"/>
      <c r="D268" s="266"/>
      <c r="E268" s="266"/>
      <c r="F268" s="266"/>
      <c r="G268" s="20"/>
      <c r="H268" s="5"/>
      <c r="I268" s="5"/>
    </row>
    <row r="269" spans="1:9" ht="9.75" customHeight="1" x14ac:dyDescent="0.2">
      <c r="B269" s="43"/>
      <c r="D269" s="48"/>
      <c r="E269" s="48"/>
      <c r="F269" s="48"/>
      <c r="G269" s="23"/>
      <c r="H269" s="5"/>
      <c r="I269" s="5"/>
    </row>
    <row r="270" spans="1:9" s="28" customFormat="1" ht="18" customHeight="1" x14ac:dyDescent="0.25">
      <c r="A270" s="24"/>
      <c r="B270" s="7" t="s">
        <v>288</v>
      </c>
      <c r="C270" s="8"/>
      <c r="D270" s="8"/>
      <c r="E270" s="8"/>
      <c r="F270" s="8"/>
      <c r="G270" s="27"/>
    </row>
    <row r="271" spans="1:9" x14ac:dyDescent="0.2">
      <c r="B271" s="9"/>
      <c r="C271" s="10" t="str">
        <f>$C$3</f>
        <v>MOIS D'AVRIL 2024</v>
      </c>
      <c r="D271" s="11"/>
      <c r="G271" s="20"/>
      <c r="H271" s="5"/>
      <c r="I271" s="5"/>
    </row>
    <row r="272" spans="1:9" ht="12.75" x14ac:dyDescent="0.2">
      <c r="B272" s="12" t="str">
        <f>$B$4</f>
        <v xml:space="preserve">             II- ASSURANCE MATERNITE : DEPENSES en milliers d'euros</v>
      </c>
      <c r="C272" s="13"/>
      <c r="D272" s="13"/>
      <c r="E272" s="13"/>
      <c r="F272" s="14"/>
      <c r="G272" s="20"/>
      <c r="H272" s="5"/>
      <c r="I272" s="5"/>
    </row>
    <row r="273" spans="1:9" s="28" customFormat="1" ht="12" customHeight="1" x14ac:dyDescent="0.2">
      <c r="A273" s="54"/>
      <c r="B273" s="16" t="s">
        <v>4</v>
      </c>
      <c r="C273" s="18" t="s">
        <v>6</v>
      </c>
      <c r="D273" s="219" t="s">
        <v>3</v>
      </c>
      <c r="E273" s="219" t="s">
        <v>237</v>
      </c>
      <c r="F273" s="19" t="str">
        <f>Maladie_mnt!$H$5</f>
        <v>GAM</v>
      </c>
      <c r="G273" s="27"/>
    </row>
    <row r="274" spans="1:9" ht="10.5" customHeight="1" x14ac:dyDescent="0.2">
      <c r="A274" s="2"/>
      <c r="B274" s="21"/>
      <c r="C274" s="44"/>
      <c r="D274" s="220" t="s">
        <v>241</v>
      </c>
      <c r="E274" s="220" t="s">
        <v>239</v>
      </c>
      <c r="F274" s="22" t="str">
        <f>Maladie_mnt!$H$6</f>
        <v>en %</v>
      </c>
      <c r="G274" s="20"/>
      <c r="H274" s="5"/>
      <c r="I274" s="5"/>
    </row>
    <row r="275" spans="1:9" ht="12.75" x14ac:dyDescent="0.2">
      <c r="A275" s="2"/>
      <c r="B275" s="52" t="s">
        <v>163</v>
      </c>
      <c r="C275" s="303"/>
      <c r="D275" s="304"/>
      <c r="E275" s="304"/>
      <c r="F275" s="237"/>
      <c r="G275" s="20"/>
      <c r="H275" s="5"/>
      <c r="I275" s="5"/>
    </row>
    <row r="276" spans="1:9" ht="10.5" customHeight="1" x14ac:dyDescent="0.2">
      <c r="A276" s="2"/>
      <c r="B276" s="16"/>
      <c r="C276" s="301"/>
      <c r="D276" s="302"/>
      <c r="E276" s="302"/>
      <c r="F276" s="239"/>
      <c r="G276" s="20"/>
      <c r="H276" s="5"/>
      <c r="I276" s="5"/>
    </row>
    <row r="277" spans="1:9" ht="10.5" customHeight="1" x14ac:dyDescent="0.2">
      <c r="A277" s="2"/>
      <c r="B277" s="31" t="s">
        <v>124</v>
      </c>
      <c r="C277" s="301"/>
      <c r="D277" s="302"/>
      <c r="E277" s="302"/>
      <c r="F277" s="239"/>
      <c r="G277" s="20"/>
      <c r="H277" s="5"/>
      <c r="I277" s="5"/>
    </row>
    <row r="278" spans="1:9" ht="10.5" customHeight="1" x14ac:dyDescent="0.2">
      <c r="A278" s="2"/>
      <c r="B278" s="37" t="s">
        <v>125</v>
      </c>
      <c r="C278" s="301">
        <v>1602669.1699999974</v>
      </c>
      <c r="D278" s="302">
        <v>5287.3000000000038</v>
      </c>
      <c r="E278" s="302">
        <v>8121.2000000000053</v>
      </c>
      <c r="F278" s="239">
        <v>0.11369102902291295</v>
      </c>
      <c r="G278" s="20"/>
      <c r="H278" s="5"/>
      <c r="I278" s="5"/>
    </row>
    <row r="279" spans="1:9" ht="10.5" customHeight="1" x14ac:dyDescent="0.2">
      <c r="A279" s="2"/>
      <c r="B279" s="37" t="s">
        <v>126</v>
      </c>
      <c r="C279" s="301">
        <v>990.49999999999989</v>
      </c>
      <c r="D279" s="302"/>
      <c r="E279" s="302"/>
      <c r="F279" s="239"/>
      <c r="G279" s="20"/>
      <c r="H279" s="5"/>
      <c r="I279" s="5"/>
    </row>
    <row r="280" spans="1:9" ht="10.5" customHeight="1" x14ac:dyDescent="0.2">
      <c r="A280" s="2"/>
      <c r="B280" s="37" t="s">
        <v>127</v>
      </c>
      <c r="C280" s="301">
        <v>6420.4</v>
      </c>
      <c r="D280" s="302"/>
      <c r="E280" s="302"/>
      <c r="F280" s="239"/>
      <c r="G280" s="20"/>
      <c r="H280" s="5"/>
      <c r="I280" s="5"/>
    </row>
    <row r="281" spans="1:9" ht="10.5" customHeight="1" x14ac:dyDescent="0.2">
      <c r="A281" s="2"/>
      <c r="B281" s="37" t="s">
        <v>219</v>
      </c>
      <c r="C281" s="301">
        <v>339662.74999999994</v>
      </c>
      <c r="D281" s="302"/>
      <c r="E281" s="302">
        <v>1239.43</v>
      </c>
      <c r="F281" s="239">
        <v>0.16463149823009271</v>
      </c>
      <c r="G281" s="20"/>
      <c r="H281" s="5"/>
      <c r="I281" s="5"/>
    </row>
    <row r="282" spans="1:9" ht="10.5" customHeight="1" x14ac:dyDescent="0.2">
      <c r="A282" s="2"/>
      <c r="B282" s="37" t="s">
        <v>130</v>
      </c>
      <c r="C282" s="301"/>
      <c r="D282" s="302"/>
      <c r="E282" s="302"/>
      <c r="F282" s="239"/>
      <c r="G282" s="20"/>
      <c r="H282" s="5"/>
      <c r="I282" s="5"/>
    </row>
    <row r="283" spans="1:9" s="28" customFormat="1" ht="10.5" customHeight="1" x14ac:dyDescent="0.2">
      <c r="A283" s="54"/>
      <c r="B283" s="16" t="s">
        <v>128</v>
      </c>
      <c r="C283" s="301"/>
      <c r="D283" s="302"/>
      <c r="E283" s="302"/>
      <c r="F283" s="239"/>
      <c r="G283" s="27"/>
      <c r="H283" s="5"/>
    </row>
    <row r="284" spans="1:9" s="28" customFormat="1" x14ac:dyDescent="0.2">
      <c r="A284" s="54"/>
      <c r="B284" s="16" t="s">
        <v>192</v>
      </c>
      <c r="C284" s="301"/>
      <c r="D284" s="302"/>
      <c r="E284" s="302"/>
      <c r="F284" s="239"/>
      <c r="G284" s="27"/>
      <c r="H284" s="5"/>
    </row>
    <row r="285" spans="1:9" s="28" customFormat="1" x14ac:dyDescent="0.2">
      <c r="A285" s="54"/>
      <c r="B285" s="37" t="s">
        <v>416</v>
      </c>
      <c r="C285" s="301">
        <v>116</v>
      </c>
      <c r="D285" s="302"/>
      <c r="E285" s="302"/>
      <c r="F285" s="239"/>
      <c r="G285" s="27"/>
      <c r="H285" s="5"/>
    </row>
    <row r="286" spans="1:9" s="28" customFormat="1" x14ac:dyDescent="0.2">
      <c r="A286" s="54"/>
      <c r="B286" s="574" t="s">
        <v>452</v>
      </c>
      <c r="C286" s="301"/>
      <c r="D286" s="302"/>
      <c r="E286" s="302"/>
      <c r="F286" s="239"/>
      <c r="G286" s="27"/>
      <c r="H286" s="5"/>
    </row>
    <row r="287" spans="1:9" s="28" customFormat="1" x14ac:dyDescent="0.2">
      <c r="A287" s="54"/>
      <c r="B287" s="574" t="s">
        <v>488</v>
      </c>
      <c r="C287" s="301"/>
      <c r="D287" s="302"/>
      <c r="E287" s="302"/>
      <c r="F287" s="239"/>
      <c r="G287" s="27"/>
      <c r="H287" s="5"/>
    </row>
    <row r="288" spans="1:9" ht="10.5" customHeight="1" x14ac:dyDescent="0.2">
      <c r="A288" s="2"/>
      <c r="B288" s="16" t="s">
        <v>424</v>
      </c>
      <c r="C288" s="301"/>
      <c r="D288" s="302"/>
      <c r="E288" s="302"/>
      <c r="F288" s="239"/>
      <c r="G288" s="20"/>
      <c r="H288" s="5"/>
      <c r="I288" s="5"/>
    </row>
    <row r="289" spans="1:9" ht="10.5" customHeight="1" x14ac:dyDescent="0.2">
      <c r="A289" s="2"/>
      <c r="B289" s="37" t="s">
        <v>178</v>
      </c>
      <c r="C289" s="301"/>
      <c r="D289" s="302"/>
      <c r="E289" s="302"/>
      <c r="F289" s="239"/>
      <c r="G289" s="20"/>
      <c r="H289" s="5"/>
      <c r="I289" s="5"/>
    </row>
    <row r="290" spans="1:9" ht="10.5" customHeight="1" x14ac:dyDescent="0.2">
      <c r="A290" s="2"/>
      <c r="B290" s="35" t="s">
        <v>131</v>
      </c>
      <c r="C290" s="303">
        <v>1949858.819999997</v>
      </c>
      <c r="D290" s="304">
        <v>5287.3000000000038</v>
      </c>
      <c r="E290" s="304">
        <v>9360.6300000000047</v>
      </c>
      <c r="F290" s="237">
        <v>0.12162691580413787</v>
      </c>
      <c r="G290" s="20"/>
      <c r="H290" s="5"/>
      <c r="I290" s="5"/>
    </row>
    <row r="291" spans="1:9" ht="10.5" customHeight="1" x14ac:dyDescent="0.2">
      <c r="A291" s="2"/>
      <c r="B291" s="31" t="s">
        <v>132</v>
      </c>
      <c r="C291" s="303"/>
      <c r="D291" s="304"/>
      <c r="E291" s="304"/>
      <c r="F291" s="237"/>
      <c r="G291" s="20"/>
      <c r="H291" s="5"/>
      <c r="I291" s="5"/>
    </row>
    <row r="292" spans="1:9" ht="10.5" customHeight="1" x14ac:dyDescent="0.2">
      <c r="A292" s="2"/>
      <c r="B292" s="37" t="s">
        <v>24</v>
      </c>
      <c r="C292" s="301">
        <v>832932.92000000132</v>
      </c>
      <c r="D292" s="302">
        <v>730.2</v>
      </c>
      <c r="E292" s="302">
        <v>3512.3900000000003</v>
      </c>
      <c r="F292" s="239">
        <v>5.0738469395809727E-2</v>
      </c>
      <c r="G292" s="20"/>
      <c r="H292" s="5"/>
      <c r="I292" s="5"/>
    </row>
    <row r="293" spans="1:9" ht="10.5" customHeight="1" x14ac:dyDescent="0.2">
      <c r="A293" s="2"/>
      <c r="B293" s="37" t="s">
        <v>133</v>
      </c>
      <c r="C293" s="301">
        <v>1176145.4400000011</v>
      </c>
      <c r="D293" s="302">
        <v>106.11999999999999</v>
      </c>
      <c r="E293" s="302">
        <v>8686.6999999999989</v>
      </c>
      <c r="F293" s="239">
        <v>0.20897563271717501</v>
      </c>
      <c r="G293" s="20"/>
      <c r="H293" s="5"/>
      <c r="I293" s="5"/>
    </row>
    <row r="294" spans="1:9" ht="10.5" customHeight="1" x14ac:dyDescent="0.2">
      <c r="A294" s="2"/>
      <c r="B294" s="37" t="s">
        <v>134</v>
      </c>
      <c r="C294" s="301">
        <v>8671.5099999999948</v>
      </c>
      <c r="D294" s="302">
        <v>2006.4999999999998</v>
      </c>
      <c r="E294" s="302">
        <v>211.72</v>
      </c>
      <c r="F294" s="239"/>
      <c r="G294" s="20"/>
      <c r="H294" s="5"/>
      <c r="I294" s="5"/>
    </row>
    <row r="295" spans="1:9" ht="10.5" customHeight="1" x14ac:dyDescent="0.2">
      <c r="A295" s="2"/>
      <c r="B295" s="37" t="s">
        <v>220</v>
      </c>
      <c r="C295" s="301">
        <v>7008.36</v>
      </c>
      <c r="D295" s="302">
        <v>28</v>
      </c>
      <c r="E295" s="302"/>
      <c r="F295" s="239">
        <v>-0.21966155894882411</v>
      </c>
      <c r="G295" s="20"/>
      <c r="H295" s="5"/>
      <c r="I295" s="5"/>
    </row>
    <row r="296" spans="1:9" s="562" customFormat="1" ht="16.5" customHeight="1" x14ac:dyDescent="0.2">
      <c r="A296" s="559"/>
      <c r="B296" s="553" t="s">
        <v>312</v>
      </c>
      <c r="C296" s="548"/>
      <c r="D296" s="560"/>
      <c r="E296" s="560"/>
      <c r="F296" s="549"/>
      <c r="G296" s="561"/>
      <c r="H296" s="486"/>
    </row>
    <row r="297" spans="1:9" s="28" customFormat="1" ht="16.5" customHeight="1" x14ac:dyDescent="0.2">
      <c r="A297" s="54"/>
      <c r="B297" s="16" t="s">
        <v>416</v>
      </c>
      <c r="C297" s="301">
        <v>20</v>
      </c>
      <c r="D297" s="302"/>
      <c r="E297" s="302"/>
      <c r="F297" s="239"/>
      <c r="G297" s="27"/>
      <c r="H297" s="5"/>
    </row>
    <row r="298" spans="1:9" s="28" customFormat="1" ht="16.5" customHeight="1" x14ac:dyDescent="0.2">
      <c r="A298" s="54"/>
      <c r="B298" s="574" t="s">
        <v>453</v>
      </c>
      <c r="C298" s="301"/>
      <c r="D298" s="302"/>
      <c r="E298" s="302"/>
      <c r="F298" s="239"/>
      <c r="G298" s="27"/>
      <c r="H298" s="5"/>
    </row>
    <row r="299" spans="1:9" s="28" customFormat="1" ht="16.5" hidden="1" customHeight="1" x14ac:dyDescent="0.2">
      <c r="A299" s="54"/>
      <c r="B299" s="574"/>
      <c r="C299" s="301"/>
      <c r="D299" s="302"/>
      <c r="E299" s="302"/>
      <c r="F299" s="239"/>
      <c r="G299" s="27"/>
      <c r="H299" s="5"/>
    </row>
    <row r="300" spans="1:9" ht="10.5" customHeight="1" x14ac:dyDescent="0.2">
      <c r="A300" s="2"/>
      <c r="B300" s="16" t="s">
        <v>424</v>
      </c>
      <c r="C300" s="301"/>
      <c r="D300" s="302"/>
      <c r="E300" s="302"/>
      <c r="F300" s="239"/>
      <c r="G300" s="20"/>
      <c r="H300" s="5"/>
      <c r="I300" s="5"/>
    </row>
    <row r="301" spans="1:9" ht="10.5" customHeight="1" x14ac:dyDescent="0.2">
      <c r="A301" s="2"/>
      <c r="B301" s="16" t="s">
        <v>178</v>
      </c>
      <c r="C301" s="301"/>
      <c r="D301" s="302"/>
      <c r="E301" s="302"/>
      <c r="F301" s="239"/>
      <c r="G301" s="20"/>
      <c r="H301" s="5"/>
      <c r="I301" s="5"/>
    </row>
    <row r="302" spans="1:9" s="28" customFormat="1" ht="10.5" customHeight="1" x14ac:dyDescent="0.2">
      <c r="A302" s="54"/>
      <c r="B302" s="35" t="s">
        <v>135</v>
      </c>
      <c r="C302" s="303">
        <v>2024778.2300000028</v>
      </c>
      <c r="D302" s="304">
        <v>2870.8199999999997</v>
      </c>
      <c r="E302" s="304">
        <v>12410.809999999998</v>
      </c>
      <c r="F302" s="237">
        <v>0.11077774802761642</v>
      </c>
      <c r="G302" s="27"/>
      <c r="H302" s="5"/>
    </row>
    <row r="303" spans="1:9" ht="9.75" customHeight="1" x14ac:dyDescent="0.2">
      <c r="A303" s="2"/>
      <c r="B303" s="31" t="s">
        <v>136</v>
      </c>
      <c r="C303" s="303"/>
      <c r="D303" s="304"/>
      <c r="E303" s="304"/>
      <c r="F303" s="237"/>
      <c r="G303" s="20"/>
      <c r="H303" s="5"/>
      <c r="I303" s="5"/>
    </row>
    <row r="304" spans="1:9" s="28" customFormat="1" x14ac:dyDescent="0.2">
      <c r="A304" s="54"/>
      <c r="B304" s="37" t="s">
        <v>138</v>
      </c>
      <c r="C304" s="301">
        <v>7113.8499999999995</v>
      </c>
      <c r="D304" s="302">
        <v>88.4</v>
      </c>
      <c r="E304" s="302"/>
      <c r="F304" s="239">
        <v>-0.22755307019925086</v>
      </c>
      <c r="G304" s="27"/>
      <c r="H304" s="5"/>
    </row>
    <row r="305" spans="1:9" x14ac:dyDescent="0.2">
      <c r="A305" s="2"/>
      <c r="B305" s="37" t="s">
        <v>221</v>
      </c>
      <c r="C305" s="301"/>
      <c r="D305" s="302"/>
      <c r="E305" s="302"/>
      <c r="F305" s="239"/>
      <c r="G305" s="20"/>
      <c r="H305" s="5"/>
      <c r="I305" s="5"/>
    </row>
    <row r="306" spans="1:9" s="28" customFormat="1" x14ac:dyDescent="0.2">
      <c r="A306" s="54"/>
      <c r="B306" s="16" t="s">
        <v>128</v>
      </c>
      <c r="C306" s="301"/>
      <c r="D306" s="302"/>
      <c r="E306" s="302"/>
      <c r="F306" s="239"/>
      <c r="G306" s="27"/>
      <c r="H306" s="5"/>
    </row>
    <row r="307" spans="1:9" s="28" customFormat="1" x14ac:dyDescent="0.2">
      <c r="A307" s="54"/>
      <c r="B307" s="16" t="s">
        <v>416</v>
      </c>
      <c r="C307" s="301"/>
      <c r="D307" s="302"/>
      <c r="E307" s="302"/>
      <c r="F307" s="239"/>
      <c r="G307" s="27"/>
      <c r="H307" s="5"/>
    </row>
    <row r="308" spans="1:9" ht="10.5" customHeight="1" x14ac:dyDescent="0.2">
      <c r="A308" s="2"/>
      <c r="B308" s="16" t="s">
        <v>436</v>
      </c>
      <c r="C308" s="303"/>
      <c r="D308" s="304"/>
      <c r="E308" s="304"/>
      <c r="F308" s="237"/>
      <c r="G308" s="20"/>
      <c r="H308" s="5"/>
      <c r="I308" s="5"/>
    </row>
    <row r="309" spans="1:9" ht="10.5" customHeight="1" x14ac:dyDescent="0.2">
      <c r="A309" s="2"/>
      <c r="B309" s="574" t="s">
        <v>454</v>
      </c>
      <c r="C309" s="303"/>
      <c r="D309" s="304"/>
      <c r="E309" s="304"/>
      <c r="F309" s="237"/>
      <c r="G309" s="20"/>
      <c r="H309" s="5"/>
      <c r="I309" s="5"/>
    </row>
    <row r="310" spans="1:9" ht="10.5" hidden="1" customHeight="1" x14ac:dyDescent="0.2">
      <c r="A310" s="2"/>
      <c r="B310" s="574"/>
      <c r="C310" s="303"/>
      <c r="D310" s="304"/>
      <c r="E310" s="304"/>
      <c r="F310" s="237"/>
      <c r="G310" s="20"/>
      <c r="H310" s="5"/>
      <c r="I310" s="5"/>
    </row>
    <row r="311" spans="1:9" s="57" customFormat="1" ht="10.5" customHeight="1" x14ac:dyDescent="0.2">
      <c r="A311" s="6"/>
      <c r="B311" s="16" t="s">
        <v>178</v>
      </c>
      <c r="C311" s="301"/>
      <c r="D311" s="302"/>
      <c r="E311" s="302"/>
      <c r="F311" s="239"/>
      <c r="G311" s="56"/>
      <c r="H311" s="5"/>
    </row>
    <row r="312" spans="1:9" s="57" customFormat="1" ht="10.5" customHeight="1" x14ac:dyDescent="0.2">
      <c r="A312" s="6"/>
      <c r="B312" s="16" t="s">
        <v>356</v>
      </c>
      <c r="C312" s="303"/>
      <c r="D312" s="304"/>
      <c r="E312" s="304"/>
      <c r="F312" s="237"/>
      <c r="G312" s="56"/>
      <c r="H312" s="5"/>
    </row>
    <row r="313" spans="1:9" s="57" customFormat="1" ht="10.5" customHeight="1" x14ac:dyDescent="0.2">
      <c r="A313" s="6"/>
      <c r="B313" s="35" t="s">
        <v>137</v>
      </c>
      <c r="C313" s="303">
        <v>7113.8499999999995</v>
      </c>
      <c r="D313" s="304">
        <v>88.4</v>
      </c>
      <c r="E313" s="304"/>
      <c r="F313" s="237">
        <v>-0.22839091056998762</v>
      </c>
      <c r="G313" s="56"/>
      <c r="H313" s="5"/>
    </row>
    <row r="314" spans="1:9" s="57" customFormat="1" ht="10.5" customHeight="1" x14ac:dyDescent="0.2">
      <c r="A314" s="6"/>
      <c r="B314" s="31" t="s">
        <v>141</v>
      </c>
      <c r="C314" s="303"/>
      <c r="D314" s="304"/>
      <c r="E314" s="304"/>
      <c r="F314" s="237"/>
      <c r="G314" s="56"/>
      <c r="H314" s="5"/>
    </row>
    <row r="315" spans="1:9" s="57" customFormat="1" x14ac:dyDescent="0.2">
      <c r="A315" s="6"/>
      <c r="B315" s="37" t="s">
        <v>151</v>
      </c>
      <c r="C315" s="301">
        <v>22988.190000000013</v>
      </c>
      <c r="D315" s="302"/>
      <c r="E315" s="302">
        <v>188.94000000000003</v>
      </c>
      <c r="F315" s="239">
        <v>0.14568887537721276</v>
      </c>
      <c r="G315" s="56"/>
    </row>
    <row r="316" spans="1:9" s="60" customFormat="1" ht="14.25" customHeight="1" x14ac:dyDescent="0.2">
      <c r="A316" s="24"/>
      <c r="B316" s="16" t="s">
        <v>222</v>
      </c>
      <c r="C316" s="301"/>
      <c r="D316" s="302"/>
      <c r="E316" s="302"/>
      <c r="F316" s="239"/>
      <c r="G316" s="59"/>
    </row>
    <row r="317" spans="1:9" s="60" customFormat="1" ht="14.25" customHeight="1" x14ac:dyDescent="0.2">
      <c r="A317" s="24"/>
      <c r="B317" s="16" t="s">
        <v>128</v>
      </c>
      <c r="C317" s="306"/>
      <c r="D317" s="307"/>
      <c r="E317" s="307"/>
      <c r="F317" s="182"/>
      <c r="G317" s="59"/>
    </row>
    <row r="318" spans="1:9" s="57" customFormat="1" ht="10.5" customHeight="1" x14ac:dyDescent="0.2">
      <c r="A318" s="6"/>
      <c r="B318" s="16" t="s">
        <v>427</v>
      </c>
      <c r="C318" s="306"/>
      <c r="D318" s="307"/>
      <c r="E318" s="307"/>
      <c r="F318" s="182"/>
      <c r="G318" s="56"/>
      <c r="H318" s="5"/>
    </row>
    <row r="319" spans="1:9" s="57" customFormat="1" ht="10.5" hidden="1" customHeight="1" x14ac:dyDescent="0.2">
      <c r="A319" s="6"/>
      <c r="B319" s="16"/>
      <c r="C319" s="306"/>
      <c r="D319" s="307"/>
      <c r="E319" s="307"/>
      <c r="F319" s="182"/>
      <c r="G319" s="56"/>
      <c r="H319" s="5"/>
    </row>
    <row r="320" spans="1:9" s="57" customFormat="1" ht="10.5" customHeight="1" x14ac:dyDescent="0.2">
      <c r="A320" s="6"/>
      <c r="B320" s="574" t="s">
        <v>455</v>
      </c>
      <c r="C320" s="306"/>
      <c r="D320" s="307"/>
      <c r="E320" s="307"/>
      <c r="F320" s="182"/>
      <c r="G320" s="56"/>
      <c r="H320" s="5"/>
    </row>
    <row r="321" spans="1:9" s="57" customFormat="1" ht="10.5" hidden="1" customHeight="1" x14ac:dyDescent="0.2">
      <c r="A321" s="6"/>
      <c r="B321" s="574"/>
      <c r="C321" s="306"/>
      <c r="D321" s="307"/>
      <c r="E321" s="307"/>
      <c r="F321" s="182"/>
      <c r="G321" s="56"/>
      <c r="H321" s="5"/>
    </row>
    <row r="322" spans="1:9" s="57" customFormat="1" ht="10.5" customHeight="1" x14ac:dyDescent="0.2">
      <c r="A322" s="6"/>
      <c r="B322" s="16" t="s">
        <v>424</v>
      </c>
      <c r="C322" s="306"/>
      <c r="D322" s="307"/>
      <c r="E322" s="307"/>
      <c r="F322" s="182"/>
      <c r="G322" s="56"/>
      <c r="H322" s="5"/>
    </row>
    <row r="323" spans="1:9" s="57" customFormat="1" ht="10.5" customHeight="1" x14ac:dyDescent="0.2">
      <c r="A323" s="6"/>
      <c r="B323" s="16" t="s">
        <v>178</v>
      </c>
      <c r="C323" s="306"/>
      <c r="D323" s="307"/>
      <c r="E323" s="307"/>
      <c r="F323" s="182"/>
      <c r="G323" s="56"/>
      <c r="H323" s="5"/>
    </row>
    <row r="324" spans="1:9" s="60" customFormat="1" ht="10.5" customHeight="1" x14ac:dyDescent="0.2">
      <c r="A324" s="24"/>
      <c r="B324" s="35" t="s">
        <v>142</v>
      </c>
      <c r="C324" s="308">
        <v>22988.190000000013</v>
      </c>
      <c r="D324" s="309"/>
      <c r="E324" s="309">
        <v>188.94000000000003</v>
      </c>
      <c r="F324" s="183">
        <v>0.14568887537721276</v>
      </c>
      <c r="G324" s="59"/>
      <c r="H324" s="5"/>
    </row>
    <row r="325" spans="1:9" s="57" customFormat="1" ht="12" x14ac:dyDescent="0.2">
      <c r="A325" s="6"/>
      <c r="B325" s="31" t="s">
        <v>139</v>
      </c>
      <c r="C325" s="308"/>
      <c r="D325" s="309"/>
      <c r="E325" s="309"/>
      <c r="F325" s="183"/>
      <c r="G325" s="56"/>
    </row>
    <row r="326" spans="1:9" s="60" customFormat="1" ht="17.25" customHeight="1" x14ac:dyDescent="0.2">
      <c r="A326" s="24"/>
      <c r="B326" s="37" t="s">
        <v>140</v>
      </c>
      <c r="C326" s="306">
        <v>1985.5200000000009</v>
      </c>
      <c r="D326" s="307"/>
      <c r="E326" s="307"/>
      <c r="F326" s="182"/>
      <c r="G326" s="59"/>
    </row>
    <row r="327" spans="1:9" s="60" customFormat="1" ht="11.25" customHeight="1" x14ac:dyDescent="0.2">
      <c r="A327" s="24"/>
      <c r="B327" s="37" t="s">
        <v>179</v>
      </c>
      <c r="C327" s="306">
        <v>712.40000000000009</v>
      </c>
      <c r="D327" s="307"/>
      <c r="E327" s="307"/>
      <c r="F327" s="182">
        <v>0.42085003689742528</v>
      </c>
      <c r="G327" s="59"/>
    </row>
    <row r="328" spans="1:9" s="57" customFormat="1" ht="10.5" customHeight="1" x14ac:dyDescent="0.2">
      <c r="A328" s="6"/>
      <c r="B328" s="37" t="s">
        <v>223</v>
      </c>
      <c r="C328" s="306"/>
      <c r="D328" s="307"/>
      <c r="E328" s="307"/>
      <c r="F328" s="182"/>
      <c r="G328" s="56"/>
      <c r="H328" s="5"/>
    </row>
    <row r="329" spans="1:9" s="57" customFormat="1" ht="10.5" customHeight="1" x14ac:dyDescent="0.2">
      <c r="A329" s="6"/>
      <c r="B329" s="37" t="s">
        <v>498</v>
      </c>
      <c r="C329" s="306"/>
      <c r="D329" s="307"/>
      <c r="E329" s="307"/>
      <c r="F329" s="182"/>
      <c r="G329" s="56"/>
      <c r="H329" s="5"/>
    </row>
    <row r="330" spans="1:9" s="57" customFormat="1" ht="10.5" customHeight="1" x14ac:dyDescent="0.2">
      <c r="A330" s="6"/>
      <c r="B330" s="574" t="s">
        <v>456</v>
      </c>
      <c r="C330" s="306"/>
      <c r="D330" s="307"/>
      <c r="E330" s="307"/>
      <c r="F330" s="182"/>
      <c r="G330" s="56"/>
      <c r="H330" s="5"/>
    </row>
    <row r="331" spans="1:9" s="57" customFormat="1" ht="10.5" customHeight="1" x14ac:dyDescent="0.2">
      <c r="A331" s="6"/>
      <c r="B331" s="37" t="s">
        <v>424</v>
      </c>
      <c r="C331" s="306"/>
      <c r="D331" s="307"/>
      <c r="E331" s="307"/>
      <c r="F331" s="182"/>
      <c r="G331" s="56"/>
      <c r="H331" s="5"/>
    </row>
    <row r="332" spans="1:9" ht="9.75" customHeight="1" x14ac:dyDescent="0.2">
      <c r="A332" s="2"/>
      <c r="B332" s="37" t="s">
        <v>178</v>
      </c>
      <c r="C332" s="306"/>
      <c r="D332" s="307"/>
      <c r="E332" s="307"/>
      <c r="F332" s="182"/>
      <c r="G332" s="20"/>
      <c r="H332" s="5"/>
      <c r="I332" s="5"/>
    </row>
    <row r="333" spans="1:9" s="63" customFormat="1" ht="14.25" customHeight="1" x14ac:dyDescent="0.2">
      <c r="A333" s="61"/>
      <c r="B333" s="35" t="s">
        <v>143</v>
      </c>
      <c r="C333" s="308">
        <v>2697.920000000001</v>
      </c>
      <c r="D333" s="309"/>
      <c r="E333" s="309"/>
      <c r="F333" s="183"/>
      <c r="G333" s="62"/>
    </row>
    <row r="334" spans="1:9" s="63" customFormat="1" ht="14.25" customHeight="1" x14ac:dyDescent="0.2">
      <c r="A334" s="61"/>
      <c r="B334" s="31" t="s">
        <v>466</v>
      </c>
      <c r="C334" s="308"/>
      <c r="D334" s="309"/>
      <c r="E334" s="309"/>
      <c r="F334" s="183"/>
      <c r="G334" s="62"/>
    </row>
    <row r="335" spans="1:9" s="63" customFormat="1" ht="14.25" customHeight="1" x14ac:dyDescent="0.2">
      <c r="A335" s="61"/>
      <c r="B335" s="37" t="s">
        <v>468</v>
      </c>
      <c r="C335" s="308">
        <v>6940</v>
      </c>
      <c r="D335" s="309"/>
      <c r="E335" s="309">
        <v>40</v>
      </c>
      <c r="F335" s="183">
        <v>4.2042042042041983E-2</v>
      </c>
      <c r="G335" s="62"/>
    </row>
    <row r="336" spans="1:9" s="63" customFormat="1" ht="14.25" customHeight="1" x14ac:dyDescent="0.2">
      <c r="A336" s="61"/>
      <c r="B336" s="35" t="s">
        <v>467</v>
      </c>
      <c r="C336" s="306">
        <v>6940</v>
      </c>
      <c r="D336" s="307"/>
      <c r="E336" s="307">
        <v>40</v>
      </c>
      <c r="F336" s="182">
        <v>4.2042042042041983E-2</v>
      </c>
      <c r="G336" s="62"/>
    </row>
    <row r="337" spans="1:8" s="60" customFormat="1" ht="16.5" customHeight="1" x14ac:dyDescent="0.2">
      <c r="A337" s="24"/>
      <c r="B337" s="31" t="s">
        <v>122</v>
      </c>
      <c r="C337" s="308"/>
      <c r="D337" s="309"/>
      <c r="E337" s="309"/>
      <c r="F337" s="183"/>
      <c r="G337" s="59"/>
      <c r="H337" s="5"/>
    </row>
    <row r="338" spans="1:8" s="60" customFormat="1" ht="14.25" customHeight="1" x14ac:dyDescent="0.2">
      <c r="A338" s="24"/>
      <c r="B338" s="37" t="s">
        <v>144</v>
      </c>
      <c r="C338" s="306">
        <v>781.05000000000007</v>
      </c>
      <c r="D338" s="307"/>
      <c r="E338" s="307"/>
      <c r="F338" s="182">
        <v>0.41615143328558735</v>
      </c>
      <c r="G338" s="59"/>
      <c r="H338" s="5"/>
    </row>
    <row r="339" spans="1:8" s="57" customFormat="1" ht="10.5" customHeight="1" x14ac:dyDescent="0.2">
      <c r="A339" s="6"/>
      <c r="B339" s="37" t="s">
        <v>224</v>
      </c>
      <c r="C339" s="306">
        <v>312.38</v>
      </c>
      <c r="D339" s="307"/>
      <c r="E339" s="307"/>
      <c r="F339" s="182"/>
      <c r="G339" s="56"/>
      <c r="H339" s="5"/>
    </row>
    <row r="340" spans="1:8" s="57" customFormat="1" ht="10.5" hidden="1" customHeight="1" x14ac:dyDescent="0.2">
      <c r="A340" s="6"/>
      <c r="B340" s="37"/>
      <c r="C340" s="306"/>
      <c r="D340" s="307"/>
      <c r="E340" s="307"/>
      <c r="F340" s="182"/>
      <c r="G340" s="56"/>
      <c r="H340" s="5"/>
    </row>
    <row r="341" spans="1:8" s="57" customFormat="1" ht="10.5" customHeight="1" x14ac:dyDescent="0.2">
      <c r="A341" s="6"/>
      <c r="B341" s="37" t="s">
        <v>424</v>
      </c>
      <c r="C341" s="306"/>
      <c r="D341" s="307"/>
      <c r="E341" s="307"/>
      <c r="F341" s="182"/>
      <c r="G341" s="56"/>
      <c r="H341" s="5"/>
    </row>
    <row r="342" spans="1:8" s="57" customFormat="1" ht="10.5" customHeight="1" x14ac:dyDescent="0.2">
      <c r="A342" s="6"/>
      <c r="B342" s="35" t="s">
        <v>120</v>
      </c>
      <c r="C342" s="301">
        <v>1093.43</v>
      </c>
      <c r="D342" s="302"/>
      <c r="E342" s="302"/>
      <c r="F342" s="239">
        <v>0.59925992014158047</v>
      </c>
      <c r="G342" s="56"/>
      <c r="H342" s="5"/>
    </row>
    <row r="343" spans="1:8" s="57" customFormat="1" ht="14.25" customHeight="1" x14ac:dyDescent="0.2">
      <c r="A343" s="6"/>
      <c r="B343" s="31" t="s">
        <v>244</v>
      </c>
      <c r="C343" s="308"/>
      <c r="D343" s="309"/>
      <c r="E343" s="309"/>
      <c r="F343" s="183"/>
      <c r="G343" s="56"/>
      <c r="H343" s="5"/>
    </row>
    <row r="344" spans="1:8" s="57" customFormat="1" ht="10.5" customHeight="1" x14ac:dyDescent="0.2">
      <c r="A344" s="6"/>
      <c r="B344" s="37" t="s">
        <v>144</v>
      </c>
      <c r="C344" s="306">
        <v>4.3600000000000003</v>
      </c>
      <c r="D344" s="307"/>
      <c r="E344" s="307"/>
      <c r="F344" s="182"/>
      <c r="G344" s="56"/>
      <c r="H344" s="5"/>
    </row>
    <row r="345" spans="1:8" s="57" customFormat="1" ht="10.5" customHeight="1" x14ac:dyDescent="0.2">
      <c r="A345" s="6"/>
      <c r="B345" s="37" t="s">
        <v>125</v>
      </c>
      <c r="C345" s="306">
        <v>22651.759999999969</v>
      </c>
      <c r="D345" s="307"/>
      <c r="E345" s="307">
        <v>6.08</v>
      </c>
      <c r="F345" s="182">
        <v>0.38075865726320157</v>
      </c>
      <c r="G345" s="56"/>
      <c r="H345" s="5"/>
    </row>
    <row r="346" spans="1:8" s="57" customFormat="1" ht="10.5" customHeight="1" x14ac:dyDescent="0.2">
      <c r="A346" s="6"/>
      <c r="B346" s="37" t="s">
        <v>126</v>
      </c>
      <c r="C346" s="306">
        <v>10.6</v>
      </c>
      <c r="D346" s="307"/>
      <c r="E346" s="307"/>
      <c r="F346" s="182"/>
      <c r="G346" s="56"/>
      <c r="H346" s="5"/>
    </row>
    <row r="347" spans="1:8" s="57" customFormat="1" ht="10.5" customHeight="1" x14ac:dyDescent="0.2">
      <c r="A347" s="6"/>
      <c r="B347" s="37" t="s">
        <v>127</v>
      </c>
      <c r="C347" s="306">
        <v>492</v>
      </c>
      <c r="D347" s="307"/>
      <c r="E347" s="307"/>
      <c r="F347" s="182"/>
      <c r="G347" s="56"/>
      <c r="H347" s="5"/>
    </row>
    <row r="348" spans="1:8" s="57" customFormat="1" ht="10.5" customHeight="1" x14ac:dyDescent="0.2">
      <c r="A348" s="6"/>
      <c r="B348" s="37" t="s">
        <v>133</v>
      </c>
      <c r="C348" s="306">
        <v>3385.77</v>
      </c>
      <c r="D348" s="307"/>
      <c r="E348" s="307">
        <v>109.68</v>
      </c>
      <c r="F348" s="182">
        <v>-0.1678864945636146</v>
      </c>
      <c r="G348" s="56"/>
      <c r="H348" s="5"/>
    </row>
    <row r="349" spans="1:8" s="57" customFormat="1" ht="10.5" customHeight="1" x14ac:dyDescent="0.2">
      <c r="A349" s="6"/>
      <c r="B349" s="37" t="s">
        <v>134</v>
      </c>
      <c r="C349" s="306">
        <v>65.36</v>
      </c>
      <c r="D349" s="307"/>
      <c r="E349" s="307"/>
      <c r="F349" s="182"/>
      <c r="G349" s="56"/>
      <c r="H349" s="5"/>
    </row>
    <row r="350" spans="1:8" s="57" customFormat="1" ht="11.25" customHeight="1" x14ac:dyDescent="0.2">
      <c r="A350" s="6"/>
      <c r="B350" s="37" t="s">
        <v>24</v>
      </c>
      <c r="C350" s="306">
        <v>1023.23</v>
      </c>
      <c r="D350" s="307"/>
      <c r="E350" s="307"/>
      <c r="F350" s="182">
        <v>-2.3402529229300861E-2</v>
      </c>
      <c r="G350" s="56"/>
      <c r="H350" s="5"/>
    </row>
    <row r="351" spans="1:8" s="57" customFormat="1" ht="11.25" customHeight="1" x14ac:dyDescent="0.2">
      <c r="A351" s="6"/>
      <c r="B351" s="37" t="s">
        <v>138</v>
      </c>
      <c r="C351" s="306"/>
      <c r="D351" s="307"/>
      <c r="E351" s="307"/>
      <c r="F351" s="182"/>
      <c r="G351" s="56"/>
      <c r="H351" s="5"/>
    </row>
    <row r="352" spans="1:8" s="57" customFormat="1" ht="10.5" customHeight="1" x14ac:dyDescent="0.2">
      <c r="A352" s="6"/>
      <c r="B352" s="37" t="s">
        <v>151</v>
      </c>
      <c r="C352" s="306">
        <v>18463.68</v>
      </c>
      <c r="D352" s="307"/>
      <c r="E352" s="307">
        <v>20.8</v>
      </c>
      <c r="F352" s="182">
        <v>0.10722666217307752</v>
      </c>
      <c r="G352" s="56"/>
      <c r="H352" s="5"/>
    </row>
    <row r="353" spans="1:8" s="57" customFormat="1" ht="11.25" customHeight="1" x14ac:dyDescent="0.2">
      <c r="A353" s="6"/>
      <c r="B353" s="37" t="s">
        <v>140</v>
      </c>
      <c r="C353" s="306"/>
      <c r="D353" s="307"/>
      <c r="E353" s="307"/>
      <c r="F353" s="182"/>
      <c r="G353" s="56"/>
    </row>
    <row r="354" spans="1:8" s="60" customFormat="1" ht="12.75" customHeight="1" x14ac:dyDescent="0.2">
      <c r="A354" s="24"/>
      <c r="B354" s="37" t="s">
        <v>129</v>
      </c>
      <c r="C354" s="306">
        <v>6829</v>
      </c>
      <c r="D354" s="307"/>
      <c r="E354" s="307">
        <v>2.75</v>
      </c>
      <c r="F354" s="182">
        <v>0.32158505054883801</v>
      </c>
      <c r="G354" s="59"/>
      <c r="H354" s="5"/>
    </row>
    <row r="355" spans="1:8" s="60" customFormat="1" ht="13.5" customHeight="1" x14ac:dyDescent="0.2">
      <c r="A355" s="24"/>
      <c r="B355" s="16" t="s">
        <v>416</v>
      </c>
      <c r="C355" s="306">
        <v>36</v>
      </c>
      <c r="D355" s="307"/>
      <c r="E355" s="307"/>
      <c r="F355" s="182"/>
      <c r="G355" s="59"/>
    </row>
    <row r="356" spans="1:8" s="60" customFormat="1" ht="13.5" customHeight="1" x14ac:dyDescent="0.2">
      <c r="A356" s="24"/>
      <c r="B356" s="16" t="s">
        <v>427</v>
      </c>
      <c r="C356" s="306"/>
      <c r="D356" s="307"/>
      <c r="E356" s="307"/>
      <c r="F356" s="182"/>
      <c r="G356" s="59"/>
    </row>
    <row r="357" spans="1:8" s="558" customFormat="1" ht="10.5" customHeight="1" x14ac:dyDescent="0.2">
      <c r="A357" s="489"/>
      <c r="B357" s="553" t="s">
        <v>312</v>
      </c>
      <c r="C357" s="554"/>
      <c r="D357" s="555"/>
      <c r="E357" s="555"/>
      <c r="F357" s="556"/>
      <c r="G357" s="557"/>
      <c r="H357" s="486"/>
    </row>
    <row r="358" spans="1:8" s="60" customFormat="1" ht="10.5" customHeight="1" x14ac:dyDescent="0.2">
      <c r="A358" s="24"/>
      <c r="B358" s="37" t="s">
        <v>179</v>
      </c>
      <c r="C358" s="306">
        <v>30</v>
      </c>
      <c r="D358" s="307"/>
      <c r="E358" s="307"/>
      <c r="F358" s="182"/>
      <c r="G358" s="59"/>
      <c r="H358" s="5"/>
    </row>
    <row r="359" spans="1:8" s="60" customFormat="1" ht="10.5" customHeight="1" x14ac:dyDescent="0.2">
      <c r="A359" s="24"/>
      <c r="B359" s="37" t="s">
        <v>468</v>
      </c>
      <c r="C359" s="306">
        <v>120</v>
      </c>
      <c r="D359" s="307"/>
      <c r="E359" s="307"/>
      <c r="F359" s="182"/>
      <c r="G359" s="59"/>
      <c r="H359" s="5"/>
    </row>
    <row r="360" spans="1:8" s="60" customFormat="1" ht="10.5" customHeight="1" x14ac:dyDescent="0.2">
      <c r="A360" s="24"/>
      <c r="B360" s="575" t="s">
        <v>460</v>
      </c>
      <c r="C360" s="306"/>
      <c r="D360" s="307"/>
      <c r="E360" s="307"/>
      <c r="F360" s="182"/>
      <c r="G360" s="59"/>
      <c r="H360" s="5"/>
    </row>
    <row r="361" spans="1:8" s="60" customFormat="1" ht="10.5" customHeight="1" x14ac:dyDescent="0.2">
      <c r="A361" s="24"/>
      <c r="B361" s="575" t="s">
        <v>488</v>
      </c>
      <c r="C361" s="306"/>
      <c r="D361" s="307"/>
      <c r="E361" s="307"/>
      <c r="F361" s="182"/>
      <c r="G361" s="59"/>
      <c r="H361" s="5"/>
    </row>
    <row r="362" spans="1:8" s="60" customFormat="1" ht="10.5" customHeight="1" x14ac:dyDescent="0.2">
      <c r="A362" s="24"/>
      <c r="B362" s="37" t="s">
        <v>424</v>
      </c>
      <c r="C362" s="306"/>
      <c r="D362" s="307"/>
      <c r="E362" s="307"/>
      <c r="F362" s="182"/>
      <c r="G362" s="59"/>
      <c r="H362" s="5"/>
    </row>
    <row r="363" spans="1:8" s="60" customFormat="1" ht="10.5" customHeight="1" x14ac:dyDescent="0.2">
      <c r="A363" s="24"/>
      <c r="B363" s="37" t="s">
        <v>178</v>
      </c>
      <c r="C363" s="308"/>
      <c r="D363" s="309"/>
      <c r="E363" s="309"/>
      <c r="F363" s="183"/>
      <c r="G363" s="59"/>
      <c r="H363" s="5"/>
    </row>
    <row r="364" spans="1:8" s="60" customFormat="1" ht="10.5" customHeight="1" x14ac:dyDescent="0.2">
      <c r="A364" s="24"/>
      <c r="B364" s="35" t="s">
        <v>246</v>
      </c>
      <c r="C364" s="308">
        <v>53111.759999999966</v>
      </c>
      <c r="D364" s="309"/>
      <c r="E364" s="309">
        <v>139.31</v>
      </c>
      <c r="F364" s="183">
        <v>0.22145082667701832</v>
      </c>
      <c r="G364" s="56"/>
      <c r="H364" s="5"/>
    </row>
    <row r="365" spans="1:8" s="57" customFormat="1" ht="10.5" customHeight="1" x14ac:dyDescent="0.2">
      <c r="A365" s="6"/>
      <c r="B365" s="35" t="s">
        <v>8</v>
      </c>
      <c r="C365" s="308">
        <v>4068582.2</v>
      </c>
      <c r="D365" s="309">
        <v>8246.5200000000023</v>
      </c>
      <c r="E365" s="309">
        <v>22139.690000000006</v>
      </c>
      <c r="F365" s="183">
        <v>0.11716319945407538</v>
      </c>
      <c r="G365" s="56"/>
      <c r="H365" s="5"/>
    </row>
    <row r="366" spans="1:8" s="57" customFormat="1" ht="10.5" customHeight="1" x14ac:dyDescent="0.2">
      <c r="A366" s="6"/>
      <c r="B366" s="31" t="s">
        <v>145</v>
      </c>
      <c r="C366" s="306"/>
      <c r="D366" s="307"/>
      <c r="E366" s="307"/>
      <c r="F366" s="182"/>
      <c r="G366" s="56"/>
      <c r="H366" s="5"/>
    </row>
    <row r="367" spans="1:8" s="57" customFormat="1" ht="10.5" customHeight="1" x14ac:dyDescent="0.2">
      <c r="A367" s="6"/>
      <c r="B367" s="37" t="s">
        <v>146</v>
      </c>
      <c r="C367" s="306">
        <v>7702260.3399999999</v>
      </c>
      <c r="D367" s="307">
        <v>146777.22</v>
      </c>
      <c r="E367" s="307">
        <v>45775.199999999997</v>
      </c>
      <c r="F367" s="182">
        <v>-3.9901960026750172E-2</v>
      </c>
      <c r="G367" s="59"/>
      <c r="H367" s="5"/>
    </row>
    <row r="368" spans="1:8" s="60" customFormat="1" ht="10.5" customHeight="1" x14ac:dyDescent="0.2">
      <c r="A368" s="24"/>
      <c r="B368" s="37" t="s">
        <v>442</v>
      </c>
      <c r="C368" s="306">
        <v>18589.930000000055</v>
      </c>
      <c r="D368" s="307">
        <v>260.36999999999995</v>
      </c>
      <c r="E368" s="307">
        <v>53.099999999999994</v>
      </c>
      <c r="F368" s="182">
        <v>-0.21691132487813469</v>
      </c>
      <c r="G368" s="266"/>
      <c r="H368" s="5"/>
    </row>
    <row r="369" spans="1:9" s="60" customFormat="1" ht="10.5" customHeight="1" x14ac:dyDescent="0.2">
      <c r="A369" s="24"/>
      <c r="B369" s="37" t="s">
        <v>147</v>
      </c>
      <c r="C369" s="306">
        <v>39608.46999999987</v>
      </c>
      <c r="D369" s="307">
        <v>910.87999999999977</v>
      </c>
      <c r="E369" s="307">
        <v>98.28</v>
      </c>
      <c r="F369" s="182">
        <v>-7.7660450433920447E-2</v>
      </c>
      <c r="G369" s="265"/>
      <c r="H369" s="267"/>
      <c r="I369" s="59"/>
    </row>
    <row r="370" spans="1:9" s="60" customFormat="1" x14ac:dyDescent="0.2">
      <c r="A370" s="24"/>
      <c r="B370" s="37" t="s">
        <v>148</v>
      </c>
      <c r="C370" s="306">
        <v>225198.35999999652</v>
      </c>
      <c r="D370" s="307">
        <v>2828.4399999999987</v>
      </c>
      <c r="E370" s="307">
        <v>774.89999999999907</v>
      </c>
      <c r="F370" s="182">
        <v>4.0876709289614288E-2</v>
      </c>
      <c r="G370" s="265"/>
      <c r="H370" s="265"/>
      <c r="I370" s="59"/>
    </row>
    <row r="371" spans="1:9" s="60" customFormat="1" ht="10.5" customHeight="1" x14ac:dyDescent="0.2">
      <c r="A371" s="24"/>
      <c r="B371" s="37" t="s">
        <v>125</v>
      </c>
      <c r="C371" s="306">
        <v>88327.640000000305</v>
      </c>
      <c r="D371" s="307">
        <v>847.72</v>
      </c>
      <c r="E371" s="307">
        <v>922.36000000000035</v>
      </c>
      <c r="F371" s="182">
        <v>0.13296834863879714</v>
      </c>
      <c r="G371" s="265"/>
      <c r="H371" s="265"/>
      <c r="I371" s="59"/>
    </row>
    <row r="372" spans="1:9" s="60" customFormat="1" ht="10.5" customHeight="1" x14ac:dyDescent="0.2">
      <c r="A372" s="24"/>
      <c r="B372" s="37" t="s">
        <v>149</v>
      </c>
      <c r="C372" s="306">
        <v>574.11999999999966</v>
      </c>
      <c r="D372" s="307"/>
      <c r="E372" s="307">
        <v>2.75</v>
      </c>
      <c r="F372" s="182">
        <v>0.26346830985915481</v>
      </c>
      <c r="G372" s="210"/>
      <c r="H372" s="265"/>
      <c r="I372" s="59"/>
    </row>
    <row r="373" spans="1:9" s="60" customFormat="1" ht="10.5" customHeight="1" x14ac:dyDescent="0.2">
      <c r="A373" s="24"/>
      <c r="B373" s="16" t="s">
        <v>35</v>
      </c>
      <c r="C373" s="306"/>
      <c r="D373" s="307"/>
      <c r="E373" s="307"/>
      <c r="F373" s="182"/>
      <c r="G373" s="210"/>
      <c r="H373" s="211"/>
      <c r="I373" s="59"/>
    </row>
    <row r="374" spans="1:9" s="60" customFormat="1" ht="10.5" customHeight="1" x14ac:dyDescent="0.2">
      <c r="A374" s="24"/>
      <c r="B374" s="37" t="s">
        <v>435</v>
      </c>
      <c r="C374" s="306"/>
      <c r="D374" s="307"/>
      <c r="E374" s="307"/>
      <c r="F374" s="182"/>
      <c r="G374" s="4"/>
      <c r="H374" s="211"/>
      <c r="I374" s="59"/>
    </row>
    <row r="375" spans="1:9" ht="13.5" customHeight="1" x14ac:dyDescent="0.2">
      <c r="B375" s="37" t="s">
        <v>47</v>
      </c>
      <c r="C375" s="306"/>
      <c r="D375" s="307"/>
      <c r="E375" s="307"/>
      <c r="F375" s="182"/>
      <c r="G375" s="8"/>
      <c r="H375" s="4"/>
      <c r="I375" s="51"/>
    </row>
    <row r="376" spans="1:9" ht="13.5" customHeight="1" x14ac:dyDescent="0.2">
      <c r="B376" s="575" t="s">
        <v>461</v>
      </c>
      <c r="C376" s="306"/>
      <c r="D376" s="307"/>
      <c r="E376" s="307"/>
      <c r="F376" s="182"/>
      <c r="G376" s="8"/>
      <c r="H376" s="4"/>
      <c r="I376" s="51"/>
    </row>
    <row r="377" spans="1:9" ht="13.5" hidden="1" customHeight="1" x14ac:dyDescent="0.2">
      <c r="B377" s="575"/>
      <c r="C377" s="306"/>
      <c r="D377" s="307"/>
      <c r="E377" s="307"/>
      <c r="F377" s="182"/>
      <c r="G377" s="8"/>
      <c r="H377" s="4"/>
      <c r="I377" s="51"/>
    </row>
    <row r="378" spans="1:9" ht="15" customHeight="1" x14ac:dyDescent="0.2">
      <c r="B378" s="41" t="s">
        <v>150</v>
      </c>
      <c r="C378" s="311">
        <v>8074558.8599999966</v>
      </c>
      <c r="D378" s="312">
        <v>151624.63</v>
      </c>
      <c r="E378" s="312">
        <v>47626.59</v>
      </c>
      <c r="F378" s="184">
        <v>-3.6888021989065378E-2</v>
      </c>
      <c r="H378" s="8"/>
      <c r="I378" s="8"/>
    </row>
    <row r="379" spans="1:9" ht="9.75" customHeight="1" x14ac:dyDescent="0.2">
      <c r="B379" s="265"/>
      <c r="C379" s="266"/>
      <c r="D379" s="266"/>
      <c r="E379" s="266"/>
      <c r="F379" s="266"/>
      <c r="G379" s="15"/>
    </row>
    <row r="380" spans="1:9" ht="19.5" customHeight="1" x14ac:dyDescent="0.2">
      <c r="B380" s="265" t="s">
        <v>238</v>
      </c>
      <c r="C380" s="265"/>
      <c r="D380" s="265"/>
      <c r="E380" s="265"/>
      <c r="F380" s="265"/>
      <c r="G380" s="23"/>
      <c r="H380" s="5"/>
      <c r="I380" s="5"/>
    </row>
    <row r="381" spans="1:9" ht="13.5" customHeight="1" x14ac:dyDescent="0.2">
      <c r="B381" s="265" t="s">
        <v>249</v>
      </c>
      <c r="C381" s="265"/>
      <c r="D381" s="265"/>
      <c r="E381" s="265"/>
      <c r="F381" s="265"/>
      <c r="G381" s="23"/>
      <c r="H381" s="5"/>
      <c r="I381" s="5"/>
    </row>
    <row r="382" spans="1:9" ht="10.5" customHeight="1" x14ac:dyDescent="0.2">
      <c r="B382" s="265" t="s">
        <v>251</v>
      </c>
      <c r="C382" s="265"/>
      <c r="D382" s="265"/>
      <c r="E382" s="265"/>
      <c r="F382" s="265"/>
      <c r="G382" s="56"/>
      <c r="H382" s="5"/>
      <c r="I382" s="5"/>
    </row>
    <row r="383" spans="1:9" s="57" customFormat="1" ht="12.75" customHeight="1" x14ac:dyDescent="0.15">
      <c r="A383" s="6"/>
      <c r="B383" s="265"/>
      <c r="C383" s="210"/>
      <c r="D383" s="210"/>
      <c r="E383" s="210"/>
      <c r="F383" s="210"/>
      <c r="G383" s="59"/>
    </row>
    <row r="384" spans="1:9" s="60" customFormat="1" ht="14.25" customHeight="1" x14ac:dyDescent="0.2">
      <c r="A384" s="24"/>
      <c r="B384" s="50"/>
      <c r="C384" s="210"/>
      <c r="D384" s="210"/>
      <c r="E384" s="210"/>
      <c r="F384" s="210"/>
      <c r="G384" s="56"/>
    </row>
    <row r="385" spans="1:9" s="57" customFormat="1" x14ac:dyDescent="0.2">
      <c r="A385" s="6"/>
      <c r="B385" s="5"/>
      <c r="C385" s="3"/>
      <c r="D385" s="3"/>
      <c r="E385" s="3"/>
      <c r="F385" s="4"/>
      <c r="G385" s="56"/>
      <c r="H385" s="5"/>
    </row>
    <row r="386" spans="1:9" s="57" customFormat="1" ht="15.75" x14ac:dyDescent="0.25">
      <c r="A386" s="6"/>
      <c r="B386" s="7" t="s">
        <v>288</v>
      </c>
      <c r="C386" s="8"/>
      <c r="D386" s="8"/>
      <c r="E386" s="8"/>
      <c r="F386" s="8"/>
      <c r="G386" s="56"/>
      <c r="H386" s="5"/>
    </row>
    <row r="387" spans="1:9" s="57" customFormat="1" x14ac:dyDescent="0.2">
      <c r="A387" s="6"/>
      <c r="B387" s="9"/>
      <c r="C387" s="10" t="str">
        <f>$C$3</f>
        <v>MOIS D'AVRIL 2024</v>
      </c>
      <c r="D387" s="11"/>
      <c r="E387" s="3"/>
      <c r="F387" s="3"/>
      <c r="G387" s="56"/>
      <c r="H387" s="5"/>
    </row>
    <row r="388" spans="1:9" s="57" customFormat="1" ht="12.75" x14ac:dyDescent="0.2">
      <c r="A388" s="6"/>
      <c r="B388" s="12" t="str">
        <f>B272</f>
        <v xml:space="preserve">             II- ASSURANCE MATERNITE : DEPENSES en milliers d'euros</v>
      </c>
      <c r="C388" s="13"/>
      <c r="D388" s="13"/>
      <c r="E388" s="13"/>
      <c r="F388" s="14"/>
      <c r="G388" s="56"/>
      <c r="H388" s="5"/>
    </row>
    <row r="389" spans="1:9" s="57" customFormat="1" x14ac:dyDescent="0.2">
      <c r="A389" s="6"/>
      <c r="B389" s="16" t="s">
        <v>7</v>
      </c>
      <c r="C389" s="17" t="s">
        <v>6</v>
      </c>
      <c r="D389" s="219" t="s">
        <v>242</v>
      </c>
      <c r="E389" s="219" t="s">
        <v>237</v>
      </c>
      <c r="F389" s="19" t="str">
        <f>Maladie_mnt!$H$5</f>
        <v>GAM</v>
      </c>
      <c r="G389" s="59"/>
      <c r="H389" s="5"/>
    </row>
    <row r="390" spans="1:9" s="60" customFormat="1" x14ac:dyDescent="0.2">
      <c r="A390" s="24"/>
      <c r="B390" s="21"/>
      <c r="C390" s="44"/>
      <c r="D390" s="220"/>
      <c r="E390" s="220" t="s">
        <v>239</v>
      </c>
      <c r="F390" s="22" t="str">
        <f>Maladie_mnt!$H$6</f>
        <v>en %</v>
      </c>
      <c r="G390" s="59"/>
      <c r="H390" s="5"/>
    </row>
    <row r="391" spans="1:9" s="60" customFormat="1" ht="12" x14ac:dyDescent="0.2">
      <c r="A391" s="24"/>
      <c r="B391" s="31" t="s">
        <v>152</v>
      </c>
      <c r="C391" s="55"/>
      <c r="D391" s="225"/>
      <c r="E391" s="225"/>
      <c r="F391" s="182"/>
      <c r="G391" s="56"/>
      <c r="H391" s="5"/>
    </row>
    <row r="392" spans="1:9" s="57" customFormat="1" x14ac:dyDescent="0.2">
      <c r="A392" s="6"/>
      <c r="B392" s="16" t="s">
        <v>12</v>
      </c>
      <c r="C392" s="306">
        <v>5639675.1099999873</v>
      </c>
      <c r="D392" s="307">
        <v>12009.45</v>
      </c>
      <c r="E392" s="307">
        <v>27747.879999999997</v>
      </c>
      <c r="F392" s="182">
        <v>0.1343284099933626</v>
      </c>
      <c r="G392" s="66"/>
      <c r="H392" s="5"/>
    </row>
    <row r="393" spans="1:9" s="57" customFormat="1" ht="10.5" customHeight="1" x14ac:dyDescent="0.2">
      <c r="A393" s="6"/>
      <c r="B393" s="16" t="s">
        <v>10</v>
      </c>
      <c r="C393" s="306">
        <v>2130.860000000001</v>
      </c>
      <c r="D393" s="307"/>
      <c r="E393" s="307"/>
      <c r="F393" s="182"/>
      <c r="G393" s="66"/>
      <c r="H393" s="5"/>
    </row>
    <row r="394" spans="1:9" s="57" customFormat="1" ht="10.5" customHeight="1" x14ac:dyDescent="0.2">
      <c r="A394" s="6"/>
      <c r="B394" s="16" t="s">
        <v>9</v>
      </c>
      <c r="C394" s="306"/>
      <c r="D394" s="307"/>
      <c r="E394" s="307"/>
      <c r="F394" s="182"/>
      <c r="G394" s="56"/>
      <c r="H394" s="5"/>
    </row>
    <row r="395" spans="1:9" s="57" customFormat="1" ht="10.5" customHeight="1" x14ac:dyDescent="0.2">
      <c r="A395" s="6"/>
      <c r="B395" s="16" t="s">
        <v>299</v>
      </c>
      <c r="C395" s="306">
        <v>1051.1300000000001</v>
      </c>
      <c r="D395" s="307"/>
      <c r="E395" s="307"/>
      <c r="F395" s="182"/>
      <c r="G395" s="59"/>
      <c r="H395" s="5"/>
    </row>
    <row r="396" spans="1:9" s="60" customFormat="1" ht="10.5" customHeight="1" x14ac:dyDescent="0.2">
      <c r="A396" s="24"/>
      <c r="B396" s="16" t="s">
        <v>11</v>
      </c>
      <c r="C396" s="306"/>
      <c r="D396" s="307"/>
      <c r="E396" s="307"/>
      <c r="F396" s="182"/>
      <c r="G396" s="56"/>
      <c r="H396" s="5"/>
    </row>
    <row r="397" spans="1:9" s="57" customFormat="1" ht="9" customHeight="1" x14ac:dyDescent="0.2">
      <c r="A397" s="6"/>
      <c r="B397" s="16" t="s">
        <v>75</v>
      </c>
      <c r="C397" s="306">
        <v>108.28000000000003</v>
      </c>
      <c r="D397" s="307"/>
      <c r="E397" s="307"/>
      <c r="F397" s="182"/>
      <c r="G397" s="59"/>
    </row>
    <row r="398" spans="1:9" s="57" customFormat="1" ht="10.5" customHeight="1" x14ac:dyDescent="0.2">
      <c r="A398" s="6"/>
      <c r="B398" s="16" t="s">
        <v>85</v>
      </c>
      <c r="C398" s="306">
        <v>184929.00999999998</v>
      </c>
      <c r="D398" s="313">
        <v>184929.00999999998</v>
      </c>
      <c r="E398" s="313"/>
      <c r="F398" s="185">
        <v>0.65645534215305945</v>
      </c>
      <c r="G398" s="59"/>
      <c r="H398" s="28"/>
    </row>
    <row r="399" spans="1:9" s="60" customFormat="1" ht="15" customHeight="1" x14ac:dyDescent="0.2">
      <c r="A399" s="24"/>
      <c r="B399" s="37" t="s">
        <v>25</v>
      </c>
      <c r="C399" s="306"/>
      <c r="D399" s="313"/>
      <c r="E399" s="313"/>
      <c r="F399" s="185"/>
      <c r="G399" s="69"/>
    </row>
    <row r="400" spans="1:9" ht="17.25" customHeight="1" x14ac:dyDescent="0.2">
      <c r="A400" s="2"/>
      <c r="B400" s="37" t="s">
        <v>48</v>
      </c>
      <c r="C400" s="306"/>
      <c r="D400" s="313"/>
      <c r="E400" s="313"/>
      <c r="F400" s="185"/>
      <c r="G400" s="69"/>
      <c r="H400" s="5"/>
      <c r="I400" s="5"/>
    </row>
    <row r="401" spans="1:11" ht="10.5" customHeight="1" x14ac:dyDescent="0.2">
      <c r="A401" s="2"/>
      <c r="B401" s="37" t="s">
        <v>355</v>
      </c>
      <c r="C401" s="306">
        <v>224.01</v>
      </c>
      <c r="D401" s="307"/>
      <c r="E401" s="307">
        <v>4</v>
      </c>
      <c r="F401" s="182"/>
      <c r="G401" s="69"/>
      <c r="H401" s="5"/>
      <c r="I401" s="5"/>
    </row>
    <row r="402" spans="1:11" ht="13.5" customHeight="1" x14ac:dyDescent="0.2">
      <c r="A402" s="2"/>
      <c r="B402" s="37" t="s">
        <v>79</v>
      </c>
      <c r="C402" s="306">
        <v>22104.3</v>
      </c>
      <c r="D402" s="307"/>
      <c r="E402" s="307">
        <v>108</v>
      </c>
      <c r="F402" s="182">
        <v>8.9280460779487258E-2</v>
      </c>
      <c r="G402" s="69"/>
      <c r="H402" s="5"/>
      <c r="I402" s="5"/>
    </row>
    <row r="403" spans="1:11" ht="11.25" customHeight="1" x14ac:dyDescent="0.2">
      <c r="A403" s="2"/>
      <c r="B403" s="37" t="s">
        <v>432</v>
      </c>
      <c r="C403" s="306">
        <v>298473.92000000691</v>
      </c>
      <c r="D403" s="313"/>
      <c r="E403" s="313">
        <v>1569.8799999999992</v>
      </c>
      <c r="F403" s="185">
        <v>0.1235633977387256</v>
      </c>
      <c r="G403" s="70"/>
      <c r="H403" s="5"/>
      <c r="I403" s="5"/>
    </row>
    <row r="404" spans="1:11" ht="11.25" customHeight="1" x14ac:dyDescent="0.2">
      <c r="A404" s="2"/>
      <c r="B404" s="563" t="s">
        <v>440</v>
      </c>
      <c r="C404" s="306">
        <v>79953.299999999916</v>
      </c>
      <c r="D404" s="313"/>
      <c r="E404" s="313">
        <v>343.3</v>
      </c>
      <c r="F404" s="185"/>
      <c r="G404" s="70"/>
      <c r="H404" s="5"/>
      <c r="I404" s="5"/>
    </row>
    <row r="405" spans="1:11" ht="11.25" customHeight="1" x14ac:dyDescent="0.2">
      <c r="A405" s="2"/>
      <c r="B405" s="574" t="s">
        <v>457</v>
      </c>
      <c r="C405" s="306"/>
      <c r="D405" s="313"/>
      <c r="E405" s="313"/>
      <c r="F405" s="185"/>
      <c r="G405" s="70"/>
      <c r="H405" s="5"/>
      <c r="I405" s="5"/>
    </row>
    <row r="406" spans="1:11" ht="11.25" customHeight="1" x14ac:dyDescent="0.2">
      <c r="A406" s="2"/>
      <c r="B406" s="574" t="s">
        <v>476</v>
      </c>
      <c r="C406" s="306">
        <v>17644.519999999997</v>
      </c>
      <c r="D406" s="313"/>
      <c r="E406" s="313">
        <v>42.660000000000004</v>
      </c>
      <c r="F406" s="185">
        <v>-0.56395924409308718</v>
      </c>
      <c r="G406" s="70"/>
      <c r="H406" s="5"/>
      <c r="I406" s="5"/>
    </row>
    <row r="407" spans="1:11" ht="11.25" customHeight="1" x14ac:dyDescent="0.2">
      <c r="A407" s="2"/>
      <c r="B407" s="574" t="s">
        <v>493</v>
      </c>
      <c r="C407" s="306"/>
      <c r="D407" s="313"/>
      <c r="E407" s="313"/>
      <c r="F407" s="185"/>
      <c r="G407" s="70"/>
      <c r="H407" s="5"/>
      <c r="I407" s="5"/>
    </row>
    <row r="408" spans="1:11" s="28" customFormat="1" ht="10.5" customHeight="1" x14ac:dyDescent="0.2">
      <c r="A408" s="54"/>
      <c r="B408" s="563" t="s">
        <v>445</v>
      </c>
      <c r="C408" s="306">
        <v>72.100000000000094</v>
      </c>
      <c r="D408" s="313"/>
      <c r="E408" s="313">
        <v>0.1</v>
      </c>
      <c r="F408" s="185">
        <v>0.20770519262981457</v>
      </c>
      <c r="G408" s="70"/>
      <c r="H408" s="5"/>
      <c r="I408" s="5"/>
      <c r="J408" s="5"/>
      <c r="K408" s="5"/>
    </row>
    <row r="409" spans="1:11" ht="10.5" customHeight="1" x14ac:dyDescent="0.2">
      <c r="A409" s="2"/>
      <c r="B409" s="16" t="s">
        <v>280</v>
      </c>
      <c r="C409" s="308"/>
      <c r="D409" s="315"/>
      <c r="E409" s="315"/>
      <c r="F409" s="186"/>
      <c r="G409" s="69"/>
      <c r="H409" s="5"/>
      <c r="I409" s="28"/>
      <c r="J409" s="28"/>
      <c r="K409" s="28"/>
    </row>
    <row r="410" spans="1:11" ht="10.5" customHeight="1" x14ac:dyDescent="0.2">
      <c r="A410" s="2"/>
      <c r="B410" s="29" t="s">
        <v>156</v>
      </c>
      <c r="C410" s="308">
        <v>6246366.5399999944</v>
      </c>
      <c r="D410" s="315">
        <v>196938.46</v>
      </c>
      <c r="E410" s="315">
        <v>29815.819999999992</v>
      </c>
      <c r="F410" s="186">
        <v>0.14730953050412787</v>
      </c>
      <c r="G410" s="69"/>
      <c r="H410" s="5"/>
      <c r="I410" s="5"/>
    </row>
    <row r="411" spans="1:11" ht="10.5" customHeight="1" x14ac:dyDescent="0.2">
      <c r="A411" s="2"/>
      <c r="B411" s="29" t="s">
        <v>153</v>
      </c>
      <c r="C411" s="308"/>
      <c r="D411" s="315"/>
      <c r="E411" s="315"/>
      <c r="F411" s="186"/>
      <c r="G411" s="69"/>
      <c r="H411" s="5"/>
      <c r="I411" s="5"/>
    </row>
    <row r="412" spans="1:11" ht="10.5" customHeight="1" x14ac:dyDescent="0.2">
      <c r="A412" s="2"/>
      <c r="B412" s="31" t="s">
        <v>154</v>
      </c>
      <c r="C412" s="308"/>
      <c r="D412" s="315"/>
      <c r="E412" s="315"/>
      <c r="F412" s="186"/>
      <c r="G412" s="69"/>
      <c r="H412" s="5"/>
      <c r="I412" s="5"/>
    </row>
    <row r="413" spans="1:11" ht="10.5" customHeight="1" x14ac:dyDescent="0.2">
      <c r="A413" s="2"/>
      <c r="B413" s="272" t="s">
        <v>268</v>
      </c>
      <c r="C413" s="317"/>
      <c r="D413" s="318"/>
      <c r="E413" s="318"/>
      <c r="F413" s="281"/>
      <c r="G413" s="71"/>
      <c r="H413" s="5"/>
      <c r="I413" s="5"/>
    </row>
    <row r="414" spans="1:11" ht="10.5" customHeight="1" x14ac:dyDescent="0.2">
      <c r="A414" s="2"/>
      <c r="B414" s="67" t="s">
        <v>267</v>
      </c>
      <c r="C414" s="317">
        <v>4559393.1900000088</v>
      </c>
      <c r="D414" s="318"/>
      <c r="E414" s="318">
        <v>25368.010000000013</v>
      </c>
      <c r="F414" s="281">
        <v>0.10037084029714349</v>
      </c>
      <c r="G414" s="69"/>
      <c r="H414" s="5"/>
      <c r="I414" s="5"/>
    </row>
    <row r="415" spans="1:11" ht="18.75" customHeight="1" x14ac:dyDescent="0.2">
      <c r="A415" s="2"/>
      <c r="B415" s="272" t="s">
        <v>266</v>
      </c>
      <c r="C415" s="317"/>
      <c r="D415" s="318"/>
      <c r="E415" s="318"/>
      <c r="F415" s="281"/>
      <c r="G415" s="69"/>
      <c r="H415" s="5"/>
      <c r="I415" s="5"/>
    </row>
    <row r="416" spans="1:11" ht="10.5" customHeight="1" x14ac:dyDescent="0.2">
      <c r="A416" s="2"/>
      <c r="B416" s="67" t="s">
        <v>257</v>
      </c>
      <c r="C416" s="317">
        <v>2096815.1300000385</v>
      </c>
      <c r="D416" s="318"/>
      <c r="E416" s="318">
        <v>11925.410000000002</v>
      </c>
      <c r="F416" s="281">
        <v>0.11693710122875389</v>
      </c>
      <c r="G416" s="69"/>
      <c r="H416" s="5"/>
      <c r="I416" s="5"/>
    </row>
    <row r="417" spans="1:11" ht="10.5" customHeight="1" x14ac:dyDescent="0.2">
      <c r="A417" s="2"/>
      <c r="B417" s="16" t="s">
        <v>258</v>
      </c>
      <c r="C417" s="317">
        <v>21826.280000000002</v>
      </c>
      <c r="D417" s="318"/>
      <c r="E417" s="318">
        <v>2.2000000000000002</v>
      </c>
      <c r="F417" s="281">
        <v>0.24356560200144339</v>
      </c>
      <c r="G417" s="69"/>
      <c r="H417" s="5"/>
      <c r="I417" s="5"/>
    </row>
    <row r="418" spans="1:11" ht="10.5" customHeight="1" x14ac:dyDescent="0.2">
      <c r="A418" s="2"/>
      <c r="B418" s="67" t="s">
        <v>259</v>
      </c>
      <c r="C418" s="317">
        <v>7236</v>
      </c>
      <c r="D418" s="318"/>
      <c r="E418" s="318"/>
      <c r="F418" s="281">
        <v>1.735521387517247E-2</v>
      </c>
      <c r="G418" s="69"/>
      <c r="H418" s="5"/>
      <c r="I418" s="5"/>
    </row>
    <row r="419" spans="1:11" ht="10.5" customHeight="1" x14ac:dyDescent="0.2">
      <c r="A419" s="2"/>
      <c r="B419" s="67" t="s">
        <v>260</v>
      </c>
      <c r="C419" s="317">
        <v>918</v>
      </c>
      <c r="D419" s="318"/>
      <c r="E419" s="318"/>
      <c r="F419" s="281">
        <v>-0.43541393752652269</v>
      </c>
      <c r="G419" s="69"/>
      <c r="H419" s="5"/>
      <c r="I419" s="5"/>
    </row>
    <row r="420" spans="1:11" ht="10.5" customHeight="1" x14ac:dyDescent="0.2">
      <c r="A420" s="2"/>
      <c r="B420" s="67" t="s">
        <v>261</v>
      </c>
      <c r="C420" s="317">
        <v>441</v>
      </c>
      <c r="D420" s="318"/>
      <c r="E420" s="318"/>
      <c r="F420" s="281"/>
      <c r="G420" s="69"/>
      <c r="H420" s="5"/>
      <c r="I420" s="5"/>
    </row>
    <row r="421" spans="1:11" ht="10.5" customHeight="1" x14ac:dyDescent="0.2">
      <c r="A421" s="2"/>
      <c r="B421" s="67" t="s">
        <v>262</v>
      </c>
      <c r="C421" s="317">
        <v>2197.3100000000004</v>
      </c>
      <c r="D421" s="318"/>
      <c r="E421" s="318"/>
      <c r="F421" s="281"/>
      <c r="G421" s="69"/>
      <c r="H421" s="5"/>
      <c r="I421" s="5"/>
    </row>
    <row r="422" spans="1:11" ht="10.5" customHeight="1" x14ac:dyDescent="0.2">
      <c r="A422" s="2"/>
      <c r="B422" s="67" t="s">
        <v>264</v>
      </c>
      <c r="C422" s="317">
        <v>5461.55</v>
      </c>
      <c r="D422" s="318"/>
      <c r="E422" s="318"/>
      <c r="F422" s="281">
        <v>0.66962691677468289</v>
      </c>
      <c r="G422" s="71"/>
      <c r="H422" s="5"/>
      <c r="I422" s="5"/>
    </row>
    <row r="423" spans="1:11" s="28" customFormat="1" ht="10.5" customHeight="1" x14ac:dyDescent="0.2">
      <c r="A423" s="54"/>
      <c r="B423" s="67" t="s">
        <v>263</v>
      </c>
      <c r="C423" s="317"/>
      <c r="D423" s="318"/>
      <c r="E423" s="318"/>
      <c r="F423" s="281"/>
      <c r="G423" s="70"/>
      <c r="H423" s="5"/>
      <c r="I423" s="5"/>
      <c r="J423" s="5"/>
      <c r="K423" s="5"/>
    </row>
    <row r="424" spans="1:11" x14ac:dyDescent="0.2">
      <c r="A424" s="2"/>
      <c r="B424" s="29" t="s">
        <v>265</v>
      </c>
      <c r="C424" s="317"/>
      <c r="D424" s="318"/>
      <c r="E424" s="318"/>
      <c r="F424" s="281"/>
      <c r="G424" s="69"/>
      <c r="H424" s="5"/>
      <c r="I424" s="28"/>
      <c r="J424" s="28"/>
      <c r="K424" s="28"/>
    </row>
    <row r="425" spans="1:11" x14ac:dyDescent="0.2">
      <c r="A425" s="2"/>
      <c r="B425" s="16" t="s">
        <v>269</v>
      </c>
      <c r="C425" s="317"/>
      <c r="D425" s="318"/>
      <c r="E425" s="318"/>
      <c r="F425" s="281"/>
      <c r="G425" s="69"/>
      <c r="H425" s="5"/>
      <c r="I425" s="5"/>
    </row>
    <row r="426" spans="1:11" s="28" customFormat="1" ht="15" customHeight="1" x14ac:dyDescent="0.2">
      <c r="A426" s="54"/>
      <c r="B426" s="16" t="s">
        <v>270</v>
      </c>
      <c r="C426" s="317"/>
      <c r="D426" s="318"/>
      <c r="E426" s="318"/>
      <c r="F426" s="281"/>
      <c r="G426" s="70"/>
      <c r="H426" s="5"/>
      <c r="I426" s="5"/>
      <c r="J426" s="5"/>
      <c r="K426" s="5"/>
    </row>
    <row r="427" spans="1:11" x14ac:dyDescent="0.2">
      <c r="A427" s="2"/>
      <c r="B427" s="29" t="s">
        <v>271</v>
      </c>
      <c r="C427" s="317"/>
      <c r="D427" s="318"/>
      <c r="E427" s="318"/>
      <c r="F427" s="281"/>
      <c r="G427" s="69"/>
      <c r="H427" s="5"/>
      <c r="I427" s="5"/>
    </row>
    <row r="428" spans="1:11" ht="9.75" customHeight="1" x14ac:dyDescent="0.2">
      <c r="A428" s="2"/>
      <c r="B428" s="16" t="s">
        <v>272</v>
      </c>
      <c r="C428" s="317">
        <v>1797.12</v>
      </c>
      <c r="D428" s="318"/>
      <c r="E428" s="318"/>
      <c r="F428" s="281">
        <v>-0.41637546927163849</v>
      </c>
      <c r="G428" s="70"/>
      <c r="H428" s="5"/>
      <c r="I428" s="5"/>
    </row>
    <row r="429" spans="1:11" ht="9.75" customHeight="1" x14ac:dyDescent="0.2">
      <c r="A429" s="2"/>
      <c r="B429" s="574" t="s">
        <v>458</v>
      </c>
      <c r="C429" s="317"/>
      <c r="D429" s="318"/>
      <c r="E429" s="318"/>
      <c r="F429" s="281"/>
      <c r="G429" s="70"/>
      <c r="H429" s="5"/>
      <c r="I429" s="5"/>
    </row>
    <row r="430" spans="1:11" s="28" customFormat="1" ht="15.75" customHeight="1" x14ac:dyDescent="0.2">
      <c r="A430" s="2"/>
      <c r="B430" s="16" t="s">
        <v>86</v>
      </c>
      <c r="C430" s="317"/>
      <c r="D430" s="318"/>
      <c r="E430" s="318"/>
      <c r="F430" s="281"/>
      <c r="G430" s="69"/>
      <c r="H430" s="5"/>
    </row>
    <row r="431" spans="1:11" ht="20.25" customHeight="1" x14ac:dyDescent="0.2">
      <c r="A431" s="2"/>
      <c r="B431" s="29" t="s">
        <v>155</v>
      </c>
      <c r="C431" s="308">
        <v>6696085.5800000476</v>
      </c>
      <c r="D431" s="315"/>
      <c r="E431" s="315">
        <v>37295.620000000017</v>
      </c>
      <c r="F431" s="186">
        <v>0.10598529193138795</v>
      </c>
      <c r="G431" s="69"/>
      <c r="H431" s="5"/>
      <c r="I431" s="5"/>
    </row>
    <row r="432" spans="1:11" ht="18" customHeight="1" x14ac:dyDescent="0.2">
      <c r="A432" s="2"/>
      <c r="B432" s="273" t="s">
        <v>43</v>
      </c>
      <c r="C432" s="308"/>
      <c r="D432" s="315"/>
      <c r="E432" s="315"/>
      <c r="F432" s="186"/>
      <c r="G432" s="69"/>
      <c r="H432" s="5"/>
      <c r="I432" s="5"/>
    </row>
    <row r="433" spans="1:10" ht="18" customHeight="1" x14ac:dyDescent="0.2">
      <c r="A433" s="2"/>
      <c r="B433" s="74" t="s">
        <v>162</v>
      </c>
      <c r="C433" s="308"/>
      <c r="D433" s="315"/>
      <c r="E433" s="315"/>
      <c r="F433" s="186"/>
      <c r="G433" s="69"/>
      <c r="H433" s="5"/>
      <c r="I433" s="5"/>
    </row>
    <row r="434" spans="1:10" ht="15.75" customHeight="1" x14ac:dyDescent="0.2">
      <c r="A434" s="2"/>
      <c r="B434" s="37" t="s">
        <v>20</v>
      </c>
      <c r="C434" s="306"/>
      <c r="D434" s="313"/>
      <c r="E434" s="313"/>
      <c r="F434" s="185"/>
      <c r="G434" s="69"/>
      <c r="H434" s="5"/>
      <c r="I434" s="5"/>
    </row>
    <row r="435" spans="1:10" ht="10.5" customHeight="1" x14ac:dyDescent="0.2">
      <c r="A435" s="2"/>
      <c r="B435" s="75" t="s">
        <v>159</v>
      </c>
      <c r="C435" s="306">
        <v>121692.42999999998</v>
      </c>
      <c r="D435" s="313"/>
      <c r="E435" s="313">
        <v>1495.36</v>
      </c>
      <c r="F435" s="185">
        <v>9.6990048861010925E-2</v>
      </c>
      <c r="G435" s="70"/>
      <c r="H435" s="5"/>
      <c r="I435" s="5"/>
    </row>
    <row r="436" spans="1:10" ht="10.5" customHeight="1" x14ac:dyDescent="0.2">
      <c r="A436" s="54"/>
      <c r="B436" s="75" t="s">
        <v>26</v>
      </c>
      <c r="C436" s="306">
        <v>39642.889999999992</v>
      </c>
      <c r="D436" s="313"/>
      <c r="E436" s="313">
        <v>52.63</v>
      </c>
      <c r="F436" s="185">
        <v>0.20303425362993077</v>
      </c>
      <c r="G436" s="69"/>
      <c r="H436" s="5"/>
      <c r="I436" s="5"/>
    </row>
    <row r="437" spans="1:10" x14ac:dyDescent="0.2">
      <c r="A437" s="2"/>
      <c r="B437" s="75" t="s">
        <v>27</v>
      </c>
      <c r="C437" s="306">
        <v>231991.69999999981</v>
      </c>
      <c r="D437" s="313"/>
      <c r="E437" s="313"/>
      <c r="F437" s="185">
        <v>0.13952129944655645</v>
      </c>
      <c r="G437" s="69"/>
      <c r="H437" s="5"/>
      <c r="I437" s="5"/>
    </row>
    <row r="438" spans="1:10" ht="10.5" customHeight="1" x14ac:dyDescent="0.2">
      <c r="A438" s="2"/>
      <c r="B438" s="75" t="s">
        <v>274</v>
      </c>
      <c r="C438" s="306">
        <v>7668.3000000000011</v>
      </c>
      <c r="D438" s="313"/>
      <c r="E438" s="313"/>
      <c r="F438" s="185">
        <v>0.54334603974544238</v>
      </c>
      <c r="G438" s="69"/>
      <c r="H438" s="5"/>
      <c r="I438" s="5"/>
    </row>
    <row r="439" spans="1:10" ht="10.5" customHeight="1" x14ac:dyDescent="0.2">
      <c r="A439" s="2"/>
      <c r="B439" s="75" t="s">
        <v>273</v>
      </c>
      <c r="C439" s="306"/>
      <c r="D439" s="313"/>
      <c r="E439" s="313"/>
      <c r="F439" s="185"/>
      <c r="G439" s="69"/>
      <c r="H439" s="5"/>
      <c r="I439" s="5"/>
    </row>
    <row r="440" spans="1:10" ht="10.5" customHeight="1" x14ac:dyDescent="0.2">
      <c r="A440" s="2"/>
      <c r="B440" s="75" t="s">
        <v>49</v>
      </c>
      <c r="C440" s="306">
        <v>308826.81999999995</v>
      </c>
      <c r="D440" s="313"/>
      <c r="E440" s="313">
        <v>1006.72</v>
      </c>
      <c r="F440" s="185">
        <v>5.8625046387951185E-2</v>
      </c>
      <c r="G440" s="79"/>
      <c r="H440" s="5"/>
      <c r="I440" s="5"/>
    </row>
    <row r="441" spans="1:10" s="28" customFormat="1" ht="10.5" customHeight="1" x14ac:dyDescent="0.2">
      <c r="A441" s="77"/>
      <c r="B441" s="37" t="s">
        <v>50</v>
      </c>
      <c r="C441" s="306"/>
      <c r="D441" s="313"/>
      <c r="E441" s="313"/>
      <c r="F441" s="185"/>
      <c r="G441" s="69"/>
      <c r="H441" s="5"/>
    </row>
    <row r="442" spans="1:10" s="28" customFormat="1" ht="10.5" customHeight="1" x14ac:dyDescent="0.2">
      <c r="A442" s="77"/>
      <c r="B442" s="574" t="s">
        <v>459</v>
      </c>
      <c r="C442" s="306"/>
      <c r="D442" s="313"/>
      <c r="E442" s="313"/>
      <c r="F442" s="185"/>
      <c r="G442" s="69"/>
      <c r="H442" s="5"/>
    </row>
    <row r="443" spans="1:10" x14ac:dyDescent="0.2">
      <c r="A443" s="2"/>
      <c r="B443" s="75" t="s">
        <v>28</v>
      </c>
      <c r="C443" s="306">
        <v>3795.8500000000004</v>
      </c>
      <c r="D443" s="313"/>
      <c r="E443" s="313"/>
      <c r="F443" s="185">
        <v>-0.24132162358791498</v>
      </c>
      <c r="G443" s="69"/>
      <c r="H443" s="5"/>
      <c r="I443" s="5"/>
    </row>
    <row r="444" spans="1:10" x14ac:dyDescent="0.2">
      <c r="A444" s="2"/>
      <c r="B444" s="37" t="s">
        <v>178</v>
      </c>
      <c r="C444" s="306"/>
      <c r="D444" s="313"/>
      <c r="E444" s="313"/>
      <c r="F444" s="185"/>
      <c r="G444" s="69"/>
      <c r="H444" s="5"/>
      <c r="I444" s="5"/>
    </row>
    <row r="445" spans="1:10" x14ac:dyDescent="0.2">
      <c r="A445" s="2"/>
      <c r="B445" s="35" t="s">
        <v>160</v>
      </c>
      <c r="C445" s="308">
        <v>713617.98999999976</v>
      </c>
      <c r="D445" s="315"/>
      <c r="E445" s="315">
        <v>2554.71</v>
      </c>
      <c r="F445" s="186">
        <v>9.9279640309241746E-2</v>
      </c>
      <c r="G445" s="69"/>
      <c r="H445" s="5"/>
      <c r="I445" s="5"/>
    </row>
    <row r="446" spans="1:10" s="80" customFormat="1" ht="19.5" customHeight="1" x14ac:dyDescent="0.2">
      <c r="A446" s="2"/>
      <c r="B446" s="76" t="s">
        <v>33</v>
      </c>
      <c r="C446" s="306"/>
      <c r="D446" s="313"/>
      <c r="E446" s="313"/>
      <c r="F446" s="185"/>
      <c r="G446" s="69"/>
      <c r="H446" s="5"/>
    </row>
    <row r="447" spans="1:10" ht="12" x14ac:dyDescent="0.2">
      <c r="A447" s="2"/>
      <c r="B447" s="76" t="s">
        <v>490</v>
      </c>
      <c r="C447" s="306"/>
      <c r="D447" s="313"/>
      <c r="E447" s="313"/>
      <c r="F447" s="185"/>
      <c r="G447" s="69"/>
      <c r="H447" s="5"/>
      <c r="I447" s="5"/>
      <c r="J447" s="83"/>
    </row>
    <row r="448" spans="1:10" ht="12" x14ac:dyDescent="0.2">
      <c r="A448" s="2"/>
      <c r="B448" s="76" t="s">
        <v>446</v>
      </c>
      <c r="C448" s="306"/>
      <c r="D448" s="313"/>
      <c r="E448" s="313"/>
      <c r="F448" s="185"/>
      <c r="G448" s="69"/>
      <c r="H448" s="5"/>
      <c r="I448" s="5"/>
      <c r="J448" s="164"/>
    </row>
    <row r="449" spans="1:10" ht="12" x14ac:dyDescent="0.2">
      <c r="A449" s="2"/>
      <c r="B449" s="76" t="s">
        <v>477</v>
      </c>
      <c r="C449" s="306">
        <v>1910.2</v>
      </c>
      <c r="D449" s="313"/>
      <c r="E449" s="313">
        <v>7.9</v>
      </c>
      <c r="F449" s="185">
        <v>-0.19078180932409861</v>
      </c>
      <c r="G449" s="69"/>
      <c r="H449" s="5"/>
      <c r="I449" s="5"/>
      <c r="J449" s="164"/>
    </row>
    <row r="450" spans="1:10" ht="12" x14ac:dyDescent="0.2">
      <c r="A450" s="2"/>
      <c r="B450" s="76" t="s">
        <v>492</v>
      </c>
      <c r="C450" s="306">
        <v>1795.2840000000001</v>
      </c>
      <c r="D450" s="313"/>
      <c r="E450" s="313"/>
      <c r="F450" s="185"/>
      <c r="G450" s="69"/>
      <c r="H450" s="5"/>
      <c r="I450" s="5"/>
      <c r="J450" s="164"/>
    </row>
    <row r="451" spans="1:10" x14ac:dyDescent="0.2">
      <c r="A451" s="2"/>
      <c r="B451" s="76" t="s">
        <v>480</v>
      </c>
      <c r="C451" s="306">
        <v>22781</v>
      </c>
      <c r="D451" s="313"/>
      <c r="E451" s="313">
        <v>56</v>
      </c>
      <c r="F451" s="185"/>
      <c r="G451" s="70"/>
      <c r="H451" s="5"/>
      <c r="I451" s="5"/>
    </row>
    <row r="452" spans="1:10" x14ac:dyDescent="0.2">
      <c r="A452" s="2"/>
      <c r="B452" s="76" t="s">
        <v>494</v>
      </c>
      <c r="C452" s="306"/>
      <c r="D452" s="313"/>
      <c r="E452" s="313"/>
      <c r="F452" s="185"/>
      <c r="G452" s="70"/>
      <c r="H452" s="5"/>
      <c r="I452" s="5"/>
    </row>
    <row r="453" spans="1:10" ht="11.25" customHeight="1" x14ac:dyDescent="0.2">
      <c r="A453" s="54"/>
      <c r="B453" s="73" t="s">
        <v>158</v>
      </c>
      <c r="C453" s="308"/>
      <c r="D453" s="315"/>
      <c r="E453" s="315"/>
      <c r="F453" s="186"/>
      <c r="G453" s="69"/>
      <c r="H453" s="5"/>
      <c r="I453" s="5"/>
    </row>
    <row r="454" spans="1:10" ht="14.25" customHeight="1" x14ac:dyDescent="0.2">
      <c r="A454" s="2"/>
      <c r="B454" s="78" t="s">
        <v>161</v>
      </c>
      <c r="C454" s="306">
        <v>740104.47399999981</v>
      </c>
      <c r="D454" s="313"/>
      <c r="E454" s="313">
        <v>2618.61</v>
      </c>
      <c r="F454" s="185">
        <v>0.13594964033083423</v>
      </c>
      <c r="G454" s="69"/>
      <c r="H454" s="5"/>
      <c r="I454" s="5"/>
    </row>
    <row r="455" spans="1:10" ht="13.5" customHeight="1" x14ac:dyDescent="0.2">
      <c r="A455" s="2"/>
      <c r="B455" s="76" t="s">
        <v>80</v>
      </c>
      <c r="C455" s="306"/>
      <c r="D455" s="313"/>
      <c r="E455" s="313"/>
      <c r="F455" s="185"/>
      <c r="G455" s="70"/>
      <c r="H455" s="5"/>
      <c r="I455" s="5"/>
    </row>
    <row r="456" spans="1:10" s="28" customFormat="1" x14ac:dyDescent="0.2">
      <c r="A456" s="54"/>
      <c r="B456" s="76" t="s">
        <v>81</v>
      </c>
      <c r="C456" s="306"/>
      <c r="D456" s="313"/>
      <c r="E456" s="313"/>
      <c r="F456" s="185"/>
      <c r="G456" s="69"/>
      <c r="H456" s="5"/>
    </row>
    <row r="457" spans="1:10" s="28" customFormat="1" x14ac:dyDescent="0.2">
      <c r="A457" s="54"/>
      <c r="B457" s="76" t="s">
        <v>78</v>
      </c>
      <c r="C457" s="306"/>
      <c r="D457" s="313"/>
      <c r="E457" s="313"/>
      <c r="F457" s="185"/>
      <c r="G457" s="69"/>
      <c r="H457" s="5"/>
      <c r="I457" s="70"/>
      <c r="J457" s="5"/>
    </row>
    <row r="458" spans="1:10" s="28" customFormat="1" x14ac:dyDescent="0.2">
      <c r="A458" s="54"/>
      <c r="B458" s="76" t="s">
        <v>76</v>
      </c>
      <c r="C458" s="306"/>
      <c r="D458" s="313"/>
      <c r="E458" s="313"/>
      <c r="F458" s="185"/>
      <c r="G458" s="69"/>
      <c r="H458" s="5"/>
      <c r="I458" s="70"/>
      <c r="J458" s="5"/>
    </row>
    <row r="459" spans="1:10" s="28" customFormat="1" x14ac:dyDescent="0.2">
      <c r="A459" s="54"/>
      <c r="B459" s="76" t="s">
        <v>77</v>
      </c>
      <c r="C459" s="306"/>
      <c r="D459" s="313"/>
      <c r="E459" s="313"/>
      <c r="F459" s="185"/>
      <c r="G459" s="210"/>
      <c r="H459" s="5"/>
      <c r="I459" s="70"/>
      <c r="J459" s="5"/>
    </row>
    <row r="460" spans="1:10" ht="10.5" customHeight="1" x14ac:dyDescent="0.2">
      <c r="A460" s="54"/>
      <c r="B460" s="83" t="s">
        <v>247</v>
      </c>
      <c r="C460" s="306"/>
      <c r="D460" s="313"/>
      <c r="E460" s="313"/>
      <c r="F460" s="185"/>
      <c r="G460" s="213"/>
      <c r="H460" s="211"/>
      <c r="I460" s="5"/>
    </row>
    <row r="461" spans="1:10" s="28" customFormat="1" ht="12.75" x14ac:dyDescent="0.2">
      <c r="A461" s="54"/>
      <c r="B461" s="52" t="s">
        <v>157</v>
      </c>
      <c r="C461" s="308">
        <v>25825697.65400004</v>
      </c>
      <c r="D461" s="315">
        <v>196938.46</v>
      </c>
      <c r="E461" s="315">
        <v>139496.33000000002</v>
      </c>
      <c r="F461" s="186">
        <v>6.8236749276531672E-2</v>
      </c>
      <c r="G461" s="213"/>
      <c r="H461" s="214"/>
    </row>
    <row r="462" spans="1:10" s="28" customFormat="1" x14ac:dyDescent="0.2">
      <c r="A462" s="54"/>
      <c r="B462" s="167" t="s">
        <v>181</v>
      </c>
      <c r="C462" s="319"/>
      <c r="D462" s="320"/>
      <c r="E462" s="320"/>
      <c r="F462" s="240"/>
      <c r="G462" s="213"/>
      <c r="H462" s="214"/>
      <c r="I462" s="70"/>
      <c r="J462" s="5"/>
    </row>
    <row r="463" spans="1:10" s="28" customFormat="1" x14ac:dyDescent="0.2">
      <c r="A463" s="54"/>
      <c r="B463" s="168" t="s">
        <v>182</v>
      </c>
      <c r="C463" s="321"/>
      <c r="D463" s="322"/>
      <c r="E463" s="322"/>
      <c r="F463" s="194"/>
      <c r="G463" s="213"/>
      <c r="H463" s="214"/>
      <c r="I463" s="70"/>
      <c r="J463" s="5"/>
    </row>
    <row r="464" spans="1:10" s="28" customFormat="1" ht="12.75" x14ac:dyDescent="0.2">
      <c r="A464" s="54"/>
      <c r="B464" s="435" t="s">
        <v>31</v>
      </c>
      <c r="C464" s="436">
        <v>69082799.604275003</v>
      </c>
      <c r="D464" s="437"/>
      <c r="E464" s="437">
        <v>394667.33999999997</v>
      </c>
      <c r="F464" s="438">
        <v>5.0462151948206024E-2</v>
      </c>
      <c r="G464" s="5"/>
      <c r="H464" s="214"/>
      <c r="I464" s="70"/>
      <c r="J464" s="5"/>
    </row>
    <row r="465" spans="1:10" s="28" customFormat="1" x14ac:dyDescent="0.2">
      <c r="A465" s="6"/>
      <c r="B465" s="76" t="s">
        <v>13</v>
      </c>
      <c r="C465" s="319">
        <v>85253112.879999965</v>
      </c>
      <c r="D465" s="320"/>
      <c r="E465" s="320"/>
      <c r="F465" s="240">
        <v>7.4045005451247148E-2</v>
      </c>
      <c r="G465" s="8"/>
      <c r="H465" s="5"/>
      <c r="I465" s="70"/>
    </row>
    <row r="466" spans="1:10" s="28" customFormat="1" x14ac:dyDescent="0.2">
      <c r="A466" s="6"/>
      <c r="B466" s="76" t="s">
        <v>14</v>
      </c>
      <c r="C466" s="321">
        <v>11557951.25</v>
      </c>
      <c r="D466" s="322"/>
      <c r="E466" s="322"/>
      <c r="F466" s="194">
        <v>0.13401329697128417</v>
      </c>
      <c r="G466" s="3"/>
      <c r="H466" s="8"/>
      <c r="I466" s="70"/>
    </row>
    <row r="467" spans="1:10" s="28" customFormat="1" ht="12" x14ac:dyDescent="0.2">
      <c r="A467" s="6"/>
      <c r="B467" s="229" t="s">
        <v>248</v>
      </c>
      <c r="C467" s="431">
        <v>96811064.129999965</v>
      </c>
      <c r="D467" s="439"/>
      <c r="E467" s="439"/>
      <c r="F467" s="445">
        <v>8.0868901702738416E-2</v>
      </c>
      <c r="G467" s="15"/>
      <c r="H467" s="3"/>
      <c r="I467" s="70"/>
    </row>
    <row r="468" spans="1:10" s="28" customFormat="1" ht="12" x14ac:dyDescent="0.2">
      <c r="A468" s="6"/>
      <c r="B468" s="164"/>
      <c r="C468" s="210"/>
      <c r="D468" s="210"/>
      <c r="E468" s="210"/>
      <c r="F468" s="210"/>
      <c r="G468" s="653"/>
      <c r="H468" s="15"/>
      <c r="I468" s="70"/>
    </row>
    <row r="469" spans="1:10" s="28" customFormat="1" ht="12.75" x14ac:dyDescent="0.2">
      <c r="A469" s="6"/>
      <c r="B469" s="265" t="s">
        <v>238</v>
      </c>
      <c r="C469" s="213"/>
      <c r="D469" s="213"/>
      <c r="E469" s="213"/>
      <c r="F469" s="213"/>
      <c r="G469" s="199"/>
      <c r="H469" s="89"/>
      <c r="I469" s="70"/>
    </row>
    <row r="470" spans="1:10" ht="16.5" customHeight="1" x14ac:dyDescent="0.2">
      <c r="B470" s="265" t="s">
        <v>251</v>
      </c>
      <c r="C470" s="213"/>
      <c r="D470" s="213"/>
      <c r="E470" s="213"/>
      <c r="F470" s="213"/>
      <c r="G470" s="199"/>
      <c r="H470" s="90"/>
      <c r="I470" s="85"/>
    </row>
    <row r="471" spans="1:10" ht="12" x14ac:dyDescent="0.2">
      <c r="B471" s="265"/>
      <c r="C471" s="213"/>
      <c r="D471" s="213"/>
      <c r="E471" s="213"/>
      <c r="F471" s="213"/>
      <c r="G471" s="200"/>
      <c r="H471" s="90"/>
      <c r="I471" s="8"/>
    </row>
    <row r="472" spans="1:10" ht="12" x14ac:dyDescent="0.2">
      <c r="A472" s="91"/>
      <c r="B472" s="265"/>
      <c r="C472" s="213"/>
      <c r="D472" s="213"/>
      <c r="E472" s="213"/>
      <c r="F472" s="213"/>
      <c r="G472" s="199"/>
      <c r="H472" s="93"/>
    </row>
    <row r="473" spans="1:10" ht="19.5" customHeight="1" x14ac:dyDescent="0.2">
      <c r="B473" s="43"/>
      <c r="C473" s="85"/>
      <c r="D473" s="85"/>
      <c r="E473" s="86"/>
      <c r="F473" s="5"/>
      <c r="G473" s="200"/>
      <c r="H473" s="90"/>
      <c r="I473" s="15"/>
    </row>
    <row r="474" spans="1:10" ht="15.75" x14ac:dyDescent="0.25">
      <c r="A474" s="91"/>
      <c r="B474" s="7" t="s">
        <v>288</v>
      </c>
      <c r="C474" s="8"/>
      <c r="D474" s="8"/>
      <c r="E474" s="8"/>
      <c r="F474" s="8"/>
      <c r="G474" s="198"/>
      <c r="H474" s="93"/>
      <c r="I474" s="20"/>
    </row>
    <row r="475" spans="1:10" ht="12.75" hidden="1" customHeight="1" x14ac:dyDescent="0.2">
      <c r="B475" s="9"/>
      <c r="C475" s="10" t="str">
        <f>$C$3</f>
        <v>MOIS D'AVRIL 2024</v>
      </c>
      <c r="D475" s="11"/>
      <c r="G475" s="201"/>
      <c r="H475" s="90"/>
      <c r="I475" s="20"/>
    </row>
    <row r="476" spans="1:10" ht="12.75" customHeight="1" x14ac:dyDescent="0.2">
      <c r="B476" s="12" t="str">
        <f>B388</f>
        <v xml:space="preserve">             II- ASSURANCE MATERNITE : DEPENSES en milliers d'euros</v>
      </c>
      <c r="C476" s="13"/>
      <c r="D476" s="13"/>
      <c r="E476" s="13"/>
      <c r="F476" s="14"/>
      <c r="G476" s="201"/>
      <c r="H476" s="90"/>
      <c r="I476" s="20"/>
    </row>
    <row r="477" spans="1:10" s="95" customFormat="1" ht="12.75" customHeight="1" x14ac:dyDescent="0.2">
      <c r="A477" s="6"/>
      <c r="B477" s="754"/>
      <c r="C477" s="755"/>
      <c r="D477" s="87"/>
      <c r="E477" s="654" t="s">
        <v>6</v>
      </c>
      <c r="F477" s="339" t="str">
        <f>Maladie_mnt!$H$5</f>
        <v>GAM</v>
      </c>
      <c r="G477" s="201"/>
      <c r="H477" s="90"/>
      <c r="I477" s="94"/>
      <c r="J477" s="104"/>
    </row>
    <row r="478" spans="1:10" ht="12.75" customHeight="1" x14ac:dyDescent="0.2">
      <c r="B478" s="773" t="s">
        <v>29</v>
      </c>
      <c r="C478" s="774"/>
      <c r="D478" s="90"/>
      <c r="E478" s="301"/>
      <c r="F478" s="239"/>
      <c r="G478" s="201"/>
      <c r="H478" s="90"/>
      <c r="I478" s="20"/>
    </row>
    <row r="479" spans="1:10" s="95" customFormat="1" ht="12" customHeight="1" x14ac:dyDescent="0.2">
      <c r="A479" s="6"/>
      <c r="B479" s="777"/>
      <c r="C479" s="778"/>
      <c r="D479" s="90"/>
      <c r="E479" s="301"/>
      <c r="F479" s="239"/>
      <c r="G479" s="199"/>
      <c r="H479" s="90"/>
      <c r="I479" s="94"/>
      <c r="J479" s="104"/>
    </row>
    <row r="480" spans="1:10" ht="12.75" customHeight="1" x14ac:dyDescent="0.2">
      <c r="B480" s="779" t="s">
        <v>74</v>
      </c>
      <c r="C480" s="780"/>
      <c r="D480" s="93"/>
      <c r="E480" s="303"/>
      <c r="F480" s="237"/>
      <c r="G480" s="201"/>
      <c r="H480" s="90"/>
      <c r="I480" s="20"/>
      <c r="J480" s="104"/>
    </row>
    <row r="481" spans="2:10" ht="18" customHeight="1" x14ac:dyDescent="0.2">
      <c r="B481" s="777"/>
      <c r="C481" s="778"/>
      <c r="D481" s="90"/>
      <c r="E481" s="301"/>
      <c r="F481" s="239"/>
      <c r="G481" s="199"/>
      <c r="H481" s="90"/>
      <c r="I481" s="20"/>
      <c r="J481" s="104"/>
    </row>
    <row r="482" spans="2:10" ht="18" customHeight="1" x14ac:dyDescent="0.2">
      <c r="B482" s="92" t="s">
        <v>73</v>
      </c>
      <c r="C482" s="172"/>
      <c r="D482" s="93"/>
      <c r="E482" s="303">
        <v>207590940.83214405</v>
      </c>
      <c r="F482" s="237">
        <v>-2.574914643757209E-2</v>
      </c>
      <c r="G482" s="199"/>
      <c r="H482" s="90"/>
      <c r="I482" s="20"/>
      <c r="J482" s="104"/>
    </row>
    <row r="483" spans="2:10" ht="18" customHeight="1" x14ac:dyDescent="0.2">
      <c r="B483" s="76"/>
      <c r="C483" s="96"/>
      <c r="D483" s="96"/>
      <c r="E483" s="325"/>
      <c r="F483" s="242"/>
      <c r="G483" s="199"/>
      <c r="H483" s="90"/>
      <c r="I483" s="20"/>
      <c r="J483" s="104"/>
    </row>
    <row r="484" spans="2:10" ht="18" customHeight="1" x14ac:dyDescent="0.2">
      <c r="B484" s="775" t="s">
        <v>410</v>
      </c>
      <c r="C484" s="776"/>
      <c r="D484" s="90"/>
      <c r="E484" s="303">
        <v>45013029.340212956</v>
      </c>
      <c r="F484" s="237">
        <v>-0.17065516252858692</v>
      </c>
      <c r="G484" s="199"/>
      <c r="H484" s="90"/>
      <c r="I484" s="20"/>
      <c r="J484" s="104"/>
    </row>
    <row r="485" spans="2:10" ht="15" customHeight="1" x14ac:dyDescent="0.2">
      <c r="B485" s="766" t="s">
        <v>72</v>
      </c>
      <c r="C485" s="767"/>
      <c r="D485" s="90"/>
      <c r="E485" s="301"/>
      <c r="F485" s="239"/>
      <c r="G485" s="199"/>
      <c r="H485" s="90"/>
      <c r="I485" s="20"/>
      <c r="J485" s="104"/>
    </row>
    <row r="486" spans="2:10" ht="15" customHeight="1" x14ac:dyDescent="0.2">
      <c r="B486" s="421" t="s">
        <v>404</v>
      </c>
      <c r="C486" s="404"/>
      <c r="D486" s="90"/>
      <c r="E486" s="301">
        <v>44729277.39498736</v>
      </c>
      <c r="F486" s="239">
        <v>-7.3437100266739108E-2</v>
      </c>
      <c r="G486" s="199"/>
      <c r="H486" s="90"/>
      <c r="I486" s="20"/>
      <c r="J486" s="104"/>
    </row>
    <row r="487" spans="2:10" ht="15" customHeight="1" x14ac:dyDescent="0.2">
      <c r="B487" s="421" t="s">
        <v>407</v>
      </c>
      <c r="C487" s="404"/>
      <c r="D487" s="90"/>
      <c r="E487" s="301">
        <v>233815.1039856</v>
      </c>
      <c r="F487" s="239">
        <v>-0.65327089641360281</v>
      </c>
      <c r="G487" s="199"/>
      <c r="H487" s="90"/>
      <c r="I487" s="20"/>
      <c r="J487" s="104"/>
    </row>
    <row r="488" spans="2:10" ht="15" customHeight="1" x14ac:dyDescent="0.2">
      <c r="B488" s="421" t="s">
        <v>405</v>
      </c>
      <c r="C488" s="404"/>
      <c r="D488" s="90"/>
      <c r="E488" s="301">
        <v>49936.84123999998</v>
      </c>
      <c r="F488" s="239">
        <v>-0.99062509894096029</v>
      </c>
      <c r="G488" s="199"/>
      <c r="H488" s="90"/>
      <c r="I488" s="20"/>
      <c r="J488" s="104"/>
    </row>
    <row r="489" spans="2:10" ht="15" customHeight="1" x14ac:dyDescent="0.2">
      <c r="B489" s="758" t="s">
        <v>71</v>
      </c>
      <c r="C489" s="759"/>
      <c r="D489" s="90"/>
      <c r="E489" s="303">
        <v>132582743.59960712</v>
      </c>
      <c r="F489" s="237">
        <v>0.10993602382343703</v>
      </c>
      <c r="G489" s="199"/>
      <c r="H489" s="90"/>
      <c r="I489" s="20"/>
      <c r="J489" s="104"/>
    </row>
    <row r="490" spans="2:10" ht="15" customHeight="1" x14ac:dyDescent="0.2">
      <c r="B490" s="766" t="s">
        <v>70</v>
      </c>
      <c r="C490" s="767"/>
      <c r="D490" s="90"/>
      <c r="E490" s="301"/>
      <c r="F490" s="239"/>
      <c r="G490" s="199"/>
      <c r="H490" s="90"/>
      <c r="I490" s="20"/>
      <c r="J490" s="104"/>
    </row>
    <row r="491" spans="2:10" ht="15" customHeight="1" x14ac:dyDescent="0.2">
      <c r="B491" s="766" t="s">
        <v>361</v>
      </c>
      <c r="C491" s="767"/>
      <c r="D491" s="90"/>
      <c r="E491" s="301">
        <v>0</v>
      </c>
      <c r="F491" s="239"/>
      <c r="G491" s="199"/>
      <c r="H491" s="90"/>
      <c r="I491" s="20"/>
      <c r="J491" s="104"/>
    </row>
    <row r="492" spans="2:10" ht="12.75" customHeight="1" x14ac:dyDescent="0.2">
      <c r="B492" s="781" t="s">
        <v>413</v>
      </c>
      <c r="C492" s="782"/>
      <c r="D492" s="90"/>
      <c r="E492" s="301">
        <v>100635878.15709092</v>
      </c>
      <c r="F492" s="239">
        <v>0.1121380753539496</v>
      </c>
      <c r="G492" s="199"/>
      <c r="H492" s="90"/>
      <c r="I492" s="20"/>
      <c r="J492" s="104"/>
    </row>
    <row r="493" spans="2:10" ht="15" customHeight="1" x14ac:dyDescent="0.2">
      <c r="B493" s="766" t="s">
        <v>357</v>
      </c>
      <c r="C493" s="767"/>
      <c r="D493" s="90"/>
      <c r="E493" s="301">
        <v>18439485.491262041</v>
      </c>
      <c r="F493" s="239">
        <v>0.29359889213085988</v>
      </c>
      <c r="G493" s="199"/>
      <c r="H493" s="90"/>
      <c r="I493" s="20"/>
      <c r="J493" s="104"/>
    </row>
    <row r="494" spans="2:10" ht="27" customHeight="1" x14ac:dyDescent="0.2">
      <c r="B494" s="766" t="s">
        <v>358</v>
      </c>
      <c r="C494" s="767"/>
      <c r="D494" s="90"/>
      <c r="E494" s="301">
        <v>3029088.0929916794</v>
      </c>
      <c r="F494" s="239">
        <v>-1.6030318783918251E-2</v>
      </c>
      <c r="G494" s="199"/>
      <c r="H494" s="90"/>
      <c r="I494" s="20"/>
      <c r="J494" s="104"/>
    </row>
    <row r="495" spans="2:10" ht="15" customHeight="1" x14ac:dyDescent="0.2">
      <c r="B495" s="766" t="s">
        <v>359</v>
      </c>
      <c r="C495" s="767"/>
      <c r="D495" s="90"/>
      <c r="E495" s="301">
        <v>10478291.858262481</v>
      </c>
      <c r="F495" s="239">
        <v>-9.8974807540275433E-2</v>
      </c>
      <c r="G495" s="201"/>
      <c r="H495" s="90"/>
      <c r="I495" s="20"/>
      <c r="J495" s="104"/>
    </row>
    <row r="496" spans="2:10" ht="15" customHeight="1" x14ac:dyDescent="0.2">
      <c r="B496" s="771" t="s">
        <v>394</v>
      </c>
      <c r="C496" s="772"/>
      <c r="D496" s="90"/>
      <c r="E496" s="301">
        <v>7364616.9113405608</v>
      </c>
      <c r="F496" s="239">
        <v>1.1947673853395235E-2</v>
      </c>
      <c r="G496" s="199"/>
      <c r="H496" s="90"/>
      <c r="I496" s="20"/>
      <c r="J496" s="104"/>
    </row>
    <row r="497" spans="1:10" ht="15" customHeight="1" x14ac:dyDescent="0.2">
      <c r="B497" s="771" t="s">
        <v>395</v>
      </c>
      <c r="C497" s="772"/>
      <c r="D497" s="90"/>
      <c r="E497" s="301">
        <v>150266.84719480004</v>
      </c>
      <c r="F497" s="239">
        <v>0.13290245339679574</v>
      </c>
      <c r="G497" s="199"/>
      <c r="H497" s="90"/>
      <c r="I497" s="20"/>
      <c r="J497" s="104"/>
    </row>
    <row r="498" spans="1:10" ht="15" customHeight="1" x14ac:dyDescent="0.2">
      <c r="B498" s="771" t="s">
        <v>396</v>
      </c>
      <c r="C498" s="772"/>
      <c r="D498" s="90"/>
      <c r="E498" s="301">
        <v>236389.07541599998</v>
      </c>
      <c r="F498" s="239">
        <v>2.7944500460359567E-3</v>
      </c>
      <c r="G498" s="201"/>
      <c r="H498" s="90"/>
      <c r="I498" s="20"/>
      <c r="J498" s="104"/>
    </row>
    <row r="499" spans="1:10" ht="23.25" customHeight="1" x14ac:dyDescent="0.2">
      <c r="B499" s="771" t="s">
        <v>397</v>
      </c>
      <c r="C499" s="772"/>
      <c r="D499" s="90"/>
      <c r="E499" s="301">
        <v>63106.783099839973</v>
      </c>
      <c r="F499" s="239">
        <v>7.6127580928003979E-2</v>
      </c>
      <c r="G499" s="200"/>
      <c r="H499" s="90"/>
      <c r="I499" s="20"/>
      <c r="J499" s="104"/>
    </row>
    <row r="500" spans="1:10" ht="15" customHeight="1" x14ac:dyDescent="0.2">
      <c r="A500" s="91"/>
      <c r="B500" s="787" t="s">
        <v>406</v>
      </c>
      <c r="C500" s="788"/>
      <c r="D500" s="90"/>
      <c r="E500" s="301">
        <v>2663912.2412112798</v>
      </c>
      <c r="F500" s="239">
        <v>-0.32123090484863093</v>
      </c>
      <c r="G500" s="200"/>
      <c r="H500" s="93"/>
      <c r="I500" s="20"/>
      <c r="J500" s="104"/>
    </row>
    <row r="501" spans="1:10" ht="12.75" x14ac:dyDescent="0.2">
      <c r="A501" s="91"/>
      <c r="B501" s="758" t="s">
        <v>362</v>
      </c>
      <c r="C501" s="759"/>
      <c r="D501" s="90"/>
      <c r="E501" s="303">
        <v>4947.29</v>
      </c>
      <c r="F501" s="237">
        <v>-0.93200087416432087</v>
      </c>
      <c r="G501" s="199"/>
      <c r="H501" s="93"/>
      <c r="I501" s="20"/>
      <c r="J501" s="104"/>
    </row>
    <row r="502" spans="1:10" ht="24.75" customHeight="1" x14ac:dyDescent="0.2">
      <c r="B502" s="768" t="s">
        <v>363</v>
      </c>
      <c r="C502" s="770"/>
      <c r="D502" s="90"/>
      <c r="E502" s="303">
        <v>29990220.602324013</v>
      </c>
      <c r="F502" s="237">
        <v>-0.23647320578501585</v>
      </c>
      <c r="G502" s="199"/>
      <c r="H502" s="90"/>
      <c r="I502" s="20"/>
      <c r="J502" s="104"/>
    </row>
    <row r="503" spans="1:10" ht="15" customHeight="1" x14ac:dyDescent="0.2">
      <c r="B503" s="423" t="s">
        <v>408</v>
      </c>
      <c r="C503" s="405"/>
      <c r="D503" s="90"/>
      <c r="E503" s="301">
        <v>29418292.198771052</v>
      </c>
      <c r="F503" s="239">
        <v>-0.23655477569927563</v>
      </c>
      <c r="G503" s="200"/>
      <c r="H503" s="90"/>
      <c r="I503" s="20"/>
      <c r="J503" s="104"/>
    </row>
    <row r="504" spans="1:10" ht="15" customHeight="1" x14ac:dyDescent="0.2">
      <c r="A504" s="91"/>
      <c r="B504" s="423" t="s">
        <v>409</v>
      </c>
      <c r="C504" s="405"/>
      <c r="D504" s="90"/>
      <c r="E504" s="301">
        <v>571928.40355295991</v>
      </c>
      <c r="F504" s="239">
        <v>-0.23225385571740109</v>
      </c>
      <c r="G504" s="199"/>
      <c r="H504" s="93"/>
      <c r="I504" s="20"/>
      <c r="J504" s="104"/>
    </row>
    <row r="505" spans="1:10" s="498" customFormat="1" ht="16.5" customHeight="1" x14ac:dyDescent="0.2">
      <c r="A505" s="452"/>
      <c r="B505" s="816" t="s">
        <v>314</v>
      </c>
      <c r="C505" s="817"/>
      <c r="D505" s="547"/>
      <c r="E505" s="548"/>
      <c r="F505" s="549"/>
      <c r="G505" s="550"/>
      <c r="H505" s="547"/>
      <c r="I505" s="551"/>
      <c r="J505" s="457"/>
    </row>
    <row r="506" spans="1:10" s="498" customFormat="1" ht="16.5" customHeight="1" x14ac:dyDescent="0.2">
      <c r="A506" s="452"/>
      <c r="B506" s="816" t="s">
        <v>315</v>
      </c>
      <c r="C506" s="817"/>
      <c r="D506" s="547"/>
      <c r="E506" s="548"/>
      <c r="F506" s="549"/>
      <c r="G506" s="552"/>
      <c r="H506" s="547"/>
      <c r="I506" s="551"/>
      <c r="J506" s="457"/>
    </row>
    <row r="507" spans="1:10" ht="24" customHeight="1" x14ac:dyDescent="0.2">
      <c r="A507" s="91"/>
      <c r="B507" s="758" t="s">
        <v>370</v>
      </c>
      <c r="C507" s="759"/>
      <c r="D507" s="90"/>
      <c r="E507" s="303"/>
      <c r="F507" s="237"/>
      <c r="G507" s="8"/>
      <c r="H507" s="99"/>
      <c r="I507" s="20"/>
      <c r="J507" s="104"/>
    </row>
    <row r="508" spans="1:10" ht="16.5" customHeight="1" x14ac:dyDescent="0.2">
      <c r="B508" s="756" t="s">
        <v>66</v>
      </c>
      <c r="C508" s="757"/>
      <c r="D508" s="93"/>
      <c r="E508" s="303">
        <v>11886481.640000023</v>
      </c>
      <c r="F508" s="237">
        <v>0.17435955281820781</v>
      </c>
      <c r="H508" s="8"/>
      <c r="I508" s="20"/>
      <c r="J508" s="104"/>
    </row>
    <row r="509" spans="1:10" s="95" customFormat="1" ht="16.5" customHeight="1" x14ac:dyDescent="0.2">
      <c r="A509" s="6"/>
      <c r="B509" s="758" t="s">
        <v>375</v>
      </c>
      <c r="C509" s="759"/>
      <c r="D509" s="93"/>
      <c r="E509" s="301">
        <v>11788538.560000017</v>
      </c>
      <c r="F509" s="239">
        <v>0.17580220834352001</v>
      </c>
      <c r="G509" s="15"/>
      <c r="H509" s="3"/>
      <c r="I509" s="94"/>
      <c r="J509" s="104"/>
    </row>
    <row r="510" spans="1:10" ht="18" customHeight="1" x14ac:dyDescent="0.2">
      <c r="B510" s="758" t="s">
        <v>236</v>
      </c>
      <c r="C510" s="759"/>
      <c r="D510" s="90"/>
      <c r="E510" s="301"/>
      <c r="F510" s="239"/>
      <c r="G510" s="89"/>
      <c r="H510" s="15"/>
      <c r="I510" s="20"/>
      <c r="J510" s="104"/>
    </row>
    <row r="511" spans="1:10" ht="15" customHeight="1" x14ac:dyDescent="0.2">
      <c r="B511" s="758" t="s">
        <v>316</v>
      </c>
      <c r="C511" s="759"/>
      <c r="D511" s="90"/>
      <c r="E511" s="301"/>
      <c r="F511" s="239"/>
      <c r="G511" s="102"/>
      <c r="H511" s="20"/>
      <c r="I511" s="20"/>
      <c r="J511" s="104"/>
    </row>
    <row r="512" spans="1:10" s="95" customFormat="1" ht="27" customHeight="1" x14ac:dyDescent="0.2">
      <c r="A512" s="6"/>
      <c r="B512" s="756" t="s">
        <v>67</v>
      </c>
      <c r="C512" s="757"/>
      <c r="D512" s="93"/>
      <c r="E512" s="303">
        <v>603373.53999999957</v>
      </c>
      <c r="F512" s="237">
        <v>1.9015022551297278E-2</v>
      </c>
      <c r="G512" s="102"/>
      <c r="H512" s="103"/>
      <c r="I512" s="94"/>
      <c r="J512" s="104"/>
    </row>
    <row r="513" spans="1:9" ht="12.75" x14ac:dyDescent="0.2">
      <c r="B513" s="758" t="s">
        <v>68</v>
      </c>
      <c r="C513" s="759"/>
      <c r="D513" s="90"/>
      <c r="E513" s="301">
        <v>589228.80999999959</v>
      </c>
      <c r="F513" s="239">
        <v>1.0760106240581768E-2</v>
      </c>
      <c r="G513" s="105"/>
      <c r="H513" s="103"/>
      <c r="I513" s="8"/>
    </row>
    <row r="514" spans="1:9" ht="10.5" customHeight="1" x14ac:dyDescent="0.2">
      <c r="B514" s="758" t="s">
        <v>69</v>
      </c>
      <c r="C514" s="759"/>
      <c r="D514" s="90"/>
      <c r="E514" s="301">
        <v>14144.73</v>
      </c>
      <c r="F514" s="239">
        <v>0.54446607623879029</v>
      </c>
      <c r="G514" s="105"/>
      <c r="H514" s="106"/>
    </row>
    <row r="515" spans="1:9" ht="27.75" customHeight="1" x14ac:dyDescent="0.2">
      <c r="A515" s="24"/>
      <c r="B515" s="789" t="s">
        <v>167</v>
      </c>
      <c r="C515" s="790"/>
      <c r="D515" s="98"/>
      <c r="E515" s="326">
        <v>220080796.01214406</v>
      </c>
      <c r="F515" s="243">
        <v>-1.6580156759732345E-2</v>
      </c>
      <c r="G515" s="109"/>
      <c r="H515" s="107"/>
      <c r="I515" s="5"/>
    </row>
    <row r="516" spans="1:9" ht="15.75" x14ac:dyDescent="0.25">
      <c r="B516" s="7" t="s">
        <v>288</v>
      </c>
      <c r="C516" s="8"/>
      <c r="D516" s="8"/>
      <c r="E516" s="8"/>
      <c r="F516" s="8"/>
      <c r="G516" s="109"/>
      <c r="H516" s="106"/>
      <c r="I516" s="5"/>
    </row>
    <row r="517" spans="1:9" s="104" customFormat="1" ht="14.25" customHeight="1" x14ac:dyDescent="0.2">
      <c r="A517" s="6"/>
      <c r="B517" s="9"/>
      <c r="C517" s="10" t="str">
        <f>$C$3</f>
        <v>MOIS D'AVRIL 2024</v>
      </c>
      <c r="D517" s="11"/>
      <c r="E517" s="3"/>
      <c r="F517" s="3"/>
      <c r="G517" s="109"/>
      <c r="H517" s="106"/>
    </row>
    <row r="518" spans="1:9" s="104" customFormat="1" ht="40.5" customHeight="1" x14ac:dyDescent="0.2">
      <c r="A518" s="6"/>
      <c r="B518" s="12" t="str">
        <f>B476</f>
        <v xml:space="preserve">             II- ASSURANCE MATERNITE : DEPENSES en milliers d'euros</v>
      </c>
      <c r="C518" s="13"/>
      <c r="D518" s="13"/>
      <c r="E518" s="13"/>
      <c r="F518" s="14"/>
      <c r="G518" s="109"/>
      <c r="H518" s="106"/>
    </row>
    <row r="519" spans="1:9" s="104" customFormat="1" ht="14.25" customHeight="1" x14ac:dyDescent="0.2">
      <c r="A519" s="6"/>
      <c r="B519" s="814"/>
      <c r="C519" s="815"/>
      <c r="D519" s="163"/>
      <c r="E519" s="677" t="s">
        <v>6</v>
      </c>
      <c r="F519" s="19" t="str">
        <f>Maladie_mnt!$H$5</f>
        <v>GAM</v>
      </c>
      <c r="G519" s="109"/>
      <c r="H519" s="106"/>
    </row>
    <row r="520" spans="1:9" s="104" customFormat="1" ht="14.25" customHeight="1" x14ac:dyDescent="0.2">
      <c r="A520" s="6"/>
      <c r="B520" s="791" t="s">
        <v>51</v>
      </c>
      <c r="C520" s="792"/>
      <c r="D520" s="793"/>
      <c r="E520" s="101"/>
      <c r="F520" s="176"/>
      <c r="G520" s="109"/>
      <c r="H520" s="106"/>
    </row>
    <row r="521" spans="1:9" s="104" customFormat="1" ht="36" customHeight="1" x14ac:dyDescent="0.2">
      <c r="A521" s="6"/>
      <c r="B521" s="783" t="s">
        <v>52</v>
      </c>
      <c r="C521" s="784"/>
      <c r="D521" s="785"/>
      <c r="E521" s="327">
        <v>3049664.5700000008</v>
      </c>
      <c r="F521" s="177">
        <v>-0.88646278853645</v>
      </c>
      <c r="G521" s="109"/>
      <c r="H521" s="110"/>
    </row>
    <row r="522" spans="1:9" s="104" customFormat="1" ht="19.5" customHeight="1" x14ac:dyDescent="0.2">
      <c r="A522" s="6"/>
      <c r="B522" s="752" t="s">
        <v>183</v>
      </c>
      <c r="C522" s="753"/>
      <c r="D522" s="794"/>
      <c r="E522" s="327">
        <v>3046229.0500000007</v>
      </c>
      <c r="F522" s="177">
        <v>-0.88636462796169058</v>
      </c>
      <c r="G522" s="109"/>
      <c r="H522" s="110"/>
    </row>
    <row r="523" spans="1:9" s="104" customFormat="1" ht="14.25" customHeight="1" x14ac:dyDescent="0.2">
      <c r="A523" s="6"/>
      <c r="B523" s="760" t="s">
        <v>53</v>
      </c>
      <c r="C523" s="761"/>
      <c r="D523" s="762"/>
      <c r="E523" s="328">
        <v>2809510.0100000002</v>
      </c>
      <c r="F523" s="174">
        <v>-0.89217873435326167</v>
      </c>
      <c r="G523" s="109"/>
      <c r="H523" s="110"/>
    </row>
    <row r="524" spans="1:9" s="104" customFormat="1" ht="46.5" customHeight="1" x14ac:dyDescent="0.2">
      <c r="A524" s="6"/>
      <c r="B524" s="760" t="s">
        <v>428</v>
      </c>
      <c r="C524" s="761"/>
      <c r="D524" s="762"/>
      <c r="E524" s="328">
        <v>34519.900000000009</v>
      </c>
      <c r="F524" s="174">
        <v>-0.7998327218317377</v>
      </c>
      <c r="G524" s="109"/>
      <c r="H524" s="106"/>
    </row>
    <row r="525" spans="1:9" s="104" customFormat="1" ht="12.75" x14ac:dyDescent="0.2">
      <c r="A525" s="6"/>
      <c r="B525" s="760" t="s">
        <v>54</v>
      </c>
      <c r="C525" s="761"/>
      <c r="D525" s="762"/>
      <c r="E525" s="328"/>
      <c r="F525" s="174"/>
      <c r="G525" s="108"/>
      <c r="H525" s="106"/>
    </row>
    <row r="526" spans="1:9" s="104" customFormat="1" ht="12.75" x14ac:dyDescent="0.2">
      <c r="A526" s="6"/>
      <c r="B526" s="760" t="s">
        <v>497</v>
      </c>
      <c r="C526" s="761"/>
      <c r="D526" s="762"/>
      <c r="E526" s="328">
        <v>2226.7399999999993</v>
      </c>
      <c r="F526" s="174">
        <v>-0.60789099259008827</v>
      </c>
      <c r="G526" s="109"/>
      <c r="H526" s="106"/>
    </row>
    <row r="527" spans="1:9" s="104" customFormat="1" ht="12.75" x14ac:dyDescent="0.2">
      <c r="A527" s="6"/>
      <c r="B527" s="760" t="s">
        <v>302</v>
      </c>
      <c r="C527" s="761"/>
      <c r="D527" s="762"/>
      <c r="E527" s="328"/>
      <c r="F527" s="174"/>
      <c r="G527" s="109"/>
      <c r="H527" s="106"/>
    </row>
    <row r="528" spans="1:9" s="104" customFormat="1" ht="24" customHeight="1" x14ac:dyDescent="0.2">
      <c r="A528" s="6"/>
      <c r="B528" s="169" t="s">
        <v>184</v>
      </c>
      <c r="C528" s="170"/>
      <c r="D528" s="171"/>
      <c r="E528" s="328">
        <v>184774.12000000002</v>
      </c>
      <c r="F528" s="174">
        <v>-0.34861739837025774</v>
      </c>
      <c r="G528" s="109"/>
      <c r="H528" s="111"/>
    </row>
    <row r="529" spans="1:8" s="104" customFormat="1" ht="12.75" x14ac:dyDescent="0.2">
      <c r="A529" s="24"/>
      <c r="B529" s="395" t="s">
        <v>373</v>
      </c>
      <c r="C529" s="170"/>
      <c r="D529" s="171"/>
      <c r="E529" s="328"/>
      <c r="F529" s="174"/>
      <c r="G529" s="109"/>
      <c r="H529" s="112"/>
    </row>
    <row r="530" spans="1:8" s="104" customFormat="1" ht="12.75" x14ac:dyDescent="0.2">
      <c r="A530" s="24"/>
      <c r="B530" s="169" t="s">
        <v>185</v>
      </c>
      <c r="C530" s="170"/>
      <c r="D530" s="171"/>
      <c r="E530" s="328"/>
      <c r="F530" s="174"/>
      <c r="G530" s="109"/>
      <c r="H530" s="107"/>
    </row>
    <row r="531" spans="1:8" s="104" customFormat="1" ht="21" customHeight="1" x14ac:dyDescent="0.2">
      <c r="A531" s="6"/>
      <c r="B531" s="760" t="s">
        <v>186</v>
      </c>
      <c r="C531" s="761"/>
      <c r="D531" s="762"/>
      <c r="E531" s="328">
        <v>15135.609999999997</v>
      </c>
      <c r="F531" s="174">
        <v>9.6016122047899222E-2</v>
      </c>
      <c r="G531" s="109"/>
      <c r="H531" s="106"/>
    </row>
    <row r="532" spans="1:8" s="104" customFormat="1" ht="18" customHeight="1" x14ac:dyDescent="0.2">
      <c r="A532" s="6"/>
      <c r="B532" s="760" t="s">
        <v>187</v>
      </c>
      <c r="C532" s="761"/>
      <c r="D532" s="762"/>
      <c r="E532" s="328"/>
      <c r="F532" s="174"/>
      <c r="G532" s="109"/>
      <c r="H532" s="111"/>
    </row>
    <row r="533" spans="1:8" s="104" customFormat="1" ht="15" customHeight="1" x14ac:dyDescent="0.2">
      <c r="A533" s="6"/>
      <c r="B533" s="760" t="s">
        <v>188</v>
      </c>
      <c r="C533" s="761"/>
      <c r="D533" s="762"/>
      <c r="E533" s="328">
        <v>62.67</v>
      </c>
      <c r="F533" s="174">
        <v>-0.25</v>
      </c>
      <c r="G533" s="109"/>
      <c r="H533" s="111"/>
    </row>
    <row r="534" spans="1:8" s="104" customFormat="1" ht="15" customHeight="1" x14ac:dyDescent="0.2">
      <c r="A534" s="24"/>
      <c r="B534" s="752" t="s">
        <v>55</v>
      </c>
      <c r="C534" s="753"/>
      <c r="D534" s="794"/>
      <c r="E534" s="327">
        <v>2059.8200000000002</v>
      </c>
      <c r="F534" s="177">
        <v>-0.78237759518906813</v>
      </c>
      <c r="G534" s="109"/>
      <c r="H534" s="107"/>
    </row>
    <row r="535" spans="1:8" s="104" customFormat="1" ht="18" customHeight="1" x14ac:dyDescent="0.2">
      <c r="A535" s="6"/>
      <c r="B535" s="763" t="s">
        <v>56</v>
      </c>
      <c r="C535" s="764"/>
      <c r="D535" s="765"/>
      <c r="E535" s="328">
        <v>2059.8200000000002</v>
      </c>
      <c r="F535" s="174">
        <v>-0.78237759518906813</v>
      </c>
      <c r="G535" s="109"/>
      <c r="H535" s="106"/>
    </row>
    <row r="536" spans="1:8" s="104" customFormat="1" ht="15" customHeight="1" x14ac:dyDescent="0.2">
      <c r="A536" s="6"/>
      <c r="B536" s="760" t="s">
        <v>57</v>
      </c>
      <c r="C536" s="761"/>
      <c r="D536" s="762"/>
      <c r="E536" s="328">
        <v>2059.8200000000002</v>
      </c>
      <c r="F536" s="174">
        <v>-0.78237759518906813</v>
      </c>
      <c r="G536" s="109"/>
      <c r="H536" s="106"/>
    </row>
    <row r="537" spans="1:8" s="104" customFormat="1" ht="15" customHeight="1" x14ac:dyDescent="0.2">
      <c r="A537" s="6"/>
      <c r="B537" s="760" t="s">
        <v>58</v>
      </c>
      <c r="C537" s="761"/>
      <c r="D537" s="762"/>
      <c r="E537" s="328"/>
      <c r="F537" s="174"/>
      <c r="G537" s="109"/>
      <c r="H537" s="106"/>
    </row>
    <row r="538" spans="1:8" s="104" customFormat="1" ht="15" customHeight="1" x14ac:dyDescent="0.2">
      <c r="A538" s="6"/>
      <c r="B538" s="763" t="s">
        <v>59</v>
      </c>
      <c r="C538" s="764"/>
      <c r="D538" s="765"/>
      <c r="E538" s="328"/>
      <c r="F538" s="174"/>
      <c r="G538" s="102"/>
      <c r="H538" s="106"/>
    </row>
    <row r="539" spans="1:8" s="104" customFormat="1" ht="18" customHeight="1" x14ac:dyDescent="0.2">
      <c r="A539" s="6"/>
      <c r="B539" s="760" t="s">
        <v>372</v>
      </c>
      <c r="C539" s="761"/>
      <c r="D539" s="762"/>
      <c r="E539" s="328"/>
      <c r="F539" s="174"/>
      <c r="G539" s="105"/>
      <c r="H539" s="106"/>
    </row>
    <row r="540" spans="1:8" s="104" customFormat="1" ht="26.25" customHeight="1" x14ac:dyDescent="0.2">
      <c r="A540" s="24"/>
      <c r="B540" s="760" t="s">
        <v>434</v>
      </c>
      <c r="C540" s="761"/>
      <c r="D540" s="762"/>
      <c r="E540" s="328"/>
      <c r="F540" s="174"/>
      <c r="G540" s="199"/>
      <c r="H540" s="107"/>
    </row>
    <row r="541" spans="1:8" s="104" customFormat="1" ht="17.25" customHeight="1" x14ac:dyDescent="0.2">
      <c r="A541" s="6"/>
      <c r="B541" s="763" t="s">
        <v>180</v>
      </c>
      <c r="C541" s="764"/>
      <c r="D541" s="765"/>
      <c r="E541" s="328"/>
      <c r="F541" s="174"/>
      <c r="G541" s="199"/>
      <c r="H541" s="90"/>
    </row>
    <row r="542" spans="1:8" s="104" customFormat="1" ht="17.25" customHeight="1" x14ac:dyDescent="0.2">
      <c r="A542" s="6"/>
      <c r="B542" s="752" t="s">
        <v>189</v>
      </c>
      <c r="C542" s="753"/>
      <c r="D542" s="794"/>
      <c r="E542" s="327"/>
      <c r="F542" s="177"/>
      <c r="G542" s="199"/>
      <c r="H542" s="90"/>
    </row>
    <row r="543" spans="1:8" s="104" customFormat="1" ht="17.25" customHeight="1" x14ac:dyDescent="0.2">
      <c r="A543" s="6"/>
      <c r="B543" s="752" t="s">
        <v>190</v>
      </c>
      <c r="C543" s="753"/>
      <c r="D543" s="794"/>
      <c r="E543" s="327">
        <v>1375.6999999999998</v>
      </c>
      <c r="F543" s="177">
        <v>-0.95816774924124504</v>
      </c>
      <c r="G543" s="199"/>
      <c r="H543" s="90"/>
    </row>
    <row r="544" spans="1:8" s="104" customFormat="1" ht="13.5" customHeight="1" x14ac:dyDescent="0.2">
      <c r="A544" s="6"/>
      <c r="B544" s="760" t="s">
        <v>191</v>
      </c>
      <c r="C544" s="761"/>
      <c r="D544" s="762"/>
      <c r="E544" s="328">
        <v>1375.6999999999998</v>
      </c>
      <c r="F544" s="174">
        <v>-0.95816774924124504</v>
      </c>
      <c r="G544" s="105"/>
      <c r="H544" s="90"/>
    </row>
    <row r="545" spans="1:10" s="104" customFormat="1" ht="12.75" x14ac:dyDescent="0.2">
      <c r="A545" s="6"/>
      <c r="B545" s="760" t="s">
        <v>392</v>
      </c>
      <c r="C545" s="761"/>
      <c r="D545" s="762"/>
      <c r="E545" s="328"/>
      <c r="F545" s="174"/>
      <c r="G545" s="108"/>
      <c r="H545" s="106"/>
    </row>
    <row r="546" spans="1:10" ht="15" customHeight="1" x14ac:dyDescent="0.2">
      <c r="B546" s="592" t="s">
        <v>393</v>
      </c>
      <c r="C546" s="383"/>
      <c r="D546" s="384"/>
      <c r="E546" s="328"/>
      <c r="F546" s="174"/>
      <c r="G546" s="109"/>
      <c r="H546" s="106"/>
      <c r="I546" s="20"/>
      <c r="J546" s="104"/>
    </row>
    <row r="547" spans="1:10" ht="15" customHeight="1" x14ac:dyDescent="0.2">
      <c r="B547" s="752" t="s">
        <v>82</v>
      </c>
      <c r="C547" s="806"/>
      <c r="D547" s="807"/>
      <c r="E547" s="327"/>
      <c r="F547" s="177"/>
      <c r="G547" s="109"/>
      <c r="H547" s="106"/>
      <c r="I547" s="20"/>
      <c r="J547" s="104"/>
    </row>
    <row r="548" spans="1:10" ht="42.75" customHeight="1" x14ac:dyDescent="0.2">
      <c r="B548" s="783" t="s">
        <v>60</v>
      </c>
      <c r="C548" s="784"/>
      <c r="D548" s="785"/>
      <c r="E548" s="327"/>
      <c r="F548" s="177"/>
      <c r="G548" s="102"/>
      <c r="H548" s="106"/>
      <c r="I548" s="20"/>
      <c r="J548" s="104"/>
    </row>
    <row r="549" spans="1:10" ht="20.25" customHeight="1" x14ac:dyDescent="0.2">
      <c r="B549" s="797" t="s">
        <v>390</v>
      </c>
      <c r="C549" s="810"/>
      <c r="D549" s="811"/>
      <c r="E549" s="327"/>
      <c r="F549" s="177"/>
      <c r="G549" s="102"/>
      <c r="H549" s="106"/>
      <c r="I549" s="20"/>
      <c r="J549" s="104"/>
    </row>
    <row r="550" spans="1:10" s="486" customFormat="1" ht="15" customHeight="1" x14ac:dyDescent="0.2">
      <c r="A550" s="452"/>
      <c r="B550" s="797" t="s">
        <v>391</v>
      </c>
      <c r="C550" s="810"/>
      <c r="D550" s="811"/>
      <c r="E550" s="548"/>
      <c r="F550" s="549"/>
      <c r="G550" s="455"/>
      <c r="H550" s="461"/>
      <c r="I550" s="494"/>
      <c r="J550" s="457"/>
    </row>
    <row r="551" spans="1:10" s="486" customFormat="1" ht="15" customHeight="1" x14ac:dyDescent="0.2">
      <c r="A551" s="452"/>
      <c r="B551" s="797" t="s">
        <v>462</v>
      </c>
      <c r="C551" s="810"/>
      <c r="D551" s="811"/>
      <c r="E551" s="548"/>
      <c r="F551" s="549"/>
      <c r="G551" s="455"/>
      <c r="H551" s="461"/>
      <c r="I551" s="494"/>
      <c r="J551" s="457"/>
    </row>
    <row r="552" spans="1:10" s="104" customFormat="1" ht="21" hidden="1" customHeight="1" x14ac:dyDescent="0.2">
      <c r="A552" s="6"/>
      <c r="B552" s="783"/>
      <c r="C552" s="784"/>
      <c r="D552" s="785"/>
      <c r="E552" s="406"/>
      <c r="F552" s="239"/>
      <c r="G552" s="109"/>
      <c r="H552" s="113"/>
    </row>
    <row r="553" spans="1:10" s="104" customFormat="1" ht="24.75" customHeight="1" x14ac:dyDescent="0.2">
      <c r="A553" s="6"/>
      <c r="B553" s="783" t="s">
        <v>481</v>
      </c>
      <c r="C553" s="784"/>
      <c r="D553" s="785"/>
      <c r="E553" s="406"/>
      <c r="F553" s="239"/>
      <c r="G553" s="108"/>
      <c r="H553" s="113"/>
    </row>
    <row r="554" spans="1:10" s="104" customFormat="1" ht="24.75" customHeight="1" x14ac:dyDescent="0.2">
      <c r="A554" s="6"/>
      <c r="B554" s="590" t="s">
        <v>482</v>
      </c>
      <c r="C554" s="591"/>
      <c r="D554" s="578"/>
      <c r="E554" s="406"/>
      <c r="F554" s="239"/>
      <c r="G554" s="108"/>
      <c r="H554" s="113"/>
    </row>
    <row r="555" spans="1:10" s="104" customFormat="1" ht="12.75" customHeight="1" x14ac:dyDescent="0.2">
      <c r="A555" s="6"/>
      <c r="B555" s="783" t="s">
        <v>342</v>
      </c>
      <c r="C555" s="784"/>
      <c r="D555" s="785"/>
      <c r="E555" s="327">
        <v>681.36</v>
      </c>
      <c r="F555" s="177">
        <v>-0.97954072322714647</v>
      </c>
      <c r="G555" s="109"/>
      <c r="H555" s="113"/>
    </row>
    <row r="556" spans="1:10" s="104" customFormat="1" ht="12.75" customHeight="1" x14ac:dyDescent="0.2">
      <c r="A556" s="6"/>
      <c r="B556" s="752" t="s">
        <v>61</v>
      </c>
      <c r="C556" s="753"/>
      <c r="D556" s="794"/>
      <c r="E556" s="327"/>
      <c r="F556" s="177"/>
      <c r="G556" s="109"/>
      <c r="H556" s="113"/>
    </row>
    <row r="557" spans="1:10" s="104" customFormat="1" ht="11.25" customHeight="1" x14ac:dyDescent="0.2">
      <c r="A557" s="6"/>
      <c r="B557" s="760" t="s">
        <v>471</v>
      </c>
      <c r="C557" s="761"/>
      <c r="D557" s="762"/>
      <c r="E557" s="328"/>
      <c r="F557" s="174"/>
      <c r="G557" s="109"/>
      <c r="H557" s="113"/>
    </row>
    <row r="558" spans="1:10" s="104" customFormat="1" ht="11.25" customHeight="1" x14ac:dyDescent="0.2">
      <c r="A558" s="6"/>
      <c r="B558" s="760" t="s">
        <v>473</v>
      </c>
      <c r="C558" s="761"/>
      <c r="D558" s="762"/>
      <c r="E558" s="328"/>
      <c r="F558" s="174"/>
      <c r="G558" s="109"/>
      <c r="H558" s="113"/>
    </row>
    <row r="559" spans="1:10" s="104" customFormat="1" ht="11.25" customHeight="1" x14ac:dyDescent="0.2">
      <c r="A559" s="6"/>
      <c r="B559" s="760" t="s">
        <v>430</v>
      </c>
      <c r="C559" s="761"/>
      <c r="D559" s="762"/>
      <c r="E559" s="328"/>
      <c r="F559" s="174"/>
      <c r="G559" s="109"/>
      <c r="H559" s="113"/>
    </row>
    <row r="560" spans="1:10" s="104" customFormat="1" ht="11.25" customHeight="1" x14ac:dyDescent="0.2">
      <c r="A560" s="6"/>
      <c r="B560" s="760" t="s">
        <v>469</v>
      </c>
      <c r="C560" s="761"/>
      <c r="D560" s="762"/>
      <c r="E560" s="328"/>
      <c r="F560" s="174"/>
      <c r="G560" s="109"/>
      <c r="H560" s="113"/>
    </row>
    <row r="561" spans="1:10" s="104" customFormat="1" ht="21" customHeight="1" x14ac:dyDescent="0.2">
      <c r="A561" s="6"/>
      <c r="B561" s="760" t="s">
        <v>399</v>
      </c>
      <c r="C561" s="761"/>
      <c r="D561" s="762"/>
      <c r="E561" s="328"/>
      <c r="F561" s="174"/>
      <c r="G561" s="109"/>
      <c r="H561" s="113"/>
    </row>
    <row r="562" spans="1:10" s="104" customFormat="1" ht="12.75" customHeight="1" x14ac:dyDescent="0.2">
      <c r="A562" s="6"/>
      <c r="B562" s="760" t="s">
        <v>400</v>
      </c>
      <c r="C562" s="761"/>
      <c r="D562" s="762"/>
      <c r="E562" s="328"/>
      <c r="F562" s="174"/>
      <c r="G562" s="455"/>
      <c r="H562" s="113"/>
    </row>
    <row r="563" spans="1:10" s="104" customFormat="1" ht="12.75" customHeight="1" x14ac:dyDescent="0.2">
      <c r="A563" s="6"/>
      <c r="B563" s="760" t="s">
        <v>443</v>
      </c>
      <c r="C563" s="761"/>
      <c r="D563" s="762"/>
      <c r="E563" s="328"/>
      <c r="F563" s="174"/>
      <c r="G563" s="455"/>
      <c r="H563" s="113"/>
    </row>
    <row r="564" spans="1:10" s="457" customFormat="1" ht="15" customHeight="1" x14ac:dyDescent="0.2">
      <c r="A564" s="452"/>
      <c r="B564" s="760" t="s">
        <v>401</v>
      </c>
      <c r="C564" s="761"/>
      <c r="D564" s="762"/>
      <c r="E564" s="328"/>
      <c r="F564" s="174"/>
      <c r="G564" s="460"/>
      <c r="H564" s="456"/>
    </row>
    <row r="565" spans="1:10" s="457" customFormat="1" ht="12.75" customHeight="1" x14ac:dyDescent="0.2">
      <c r="A565" s="452"/>
      <c r="B565" s="752" t="s">
        <v>62</v>
      </c>
      <c r="C565" s="812"/>
      <c r="D565" s="813"/>
      <c r="E565" s="327">
        <v>681.36</v>
      </c>
      <c r="F565" s="177">
        <v>-0.97953150407816814</v>
      </c>
      <c r="G565" s="460"/>
      <c r="H565" s="461"/>
    </row>
    <row r="566" spans="1:10" s="457" customFormat="1" ht="12.75" customHeight="1" x14ac:dyDescent="0.2">
      <c r="A566" s="452"/>
      <c r="B566" s="760" t="s">
        <v>470</v>
      </c>
      <c r="C566" s="761"/>
      <c r="D566" s="762"/>
      <c r="E566" s="328">
        <v>594.41</v>
      </c>
      <c r="F566" s="174">
        <v>-0.98065272518901847</v>
      </c>
      <c r="G566" s="462"/>
      <c r="H566" s="461"/>
    </row>
    <row r="567" spans="1:10" s="457" customFormat="1" ht="12.75" customHeight="1" x14ac:dyDescent="0.2">
      <c r="A567" s="452"/>
      <c r="B567" s="760" t="s">
        <v>474</v>
      </c>
      <c r="C567" s="761"/>
      <c r="D567" s="762"/>
      <c r="E567" s="328"/>
      <c r="F567" s="174"/>
      <c r="G567" s="462"/>
      <c r="H567" s="461"/>
    </row>
    <row r="568" spans="1:10" s="457" customFormat="1" ht="12.75" customHeight="1" x14ac:dyDescent="0.2">
      <c r="A568" s="452"/>
      <c r="B568" s="760" t="s">
        <v>402</v>
      </c>
      <c r="C568" s="761"/>
      <c r="D568" s="762"/>
      <c r="E568" s="328"/>
      <c r="F568" s="174"/>
      <c r="G568" s="462"/>
      <c r="H568" s="461"/>
    </row>
    <row r="569" spans="1:10" s="457" customFormat="1" ht="12.75" customHeight="1" x14ac:dyDescent="0.2">
      <c r="A569" s="452"/>
      <c r="B569" s="760" t="s">
        <v>469</v>
      </c>
      <c r="C569" s="761"/>
      <c r="D569" s="762"/>
      <c r="E569" s="328">
        <v>0.01</v>
      </c>
      <c r="F569" s="174">
        <v>-0.99991093694335587</v>
      </c>
      <c r="G569" s="464"/>
      <c r="H569" s="461"/>
    </row>
    <row r="570" spans="1:10" s="457" customFormat="1" ht="12.75" customHeight="1" x14ac:dyDescent="0.2">
      <c r="A570" s="452"/>
      <c r="B570" s="760" t="s">
        <v>472</v>
      </c>
      <c r="C570" s="761"/>
      <c r="D570" s="762"/>
      <c r="E570" s="328"/>
      <c r="F570" s="174"/>
      <c r="G570" s="580"/>
      <c r="H570" s="461"/>
    </row>
    <row r="571" spans="1:10" s="457" customFormat="1" ht="12.75" customHeight="1" x14ac:dyDescent="0.2">
      <c r="A571" s="463"/>
      <c r="B571" s="760" t="s">
        <v>399</v>
      </c>
      <c r="C571" s="761"/>
      <c r="D571" s="762"/>
      <c r="E571" s="328"/>
      <c r="F571" s="174"/>
      <c r="G571" s="470"/>
      <c r="H571" s="465"/>
    </row>
    <row r="572" spans="1:10" s="457" customFormat="1" ht="21" customHeight="1" x14ac:dyDescent="0.2">
      <c r="A572" s="452"/>
      <c r="B572" s="760" t="s">
        <v>400</v>
      </c>
      <c r="C572" s="761"/>
      <c r="D572" s="762"/>
      <c r="E572" s="328"/>
      <c r="F572" s="174"/>
      <c r="G572" s="473"/>
      <c r="H572" s="470"/>
    </row>
    <row r="573" spans="1:10" s="457" customFormat="1" ht="21" customHeight="1" x14ac:dyDescent="0.2">
      <c r="A573" s="452"/>
      <c r="B573" s="169" t="s">
        <v>425</v>
      </c>
      <c r="C573" s="383"/>
      <c r="D573" s="384"/>
      <c r="E573" s="328"/>
      <c r="F573" s="174"/>
      <c r="G573" s="477"/>
      <c r="H573" s="473"/>
    </row>
    <row r="574" spans="1:10" s="457" customFormat="1" ht="15" customHeight="1" x14ac:dyDescent="0.2">
      <c r="A574" s="452"/>
      <c r="B574" s="803" t="s">
        <v>403</v>
      </c>
      <c r="C574" s="804"/>
      <c r="D574" s="805"/>
      <c r="E574" s="453">
        <v>86.94</v>
      </c>
      <c r="F574" s="454"/>
      <c r="G574" s="481"/>
      <c r="H574" s="477"/>
    </row>
    <row r="575" spans="1:10" s="457" customFormat="1" ht="16.5" customHeight="1" x14ac:dyDescent="0.2">
      <c r="A575" s="452"/>
      <c r="B575" s="783" t="s">
        <v>343</v>
      </c>
      <c r="C575" s="784"/>
      <c r="D575" s="809"/>
      <c r="E575" s="458"/>
      <c r="F575" s="459"/>
      <c r="G575" s="676"/>
      <c r="H575" s="481"/>
    </row>
    <row r="576" spans="1:10" s="655" customFormat="1" ht="12.75" customHeight="1" x14ac:dyDescent="0.2">
      <c r="A576" s="452"/>
      <c r="B576" s="783" t="s">
        <v>344</v>
      </c>
      <c r="C576" s="784"/>
      <c r="D576" s="809"/>
      <c r="E576" s="458">
        <v>194001.38</v>
      </c>
      <c r="F576" s="459">
        <v>-0.28178597381669435</v>
      </c>
      <c r="G576" s="675"/>
      <c r="H576" s="484"/>
      <c r="J576" s="457"/>
    </row>
    <row r="577" spans="1:10" s="486" customFormat="1" ht="12.75" x14ac:dyDescent="0.2">
      <c r="A577" s="452"/>
      <c r="B577" s="752" t="s">
        <v>63</v>
      </c>
      <c r="C577" s="753"/>
      <c r="D577" s="808"/>
      <c r="E577" s="453">
        <v>14571.750000000002</v>
      </c>
      <c r="F577" s="454">
        <v>-0.87948751708433526</v>
      </c>
      <c r="G577" s="487"/>
      <c r="H577" s="484"/>
      <c r="I577" s="470"/>
    </row>
    <row r="578" spans="1:10" s="486" customFormat="1" ht="12.75" x14ac:dyDescent="0.2">
      <c r="A578" s="463"/>
      <c r="B578" s="752" t="s">
        <v>64</v>
      </c>
      <c r="C578" s="753"/>
      <c r="D578" s="808"/>
      <c r="E578" s="453">
        <v>179429.63</v>
      </c>
      <c r="F578" s="454">
        <v>0.21685048767369208</v>
      </c>
      <c r="G578" s="490"/>
      <c r="H578" s="488"/>
      <c r="I578" s="472"/>
    </row>
    <row r="579" spans="1:10" s="486" customFormat="1" ht="12.75" x14ac:dyDescent="0.2">
      <c r="A579" s="463"/>
      <c r="B579" s="752" t="s">
        <v>478</v>
      </c>
      <c r="C579" s="753"/>
      <c r="D579" s="808"/>
      <c r="E579" s="453"/>
      <c r="F579" s="454"/>
      <c r="G579" s="490"/>
      <c r="H579" s="488"/>
      <c r="I579" s="472"/>
    </row>
    <row r="580" spans="1:10" s="486" customFormat="1" ht="12.75" x14ac:dyDescent="0.2">
      <c r="A580" s="463"/>
      <c r="B580" s="752" t="s">
        <v>479</v>
      </c>
      <c r="C580" s="753"/>
      <c r="D580" s="753"/>
      <c r="E580" s="453"/>
      <c r="F580" s="454"/>
      <c r="G580" s="490"/>
      <c r="H580" s="488"/>
      <c r="I580" s="472"/>
    </row>
    <row r="581" spans="1:10" s="486" customFormat="1" ht="19.5" customHeight="1" x14ac:dyDescent="0.2">
      <c r="A581" s="489"/>
      <c r="B581" s="800" t="s">
        <v>65</v>
      </c>
      <c r="C581" s="801"/>
      <c r="D581" s="802"/>
      <c r="E581" s="326">
        <v>3244347.3100000005</v>
      </c>
      <c r="F581" s="243">
        <v>-0.88056402970750225</v>
      </c>
      <c r="G581" s="492"/>
      <c r="H581" s="491"/>
      <c r="I581" s="481"/>
    </row>
    <row r="582" spans="1:10" s="486" customFormat="1" x14ac:dyDescent="0.2">
      <c r="A582" s="452"/>
      <c r="B582" s="467">
        <f>64</f>
        <v>64</v>
      </c>
      <c r="C582" s="468"/>
      <c r="D582" s="468"/>
      <c r="E582" s="469"/>
      <c r="F582" s="470"/>
      <c r="G582" s="492"/>
      <c r="H582" s="493"/>
      <c r="I582" s="494"/>
    </row>
    <row r="583" spans="1:10" s="486" customFormat="1" ht="15.75" x14ac:dyDescent="0.25">
      <c r="A583" s="452"/>
      <c r="B583" s="471" t="s">
        <v>0</v>
      </c>
      <c r="C583" s="472"/>
      <c r="D583" s="472"/>
      <c r="E583" s="472"/>
      <c r="F583" s="473"/>
      <c r="G583" s="492"/>
      <c r="H583" s="493"/>
      <c r="I583" s="494"/>
    </row>
    <row r="584" spans="1:10" s="496" customFormat="1" ht="12" customHeight="1" x14ac:dyDescent="0.2">
      <c r="A584" s="452"/>
      <c r="B584" s="474"/>
      <c r="C584" s="475" t="str">
        <f>$C$3</f>
        <v>MOIS D'AVRIL 2024</v>
      </c>
      <c r="D584" s="476"/>
      <c r="E584" s="468"/>
      <c r="F584" s="477"/>
      <c r="G584" s="492"/>
      <c r="H584" s="493"/>
      <c r="I584" s="495"/>
    </row>
    <row r="585" spans="1:10" s="498" customFormat="1" ht="12.75" customHeight="1" x14ac:dyDescent="0.2">
      <c r="A585" s="452"/>
      <c r="B585" s="478" t="str">
        <f>B518</f>
        <v xml:space="preserve">             II- ASSURANCE MATERNITE : DEPENSES en milliers d'euros</v>
      </c>
      <c r="C585" s="479"/>
      <c r="D585" s="479"/>
      <c r="E585" s="479"/>
      <c r="F585" s="480"/>
      <c r="G585" s="492"/>
      <c r="H585" s="493"/>
      <c r="I585" s="497"/>
    </row>
    <row r="586" spans="1:10" s="500" customFormat="1" ht="12.75" customHeight="1" x14ac:dyDescent="0.2">
      <c r="A586" s="452"/>
      <c r="B586" s="818"/>
      <c r="C586" s="819"/>
      <c r="D586" s="482"/>
      <c r="E586" s="654" t="s">
        <v>6</v>
      </c>
      <c r="F586" s="339" t="s">
        <v>300</v>
      </c>
      <c r="G586" s="490"/>
      <c r="H586" s="493"/>
      <c r="I586" s="499"/>
      <c r="J586" s="457"/>
    </row>
    <row r="587" spans="1:10" s="486" customFormat="1" ht="12.75" customHeight="1" x14ac:dyDescent="0.2">
      <c r="A587" s="452"/>
      <c r="B587" s="505" t="s">
        <v>475</v>
      </c>
      <c r="C587" s="505"/>
      <c r="D587" s="505"/>
      <c r="E587" s="326"/>
      <c r="F587" s="243"/>
      <c r="G587" s="519"/>
      <c r="H587" s="513"/>
      <c r="I587" s="520"/>
    </row>
    <row r="588" spans="1:10" s="496" customFormat="1" ht="17.25" customHeight="1" x14ac:dyDescent="0.2">
      <c r="A588" s="452"/>
      <c r="B588" s="501"/>
      <c r="C588" s="502"/>
      <c r="D588" s="502"/>
      <c r="E588" s="502"/>
      <c r="F588" s="674"/>
      <c r="G588" s="519"/>
      <c r="H588" s="513"/>
      <c r="I588" s="495"/>
      <c r="J588" s="457"/>
    </row>
    <row r="589" spans="1:10" s="486" customFormat="1" ht="16.5" customHeight="1" x14ac:dyDescent="0.2">
      <c r="A589" s="452"/>
      <c r="B589" s="505" t="s">
        <v>30</v>
      </c>
      <c r="C589" s="506"/>
      <c r="D589" s="507"/>
      <c r="E589" s="671">
        <v>223325143.32214403</v>
      </c>
      <c r="F589" s="670">
        <v>-0.11009954184156034</v>
      </c>
      <c r="G589" s="519"/>
      <c r="H589" s="513"/>
      <c r="I589" s="520"/>
      <c r="J589" s="457"/>
    </row>
    <row r="590" spans="1:10" s="486" customFormat="1" ht="16.5" customHeight="1" x14ac:dyDescent="0.2">
      <c r="A590" s="452"/>
      <c r="B590" s="510"/>
      <c r="C590" s="506"/>
      <c r="D590" s="506"/>
      <c r="E590" s="673"/>
      <c r="F590" s="672"/>
      <c r="G590" s="519"/>
      <c r="H590" s="513"/>
      <c r="I590" s="520"/>
      <c r="J590" s="457"/>
    </row>
    <row r="591" spans="1:10" s="486" customFormat="1" ht="16.5" customHeight="1" x14ac:dyDescent="0.2">
      <c r="A591" s="452"/>
      <c r="B591" s="505" t="s">
        <v>240</v>
      </c>
      <c r="C591" s="506"/>
      <c r="D591" s="507"/>
      <c r="E591" s="671">
        <v>80229.419999999984</v>
      </c>
      <c r="F591" s="670">
        <v>0.90768434027837164</v>
      </c>
      <c r="G591" s="519"/>
      <c r="H591" s="513"/>
      <c r="I591" s="520"/>
      <c r="J591" s="457"/>
    </row>
    <row r="592" spans="1:10" s="486" customFormat="1" ht="16.5" hidden="1" customHeight="1" x14ac:dyDescent="0.2">
      <c r="A592" s="452"/>
      <c r="B592" s="514"/>
      <c r="C592" s="515"/>
      <c r="D592" s="660"/>
      <c r="E592" s="669"/>
      <c r="F592" s="668"/>
      <c r="G592" s="519"/>
      <c r="H592" s="513"/>
      <c r="I592" s="520"/>
      <c r="J592" s="457"/>
    </row>
    <row r="593" spans="1:10" s="486" customFormat="1" ht="16.5" hidden="1" customHeight="1" x14ac:dyDescent="0.2">
      <c r="A593" s="452"/>
      <c r="B593" s="514"/>
      <c r="C593" s="515"/>
      <c r="D593" s="660"/>
      <c r="E593" s="669"/>
      <c r="F593" s="668"/>
      <c r="G593" s="519"/>
      <c r="H593" s="513"/>
      <c r="I593" s="520"/>
      <c r="J593" s="457"/>
    </row>
    <row r="594" spans="1:10" s="486" customFormat="1" ht="16.5" hidden="1" customHeight="1" x14ac:dyDescent="0.2">
      <c r="A594" s="452"/>
      <c r="B594" s="514"/>
      <c r="C594" s="515"/>
      <c r="D594" s="660"/>
      <c r="E594" s="669"/>
      <c r="F594" s="668"/>
      <c r="G594" s="519"/>
      <c r="H594" s="513"/>
      <c r="I594" s="520"/>
      <c r="J594" s="457"/>
    </row>
    <row r="595" spans="1:10" s="486" customFormat="1" ht="16.5" customHeight="1" x14ac:dyDescent="0.2">
      <c r="A595" s="452"/>
      <c r="B595" s="514"/>
      <c r="C595" s="515"/>
      <c r="D595" s="660"/>
      <c r="E595" s="669"/>
      <c r="F595" s="668"/>
      <c r="G595" s="519"/>
      <c r="H595" s="513"/>
      <c r="I595" s="520"/>
      <c r="J595" s="457"/>
    </row>
    <row r="596" spans="1:10" s="486" customFormat="1" ht="16.5" customHeight="1" x14ac:dyDescent="0.2">
      <c r="A596" s="452"/>
      <c r="B596" s="126" t="s">
        <v>433</v>
      </c>
      <c r="C596" s="127"/>
      <c r="D596" s="128"/>
      <c r="E596" s="411"/>
      <c r="F596" s="412"/>
      <c r="G596" s="519"/>
      <c r="H596" s="513"/>
      <c r="I596" s="520"/>
      <c r="J596" s="457"/>
    </row>
    <row r="597" spans="1:10" s="486" customFormat="1" ht="16.5" customHeight="1" x14ac:dyDescent="0.2">
      <c r="A597" s="452"/>
      <c r="B597" s="514"/>
      <c r="C597" s="515"/>
      <c r="D597" s="660"/>
      <c r="E597" s="669"/>
      <c r="F597" s="668"/>
      <c r="G597" s="519"/>
      <c r="H597" s="513"/>
      <c r="I597" s="520"/>
      <c r="J597" s="457"/>
    </row>
    <row r="598" spans="1:10" s="486" customFormat="1" ht="16.5" customHeight="1" x14ac:dyDescent="0.2">
      <c r="A598" s="452"/>
      <c r="B598" s="505" t="s">
        <v>19</v>
      </c>
      <c r="C598" s="521"/>
      <c r="D598" s="667"/>
      <c r="E598" s="671"/>
      <c r="F598" s="670"/>
      <c r="G598" s="519"/>
      <c r="H598" s="513"/>
      <c r="I598" s="520"/>
      <c r="J598" s="457"/>
    </row>
    <row r="599" spans="1:10" s="486" customFormat="1" ht="16.5" customHeight="1" x14ac:dyDescent="0.2">
      <c r="A599" s="452"/>
      <c r="B599" s="514"/>
      <c r="C599" s="515"/>
      <c r="D599" s="660"/>
      <c r="E599" s="669"/>
      <c r="F599" s="668"/>
      <c r="G599" s="519"/>
      <c r="H599" s="513"/>
      <c r="I599" s="520"/>
      <c r="J599" s="457"/>
    </row>
    <row r="600" spans="1:10" s="486" customFormat="1" ht="16.5" customHeight="1" x14ac:dyDescent="0.2">
      <c r="A600" s="452"/>
      <c r="B600" s="505" t="s">
        <v>44</v>
      </c>
      <c r="C600" s="521"/>
      <c r="D600" s="667"/>
      <c r="E600" s="671"/>
      <c r="F600" s="670"/>
      <c r="G600" s="519"/>
      <c r="H600" s="513"/>
      <c r="I600" s="520"/>
    </row>
    <row r="601" spans="1:10" s="486" customFormat="1" ht="16.5" customHeight="1" x14ac:dyDescent="0.2">
      <c r="A601" s="452"/>
      <c r="B601" s="514"/>
      <c r="C601" s="515"/>
      <c r="D601" s="660"/>
      <c r="E601" s="669"/>
      <c r="F601" s="668"/>
      <c r="G601" s="519"/>
      <c r="H601" s="513"/>
      <c r="I601" s="520"/>
      <c r="J601" s="457"/>
    </row>
    <row r="602" spans="1:10" s="486" customFormat="1" ht="16.5" customHeight="1" x14ac:dyDescent="0.2">
      <c r="A602" s="452"/>
      <c r="B602" s="523" t="s">
        <v>42</v>
      </c>
      <c r="C602" s="521"/>
      <c r="D602" s="667"/>
      <c r="E602" s="666"/>
      <c r="F602" s="665"/>
      <c r="G602" s="519"/>
      <c r="H602" s="513"/>
      <c r="I602" s="520"/>
    </row>
    <row r="603" spans="1:10" s="486" customFormat="1" ht="16.5" customHeight="1" x14ac:dyDescent="0.2">
      <c r="A603" s="452"/>
      <c r="B603" s="526" t="s">
        <v>83</v>
      </c>
      <c r="C603" s="515"/>
      <c r="D603" s="664"/>
      <c r="E603" s="568"/>
      <c r="F603" s="570"/>
      <c r="G603" s="540"/>
      <c r="H603" s="513"/>
      <c r="I603" s="520"/>
      <c r="J603" s="457"/>
    </row>
    <row r="604" spans="1:10" s="486" customFormat="1" ht="16.5" customHeight="1" x14ac:dyDescent="0.2">
      <c r="A604" s="452"/>
      <c r="B604" s="530" t="s">
        <v>84</v>
      </c>
      <c r="C604" s="531"/>
      <c r="D604" s="663"/>
      <c r="E604" s="662"/>
      <c r="F604" s="661"/>
      <c r="G604" s="468"/>
      <c r="H604" s="541"/>
      <c r="I604" s="520"/>
    </row>
    <row r="605" spans="1:10" s="486" customFormat="1" ht="16.5" customHeight="1" thickBot="1" x14ac:dyDescent="0.25">
      <c r="A605" s="452"/>
      <c r="B605" s="535"/>
      <c r="C605" s="515"/>
      <c r="D605" s="660"/>
      <c r="E605" s="659"/>
      <c r="F605" s="658"/>
      <c r="G605" s="468"/>
      <c r="H605" s="541"/>
      <c r="I605" s="520"/>
    </row>
    <row r="606" spans="1:10" ht="16.5" customHeight="1" thickBot="1" x14ac:dyDescent="0.25">
      <c r="B606" s="536" t="s">
        <v>168</v>
      </c>
      <c r="C606" s="537"/>
      <c r="D606" s="537"/>
      <c r="E606" s="657">
        <v>389299300.31641901</v>
      </c>
      <c r="F606" s="656">
        <v>-4.1912269535488877E-2</v>
      </c>
      <c r="I606" s="111"/>
      <c r="J606" s="104"/>
    </row>
    <row r="607" spans="1:10" ht="16.5" customHeight="1" x14ac:dyDescent="0.2">
      <c r="B607" s="467"/>
      <c r="C607" s="468"/>
      <c r="D607" s="468"/>
      <c r="E607" s="468"/>
      <c r="F607" s="468"/>
      <c r="I607" s="111"/>
      <c r="J607" s="104"/>
    </row>
    <row r="608" spans="1:10" ht="16.5" customHeight="1" x14ac:dyDescent="0.2">
      <c r="I608" s="111"/>
    </row>
    <row r="609" spans="1:10" s="136" customFormat="1" ht="39" customHeight="1" x14ac:dyDescent="0.2">
      <c r="A609" s="6"/>
      <c r="B609" s="5"/>
      <c r="C609" s="3"/>
      <c r="D609" s="3"/>
      <c r="E609" s="3"/>
      <c r="F609" s="3"/>
      <c r="G609" s="3"/>
      <c r="H609" s="3"/>
      <c r="I609" s="85"/>
      <c r="J609" s="104"/>
    </row>
  </sheetData>
  <dataConsolidate/>
  <mergeCells count="90">
    <mergeCell ref="B579:D579"/>
    <mergeCell ref="B562:D562"/>
    <mergeCell ref="B564:D564"/>
    <mergeCell ref="B572:D572"/>
    <mergeCell ref="B525:D525"/>
    <mergeCell ref="B520:D520"/>
    <mergeCell ref="B549:D549"/>
    <mergeCell ref="B521:D521"/>
    <mergeCell ref="B532:D532"/>
    <mergeCell ref="B561:D561"/>
    <mergeCell ref="B506:C506"/>
    <mergeCell ref="B514:C514"/>
    <mergeCell ref="B535:D535"/>
    <mergeCell ref="B586:C586"/>
    <mergeCell ref="B477:C477"/>
    <mergeCell ref="B494:C494"/>
    <mergeCell ref="B507:C507"/>
    <mergeCell ref="B497:C497"/>
    <mergeCell ref="B478:C478"/>
    <mergeCell ref="B502:C502"/>
    <mergeCell ref="B505:C505"/>
    <mergeCell ref="B550:D550"/>
    <mergeCell ref="B508:C508"/>
    <mergeCell ref="B512:C512"/>
    <mergeCell ref="B500:C500"/>
    <mergeCell ref="B481:C481"/>
    <mergeCell ref="B498:C498"/>
    <mergeCell ref="B499:C499"/>
    <mergeCell ref="B490:C490"/>
    <mergeCell ref="B485:C485"/>
    <mergeCell ref="B495:C495"/>
    <mergeCell ref="B501:C501"/>
    <mergeCell ref="B484:C484"/>
    <mergeCell ref="B479:C479"/>
    <mergeCell ref="B496:C496"/>
    <mergeCell ref="B558:D558"/>
    <mergeCell ref="B533:D533"/>
    <mergeCell ref="B534:D534"/>
    <mergeCell ref="B543:D543"/>
    <mergeCell ref="B556:D556"/>
    <mergeCell ref="B480:C480"/>
    <mergeCell ref="B492:C492"/>
    <mergeCell ref="B491:C491"/>
    <mergeCell ref="B489:C489"/>
    <mergeCell ref="B493:C493"/>
    <mergeCell ref="B536:D536"/>
    <mergeCell ref="B511:C511"/>
    <mergeCell ref="B510:C510"/>
    <mergeCell ref="B519:C519"/>
    <mergeCell ref="B515:C515"/>
    <mergeCell ref="B513:C513"/>
    <mergeCell ref="B557:D557"/>
    <mergeCell ref="B509:C509"/>
    <mergeCell ref="B522:D522"/>
    <mergeCell ref="B523:D523"/>
    <mergeCell ref="B524:D524"/>
    <mergeCell ref="B548:D548"/>
    <mergeCell ref="B526:D526"/>
    <mergeCell ref="B531:D531"/>
    <mergeCell ref="B527:D527"/>
    <mergeCell ref="B537:D537"/>
    <mergeCell ref="B538:D538"/>
    <mergeCell ref="B541:D541"/>
    <mergeCell ref="B542:D542"/>
    <mergeCell ref="B539:D539"/>
    <mergeCell ref="B540:D540"/>
    <mergeCell ref="B544:D544"/>
    <mergeCell ref="B551:D551"/>
    <mergeCell ref="B552:D552"/>
    <mergeCell ref="B553:D553"/>
    <mergeCell ref="B563:D563"/>
    <mergeCell ref="B565:D565"/>
    <mergeCell ref="B545:D545"/>
    <mergeCell ref="B547:D547"/>
    <mergeCell ref="B570:D570"/>
    <mergeCell ref="B576:D576"/>
    <mergeCell ref="B566:D566"/>
    <mergeCell ref="B555:D555"/>
    <mergeCell ref="B560:D560"/>
    <mergeCell ref="B559:D559"/>
    <mergeCell ref="B580:D580"/>
    <mergeCell ref="B567:D567"/>
    <mergeCell ref="B578:D578"/>
    <mergeCell ref="B581:D581"/>
    <mergeCell ref="B568:D568"/>
    <mergeCell ref="B569:D569"/>
    <mergeCell ref="B571:D571"/>
    <mergeCell ref="B575:D575"/>
    <mergeCell ref="B577:D577"/>
    <mergeCell ref="B574:D574"/>
  </mergeCells>
  <printOptions headings="1"/>
  <pageMargins left="0.19685039370078741" right="0.19685039370078741" top="0.27559055118110237" bottom="0.19685039370078741" header="0.31496062992125984" footer="0.51181102362204722"/>
  <pageSetup paperSize="9" scale="32" fitToHeight="7" orientation="portrait" verticalDpi="1200" r:id="rId1"/>
  <headerFooter alignWithMargins="0"/>
  <rowBreaks count="4" manualBreakCount="4">
    <brk id="135" max="8" man="1"/>
    <brk id="268" max="8" man="1"/>
    <brk id="384" max="8" man="1"/>
    <brk id="472" max="8"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6">
    <tabColor indexed="45"/>
  </sheetPr>
  <dimension ref="A1:I23"/>
  <sheetViews>
    <sheetView showZeros="0" view="pageBreakPreview" zoomScale="115" zoomScaleNormal="100" zoomScaleSheetLayoutView="115" workbookViewId="0">
      <selection activeCell="D21" sqref="D21:F21"/>
    </sheetView>
  </sheetViews>
  <sheetFormatPr baseColWidth="10" defaultRowHeight="11.25" x14ac:dyDescent="0.2"/>
  <cols>
    <col min="1" max="1" width="4" style="6" customWidth="1"/>
    <col min="2" max="2" width="45.42578125" style="5" customWidth="1"/>
    <col min="3" max="3" width="13.7109375" style="3" customWidth="1"/>
    <col min="4" max="4" width="14.7109375" style="3" customWidth="1"/>
    <col min="5" max="5" width="2.28515625" style="3" customWidth="1"/>
    <col min="6" max="6" width="10.42578125" style="3" customWidth="1"/>
    <col min="7" max="7" width="2.5703125" style="3" customWidth="1"/>
    <col min="8" max="16384" width="11.42578125" style="5"/>
  </cols>
  <sheetData>
    <row r="1" spans="1:9" x14ac:dyDescent="0.2">
      <c r="B1" s="43"/>
      <c r="G1" s="4"/>
    </row>
    <row r="2" spans="1:9" s="136" customFormat="1" ht="24.75" customHeight="1" x14ac:dyDescent="0.15">
      <c r="A2" s="6"/>
      <c r="B2" s="137" t="s">
        <v>332</v>
      </c>
      <c r="C2" s="138"/>
      <c r="D2" s="138"/>
      <c r="E2" s="138"/>
      <c r="F2" s="138"/>
      <c r="G2" s="138"/>
    </row>
    <row r="3" spans="1:9" ht="12" customHeight="1" x14ac:dyDescent="0.2">
      <c r="B3" s="9">
        <f>Maladie_mnt!B3</f>
        <v>0</v>
      </c>
      <c r="C3" s="11" t="str">
        <f>Maladie_mnt!C3</f>
        <v>MOIS D'AVRIL 2024</v>
      </c>
      <c r="D3" s="11"/>
      <c r="H3" s="3"/>
      <c r="I3" s="3"/>
    </row>
    <row r="4" spans="1:9" ht="19.5" customHeight="1" x14ac:dyDescent="0.2">
      <c r="B4" s="12" t="s">
        <v>46</v>
      </c>
      <c r="C4" s="87"/>
      <c r="D4" s="139"/>
      <c r="E4" s="139"/>
      <c r="F4" s="140"/>
      <c r="G4" s="86"/>
    </row>
    <row r="5" spans="1:9" ht="25.5" customHeight="1" x14ac:dyDescent="0.2">
      <c r="B5" s="141" t="s">
        <v>15</v>
      </c>
      <c r="C5" s="142"/>
      <c r="D5" s="189" t="s">
        <v>6</v>
      </c>
      <c r="E5" s="143"/>
      <c r="F5" s="341" t="s">
        <v>333</v>
      </c>
      <c r="G5" s="144"/>
    </row>
    <row r="6" spans="1:9" ht="25.5" customHeight="1" x14ac:dyDescent="0.2">
      <c r="B6" s="145" t="s">
        <v>32</v>
      </c>
      <c r="C6" s="146"/>
      <c r="D6" s="365"/>
      <c r="E6" s="257"/>
      <c r="F6" s="388"/>
      <c r="G6" s="144"/>
    </row>
    <row r="7" spans="1:9" s="95" customFormat="1" ht="25.5" customHeight="1" x14ac:dyDescent="0.2">
      <c r="A7" s="91"/>
      <c r="B7" s="147" t="s">
        <v>16</v>
      </c>
      <c r="C7" s="148"/>
      <c r="D7" s="364"/>
      <c r="E7" s="258"/>
      <c r="F7" s="239"/>
      <c r="G7" s="94"/>
    </row>
    <row r="8" spans="1:9" ht="15" hidden="1" customHeight="1" x14ac:dyDescent="0.2">
      <c r="B8" s="149" t="s">
        <v>334</v>
      </c>
      <c r="C8" s="68"/>
      <c r="D8" s="364">
        <v>596513803.72000003</v>
      </c>
      <c r="E8" s="258"/>
      <c r="F8" s="239">
        <v>3.3491204136535169E-2</v>
      </c>
      <c r="G8" s="20"/>
    </row>
    <row r="9" spans="1:9" ht="15" hidden="1" customHeight="1" x14ac:dyDescent="0.2">
      <c r="B9" s="149" t="s">
        <v>335</v>
      </c>
      <c r="C9" s="68"/>
      <c r="D9" s="364"/>
      <c r="E9" s="258"/>
      <c r="F9" s="239"/>
      <c r="G9" s="20"/>
    </row>
    <row r="10" spans="1:9" ht="15" customHeight="1" x14ac:dyDescent="0.2">
      <c r="B10" s="149" t="s">
        <v>317</v>
      </c>
      <c r="C10" s="68"/>
      <c r="D10" s="364">
        <v>596513803.72000003</v>
      </c>
      <c r="E10" s="258"/>
      <c r="F10" s="239">
        <v>3.3491204136535169E-2</v>
      </c>
      <c r="G10" s="20"/>
    </row>
    <row r="11" spans="1:9" ht="24" hidden="1" customHeight="1" x14ac:dyDescent="0.2">
      <c r="B11" s="149" t="s">
        <v>336</v>
      </c>
      <c r="C11" s="68"/>
      <c r="D11" s="364">
        <v>22197937.919999991</v>
      </c>
      <c r="E11" s="258"/>
      <c r="F11" s="239">
        <v>-8.8128846019265294E-3</v>
      </c>
      <c r="G11" s="20"/>
    </row>
    <row r="12" spans="1:9" ht="12.75" hidden="1" customHeight="1" x14ac:dyDescent="0.2">
      <c r="B12" s="149" t="s">
        <v>337</v>
      </c>
      <c r="C12" s="68"/>
      <c r="D12" s="364"/>
      <c r="E12" s="258"/>
      <c r="F12" s="239"/>
      <c r="G12" s="20"/>
    </row>
    <row r="13" spans="1:9" ht="13.5" customHeight="1" x14ac:dyDescent="0.2">
      <c r="B13" s="149" t="s">
        <v>318</v>
      </c>
      <c r="C13" s="68"/>
      <c r="D13" s="364">
        <v>22197937.919999991</v>
      </c>
      <c r="E13" s="258"/>
      <c r="F13" s="239">
        <v>-8.8128846019265294E-3</v>
      </c>
      <c r="G13" s="20"/>
    </row>
    <row r="14" spans="1:9" ht="21.75" hidden="1" customHeight="1" x14ac:dyDescent="0.2">
      <c r="B14" s="149" t="s">
        <v>338</v>
      </c>
      <c r="C14" s="68"/>
      <c r="D14" s="364">
        <v>12830866.52999999</v>
      </c>
      <c r="E14" s="258"/>
      <c r="F14" s="239">
        <v>-5.5634267298335205E-2</v>
      </c>
      <c r="G14" s="20"/>
    </row>
    <row r="15" spans="1:9" ht="14.25" hidden="1" customHeight="1" x14ac:dyDescent="0.2">
      <c r="B15" s="149" t="s">
        <v>339</v>
      </c>
      <c r="C15" s="68"/>
      <c r="D15" s="365"/>
      <c r="E15" s="257"/>
      <c r="F15" s="239"/>
      <c r="G15" s="20"/>
    </row>
    <row r="16" spans="1:9" ht="16.5" customHeight="1" x14ac:dyDescent="0.2">
      <c r="B16" s="149" t="s">
        <v>319</v>
      </c>
      <c r="C16" s="68"/>
      <c r="D16" s="364">
        <v>12830866.52999999</v>
      </c>
      <c r="E16" s="258"/>
      <c r="F16" s="239">
        <v>-5.5634267298335205E-2</v>
      </c>
      <c r="G16" s="20"/>
    </row>
    <row r="17" spans="1:7" s="63" customFormat="1" ht="29.25" customHeight="1" x14ac:dyDescent="0.2">
      <c r="A17" s="61"/>
      <c r="B17" s="151" t="s">
        <v>17</v>
      </c>
      <c r="C17" s="152"/>
      <c r="D17" s="426">
        <v>631542608.16999996</v>
      </c>
      <c r="E17" s="397"/>
      <c r="F17" s="389">
        <v>2.997120883256299E-2</v>
      </c>
      <c r="G17" s="153"/>
    </row>
    <row r="18" spans="1:7" ht="20.25" customHeight="1" thickBot="1" x14ac:dyDescent="0.25">
      <c r="B18" s="97" t="s">
        <v>18</v>
      </c>
      <c r="C18" s="150"/>
      <c r="D18" s="364"/>
      <c r="E18" s="258"/>
      <c r="F18" s="390"/>
      <c r="G18" s="20"/>
    </row>
    <row r="19" spans="1:7" s="121" customFormat="1" ht="42.75" customHeight="1" thickBot="1" x14ac:dyDescent="0.25">
      <c r="A19" s="114"/>
      <c r="B19" s="154" t="s">
        <v>19</v>
      </c>
      <c r="C19" s="155"/>
      <c r="D19" s="366">
        <v>631542608.16999996</v>
      </c>
      <c r="E19" s="259"/>
      <c r="F19" s="260">
        <v>2.997120883256299E-2</v>
      </c>
      <c r="G19" s="156"/>
    </row>
    <row r="20" spans="1:7" s="160" customFormat="1" ht="42.75" customHeight="1" thickBot="1" x14ac:dyDescent="0.25">
      <c r="A20" s="6"/>
      <c r="B20" s="157"/>
      <c r="C20" s="158"/>
      <c r="D20" s="159"/>
      <c r="E20" s="159"/>
      <c r="F20" s="188"/>
      <c r="G20" s="47"/>
    </row>
    <row r="21" spans="1:7" s="121" customFormat="1" ht="53.25" customHeight="1" thickBot="1" x14ac:dyDescent="0.25">
      <c r="A21" s="114"/>
      <c r="B21" s="379" t="s">
        <v>44</v>
      </c>
      <c r="C21" s="380"/>
      <c r="D21" s="381">
        <v>8839595.6399999987</v>
      </c>
      <c r="E21" s="259"/>
      <c r="F21" s="260">
        <v>0.14923098401638435</v>
      </c>
      <c r="G21" s="156"/>
    </row>
    <row r="22" spans="1:7" ht="29.25" customHeight="1" x14ac:dyDescent="0.2">
      <c r="B22" s="382"/>
      <c r="C22" s="159"/>
      <c r="D22" s="159"/>
      <c r="E22" s="159"/>
      <c r="F22" s="47"/>
      <c r="G22" s="47"/>
    </row>
    <row r="23" spans="1:7" ht="9" customHeight="1" x14ac:dyDescent="0.2">
      <c r="A23" s="1"/>
      <c r="F23" s="4"/>
      <c r="G23" s="4"/>
    </row>
  </sheetData>
  <dataConsolidate/>
  <pageMargins left="0.19685039370078741" right="0.19685039370078741" top="0.27559055118110237" bottom="0.19685039370078741" header="0.31496062992125984" footer="0.51181102362204722"/>
  <pageSetup paperSize="9" scale="88" orientation="portrait" horizontalDpi="1200" verticalDpi="1200" r:id="rId1"/>
  <headerFooter alignWithMargins="0">
    <oddFooter xml:space="preserve">&amp;R&amp;8
</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7">
    <tabColor indexed="45"/>
  </sheetPr>
  <dimension ref="A1:K601"/>
  <sheetViews>
    <sheetView showZeros="0" view="pageBreakPreview" topLeftCell="A310" zoomScale="115" zoomScaleNormal="100" zoomScaleSheetLayoutView="115" workbookViewId="0">
      <selection activeCell="E600" sqref="E600:F600"/>
    </sheetView>
  </sheetViews>
  <sheetFormatPr baseColWidth="10" defaultRowHeight="11.25" x14ac:dyDescent="0.2"/>
  <cols>
    <col min="1" max="1" width="4" style="6" customWidth="1"/>
    <col min="2" max="2" width="64.28515625" style="5" customWidth="1"/>
    <col min="3" max="3" width="15" style="3" bestFit="1" customWidth="1"/>
    <col min="4" max="4" width="14.85546875" style="3" customWidth="1"/>
    <col min="5" max="5" width="15" style="3" customWidth="1"/>
    <col min="6" max="6" width="14.85546875" style="3" bestFit="1" customWidth="1"/>
    <col min="7" max="7" width="3.85546875" style="3" customWidth="1"/>
    <col min="8" max="8" width="6.5703125" style="3" bestFit="1" customWidth="1"/>
    <col min="9" max="9" width="2.5703125" style="3" customWidth="1"/>
    <col min="10" max="10" width="4" style="5" bestFit="1" customWidth="1"/>
    <col min="11" max="16384" width="11.42578125" style="5"/>
  </cols>
  <sheetData>
    <row r="1" spans="1:9" ht="9" customHeight="1" x14ac:dyDescent="0.2">
      <c r="A1" s="1"/>
      <c r="B1" s="43"/>
      <c r="F1" s="5"/>
      <c r="G1" s="5"/>
      <c r="H1" s="5"/>
      <c r="I1" s="4"/>
    </row>
    <row r="2" spans="1:9" ht="15" customHeight="1" x14ac:dyDescent="0.25">
      <c r="B2" s="7" t="s">
        <v>288</v>
      </c>
      <c r="C2" s="8"/>
      <c r="D2" s="8"/>
      <c r="E2" s="8"/>
      <c r="F2" s="8"/>
      <c r="G2" s="8"/>
      <c r="H2" s="8"/>
      <c r="I2" s="8"/>
    </row>
    <row r="3" spans="1:9" ht="12" customHeight="1" x14ac:dyDescent="0.2">
      <c r="B3" s="9"/>
      <c r="C3" s="10" t="str">
        <f>Tousrisques_mnt!C3</f>
        <v>MOIS D'AVRIL 2024</v>
      </c>
      <c r="D3" s="11"/>
    </row>
    <row r="4" spans="1:9" ht="14.25" customHeight="1" x14ac:dyDescent="0.2">
      <c r="B4" s="12" t="s">
        <v>173</v>
      </c>
      <c r="C4" s="13"/>
      <c r="D4" s="13"/>
      <c r="E4" s="13"/>
      <c r="F4" s="14"/>
      <c r="G4" s="15"/>
      <c r="H4" s="5"/>
      <c r="I4" s="5"/>
    </row>
    <row r="5" spans="1:9" ht="12" customHeight="1" x14ac:dyDescent="0.2">
      <c r="B5" s="16" t="s">
        <v>4</v>
      </c>
      <c r="C5" s="18" t="s">
        <v>6</v>
      </c>
      <c r="D5" s="219" t="s">
        <v>3</v>
      </c>
      <c r="E5" s="219" t="s">
        <v>237</v>
      </c>
      <c r="F5" s="19" t="str">
        <f>Maladie_mnt!$H$5</f>
        <v>GAM</v>
      </c>
      <c r="G5" s="20"/>
      <c r="H5" s="5"/>
      <c r="I5" s="5"/>
    </row>
    <row r="6" spans="1:9" ht="9.75" customHeight="1" x14ac:dyDescent="0.2">
      <c r="B6" s="21"/>
      <c r="C6" s="17"/>
      <c r="D6" s="220" t="s">
        <v>241</v>
      </c>
      <c r="E6" s="220" t="s">
        <v>239</v>
      </c>
      <c r="F6" s="22" t="str">
        <f>Maladie_mnt!$H$6</f>
        <v>en %</v>
      </c>
      <c r="G6" s="23"/>
      <c r="H6" s="5"/>
      <c r="I6" s="5"/>
    </row>
    <row r="7" spans="1:9" s="28" customFormat="1" ht="16.5" customHeight="1" x14ac:dyDescent="0.2">
      <c r="A7" s="24"/>
      <c r="B7" s="25" t="s">
        <v>170</v>
      </c>
      <c r="C7" s="287"/>
      <c r="D7" s="288"/>
      <c r="E7" s="288"/>
      <c r="F7" s="181"/>
      <c r="G7" s="27"/>
    </row>
    <row r="8" spans="1:9" ht="6.75" customHeight="1" x14ac:dyDescent="0.2">
      <c r="B8" s="29"/>
      <c r="C8" s="289"/>
      <c r="D8" s="290"/>
      <c r="E8" s="290"/>
      <c r="F8" s="179"/>
      <c r="G8" s="20"/>
      <c r="H8" s="5"/>
      <c r="I8" s="5"/>
    </row>
    <row r="9" spans="1:9" s="28" customFormat="1" ht="14.25" customHeight="1" x14ac:dyDescent="0.2">
      <c r="A9" s="24"/>
      <c r="B9" s="31" t="s">
        <v>88</v>
      </c>
      <c r="C9" s="291"/>
      <c r="D9" s="292"/>
      <c r="E9" s="292"/>
      <c r="F9" s="178"/>
      <c r="G9" s="27"/>
    </row>
    <row r="10" spans="1:9" ht="10.5" customHeight="1" x14ac:dyDescent="0.2">
      <c r="B10" s="16" t="s">
        <v>22</v>
      </c>
      <c r="C10" s="289">
        <v>5633745.8999999985</v>
      </c>
      <c r="D10" s="290">
        <v>42120.520000000011</v>
      </c>
      <c r="E10" s="290">
        <v>5267.86</v>
      </c>
      <c r="F10" s="179">
        <v>0.13942955423796577</v>
      </c>
      <c r="G10" s="20"/>
      <c r="H10" s="5"/>
      <c r="I10" s="5"/>
    </row>
    <row r="11" spans="1:9" ht="10.5" customHeight="1" x14ac:dyDescent="0.2">
      <c r="B11" s="16" t="s">
        <v>100</v>
      </c>
      <c r="C11" s="289">
        <v>47458.180000000008</v>
      </c>
      <c r="D11" s="290"/>
      <c r="E11" s="290">
        <v>108</v>
      </c>
      <c r="F11" s="179">
        <v>2.1098344621213183E-2</v>
      </c>
      <c r="G11" s="20"/>
      <c r="H11" s="5"/>
      <c r="I11" s="5"/>
    </row>
    <row r="12" spans="1:9" ht="10.5" customHeight="1" x14ac:dyDescent="0.2">
      <c r="B12" s="16" t="s">
        <v>340</v>
      </c>
      <c r="C12" s="289">
        <v>313684.35000000009</v>
      </c>
      <c r="D12" s="290">
        <v>10086.039999999999</v>
      </c>
      <c r="E12" s="290">
        <v>419.51000000000005</v>
      </c>
      <c r="F12" s="179">
        <v>0.22596828871105923</v>
      </c>
      <c r="G12" s="20"/>
      <c r="H12" s="5"/>
      <c r="I12" s="5"/>
    </row>
    <row r="13" spans="1:9" ht="10.5" customHeight="1" x14ac:dyDescent="0.2">
      <c r="B13" s="340" t="s">
        <v>90</v>
      </c>
      <c r="C13" s="289">
        <v>309814.59000000003</v>
      </c>
      <c r="D13" s="290">
        <v>9948.02</v>
      </c>
      <c r="E13" s="290">
        <v>417.96999999999997</v>
      </c>
      <c r="F13" s="179">
        <v>0.22678436748008757</v>
      </c>
      <c r="G13" s="20"/>
      <c r="H13" s="5"/>
      <c r="I13" s="5"/>
    </row>
    <row r="14" spans="1:9" ht="10.5" customHeight="1" x14ac:dyDescent="0.2">
      <c r="B14" s="33" t="s">
        <v>304</v>
      </c>
      <c r="C14" s="289">
        <v>69169.730000000025</v>
      </c>
      <c r="D14" s="290">
        <v>3168.35</v>
      </c>
      <c r="E14" s="290"/>
      <c r="F14" s="179">
        <v>0.13888077072085325</v>
      </c>
      <c r="G14" s="20"/>
      <c r="H14" s="5"/>
      <c r="I14" s="5"/>
    </row>
    <row r="15" spans="1:9" ht="10.5" customHeight="1" x14ac:dyDescent="0.2">
      <c r="B15" s="33" t="s">
        <v>305</v>
      </c>
      <c r="C15" s="289"/>
      <c r="D15" s="290"/>
      <c r="E15" s="290"/>
      <c r="F15" s="179"/>
      <c r="G15" s="20"/>
      <c r="H15" s="5"/>
      <c r="I15" s="5"/>
    </row>
    <row r="16" spans="1:9" ht="10.5" customHeight="1" x14ac:dyDescent="0.2">
      <c r="B16" s="33" t="s">
        <v>306</v>
      </c>
      <c r="C16" s="289">
        <v>83.600000000000009</v>
      </c>
      <c r="D16" s="290">
        <v>83.600000000000009</v>
      </c>
      <c r="E16" s="290"/>
      <c r="F16" s="179">
        <v>1</v>
      </c>
      <c r="G16" s="20"/>
      <c r="H16" s="5"/>
      <c r="I16" s="5"/>
    </row>
    <row r="17" spans="1:9" ht="10.5" customHeight="1" x14ac:dyDescent="0.2">
      <c r="B17" s="33" t="s">
        <v>307</v>
      </c>
      <c r="C17" s="289">
        <v>45662.05999999999</v>
      </c>
      <c r="D17" s="290">
        <v>337.37</v>
      </c>
      <c r="E17" s="290">
        <v>75.600000000000009</v>
      </c>
      <c r="F17" s="179">
        <v>0.14082621973080589</v>
      </c>
      <c r="G17" s="20"/>
      <c r="H17" s="5"/>
      <c r="I17" s="5"/>
    </row>
    <row r="18" spans="1:9" ht="10.5" customHeight="1" x14ac:dyDescent="0.2">
      <c r="B18" s="33" t="s">
        <v>308</v>
      </c>
      <c r="C18" s="289">
        <v>10816.489999999998</v>
      </c>
      <c r="D18" s="290">
        <v>55.75</v>
      </c>
      <c r="E18" s="290">
        <v>49.72</v>
      </c>
      <c r="F18" s="179">
        <v>0.53274289884440185</v>
      </c>
      <c r="G18" s="20"/>
      <c r="H18" s="5"/>
      <c r="I18" s="5"/>
    </row>
    <row r="19" spans="1:9" ht="10.5" customHeight="1" x14ac:dyDescent="0.2">
      <c r="B19" s="33" t="s">
        <v>309</v>
      </c>
      <c r="C19" s="289">
        <v>184082.71000000005</v>
      </c>
      <c r="D19" s="290">
        <v>6302.95</v>
      </c>
      <c r="E19" s="290">
        <v>292.64999999999998</v>
      </c>
      <c r="F19" s="179">
        <v>0.2723174802844841</v>
      </c>
      <c r="G19" s="20"/>
      <c r="H19" s="5"/>
      <c r="I19" s="5"/>
    </row>
    <row r="20" spans="1:9" ht="10.5" customHeight="1" x14ac:dyDescent="0.2">
      <c r="B20" s="33" t="s">
        <v>89</v>
      </c>
      <c r="C20" s="289">
        <v>3869.7600000000016</v>
      </c>
      <c r="D20" s="290">
        <v>138.02000000000001</v>
      </c>
      <c r="E20" s="290">
        <v>1.54</v>
      </c>
      <c r="F20" s="179">
        <v>0.16397762136798399</v>
      </c>
      <c r="G20" s="20"/>
      <c r="H20" s="5"/>
      <c r="I20" s="5"/>
    </row>
    <row r="21" spans="1:9" ht="10.5" customHeight="1" x14ac:dyDescent="0.2">
      <c r="B21" s="16" t="s">
        <v>97</v>
      </c>
      <c r="C21" s="289"/>
      <c r="D21" s="290"/>
      <c r="E21" s="290"/>
      <c r="F21" s="179"/>
      <c r="G21" s="20"/>
      <c r="H21" s="5"/>
      <c r="I21" s="5"/>
    </row>
    <row r="22" spans="1:9" ht="10.5" customHeight="1" x14ac:dyDescent="0.2">
      <c r="B22" s="16" t="s">
        <v>96</v>
      </c>
      <c r="C22" s="289"/>
      <c r="D22" s="290"/>
      <c r="E22" s="290"/>
      <c r="F22" s="179"/>
      <c r="G22" s="20"/>
      <c r="H22" s="5"/>
      <c r="I22" s="5"/>
    </row>
    <row r="23" spans="1:9" ht="11.25" customHeight="1" x14ac:dyDescent="0.2">
      <c r="B23" s="16" t="s">
        <v>91</v>
      </c>
      <c r="C23" s="289">
        <v>24728.97</v>
      </c>
      <c r="D23" s="290">
        <v>520</v>
      </c>
      <c r="E23" s="290">
        <v>160</v>
      </c>
      <c r="F23" s="179">
        <v>0.17299476185981288</v>
      </c>
      <c r="G23" s="34"/>
      <c r="H23" s="5"/>
      <c r="I23" s="5"/>
    </row>
    <row r="24" spans="1:9" ht="10.5" customHeight="1" x14ac:dyDescent="0.2">
      <c r="B24" s="16" t="s">
        <v>252</v>
      </c>
      <c r="C24" s="289"/>
      <c r="D24" s="290"/>
      <c r="E24" s="290"/>
      <c r="F24" s="179"/>
      <c r="G24" s="34"/>
      <c r="H24" s="5"/>
      <c r="I24" s="5"/>
    </row>
    <row r="25" spans="1:9" ht="10.5" customHeight="1" x14ac:dyDescent="0.2">
      <c r="B25" s="16" t="s">
        <v>95</v>
      </c>
      <c r="C25" s="289">
        <v>36.800000000000004</v>
      </c>
      <c r="D25" s="290">
        <v>36.800000000000004</v>
      </c>
      <c r="E25" s="290"/>
      <c r="F25" s="179">
        <v>-0.60000000000000009</v>
      </c>
      <c r="G25" s="34"/>
      <c r="H25" s="5"/>
      <c r="I25" s="5"/>
    </row>
    <row r="26" spans="1:9" ht="10.5" customHeight="1" x14ac:dyDescent="0.2">
      <c r="B26" s="16" t="s">
        <v>381</v>
      </c>
      <c r="C26" s="289">
        <v>66656.84</v>
      </c>
      <c r="D26" s="290"/>
      <c r="E26" s="290">
        <v>25</v>
      </c>
      <c r="F26" s="179">
        <v>0.13014415022643799</v>
      </c>
      <c r="G26" s="34"/>
      <c r="H26" s="5"/>
      <c r="I26" s="5"/>
    </row>
    <row r="27" spans="1:9" s="486" customFormat="1" ht="10.5" customHeight="1" x14ac:dyDescent="0.2">
      <c r="A27" s="452"/>
      <c r="B27" s="563" t="s">
        <v>310</v>
      </c>
      <c r="C27" s="568"/>
      <c r="D27" s="569"/>
      <c r="E27" s="569"/>
      <c r="F27" s="570"/>
      <c r="G27" s="571"/>
    </row>
    <row r="28" spans="1:9" s="486" customFormat="1" ht="10.5" customHeight="1" x14ac:dyDescent="0.2">
      <c r="A28" s="452"/>
      <c r="B28" s="563" t="s">
        <v>311</v>
      </c>
      <c r="C28" s="568"/>
      <c r="D28" s="569"/>
      <c r="E28" s="569"/>
      <c r="F28" s="570"/>
      <c r="G28" s="571"/>
    </row>
    <row r="29" spans="1:9" s="486" customFormat="1" ht="10.5" customHeight="1" x14ac:dyDescent="0.2">
      <c r="A29" s="452"/>
      <c r="B29" s="563" t="s">
        <v>312</v>
      </c>
      <c r="C29" s="568"/>
      <c r="D29" s="569"/>
      <c r="E29" s="569"/>
      <c r="F29" s="570"/>
      <c r="G29" s="571"/>
    </row>
    <row r="30" spans="1:9" s="486" customFormat="1" ht="10.5" customHeight="1" x14ac:dyDescent="0.2">
      <c r="A30" s="452"/>
      <c r="B30" s="563" t="s">
        <v>313</v>
      </c>
      <c r="C30" s="568"/>
      <c r="D30" s="569"/>
      <c r="E30" s="569"/>
      <c r="F30" s="570"/>
      <c r="G30" s="571"/>
    </row>
    <row r="31" spans="1:9" s="486" customFormat="1" ht="10.5" customHeight="1" x14ac:dyDescent="0.2">
      <c r="A31" s="452"/>
      <c r="B31" s="574" t="s">
        <v>448</v>
      </c>
      <c r="C31" s="568"/>
      <c r="D31" s="569"/>
      <c r="E31" s="569"/>
      <c r="F31" s="570"/>
      <c r="G31" s="571"/>
    </row>
    <row r="32" spans="1:9" s="486" customFormat="1" ht="10.5" customHeight="1" x14ac:dyDescent="0.2">
      <c r="A32" s="452"/>
      <c r="B32" s="16" t="s">
        <v>489</v>
      </c>
      <c r="C32" s="568"/>
      <c r="D32" s="569"/>
      <c r="E32" s="569"/>
      <c r="F32" s="570"/>
      <c r="G32" s="571"/>
    </row>
    <row r="33" spans="1:9" s="486" customFormat="1" ht="10.5" customHeight="1" x14ac:dyDescent="0.2">
      <c r="A33" s="452"/>
      <c r="B33" s="574" t="s">
        <v>487</v>
      </c>
      <c r="C33" s="568"/>
      <c r="D33" s="569"/>
      <c r="E33" s="569"/>
      <c r="F33" s="570"/>
      <c r="G33" s="571"/>
    </row>
    <row r="34" spans="1:9" ht="10.5" customHeight="1" x14ac:dyDescent="0.2">
      <c r="B34" s="16" t="s">
        <v>99</v>
      </c>
      <c r="C34" s="289">
        <v>640</v>
      </c>
      <c r="D34" s="290">
        <v>40</v>
      </c>
      <c r="E34" s="290"/>
      <c r="F34" s="179">
        <v>0.45454545454545459</v>
      </c>
      <c r="G34" s="34"/>
      <c r="H34" s="5"/>
      <c r="I34" s="5"/>
    </row>
    <row r="35" spans="1:9" ht="10.5" customHeight="1" x14ac:dyDescent="0.2">
      <c r="B35" s="16" t="s">
        <v>98</v>
      </c>
      <c r="C35" s="289"/>
      <c r="D35" s="290"/>
      <c r="E35" s="290"/>
      <c r="F35" s="179"/>
      <c r="G35" s="36"/>
      <c r="H35" s="5"/>
      <c r="I35" s="5"/>
    </row>
    <row r="36" spans="1:9" s="28" customFormat="1" ht="10.5" customHeight="1" x14ac:dyDescent="0.2">
      <c r="A36" s="24"/>
      <c r="B36" s="16" t="s">
        <v>279</v>
      </c>
      <c r="C36" s="289">
        <v>-206066</v>
      </c>
      <c r="D36" s="290">
        <v>-222</v>
      </c>
      <c r="E36" s="290">
        <v>-196</v>
      </c>
      <c r="F36" s="179">
        <v>0.11570364274266898</v>
      </c>
      <c r="G36" s="36"/>
      <c r="H36" s="5"/>
    </row>
    <row r="37" spans="1:9" s="28" customFormat="1" ht="10.5" customHeight="1" x14ac:dyDescent="0.2">
      <c r="A37" s="24"/>
      <c r="B37" s="35" t="s">
        <v>101</v>
      </c>
      <c r="C37" s="291">
        <v>5880885.0399999963</v>
      </c>
      <c r="D37" s="292">
        <v>52581.360000000008</v>
      </c>
      <c r="E37" s="292">
        <v>5784.3700000000008</v>
      </c>
      <c r="F37" s="178">
        <v>0.14356273377318995</v>
      </c>
      <c r="G37" s="36"/>
    </row>
    <row r="38" spans="1:9" s="28" customFormat="1" ht="24.75" customHeight="1" x14ac:dyDescent="0.2">
      <c r="A38" s="24"/>
      <c r="B38" s="31" t="s">
        <v>102</v>
      </c>
      <c r="C38" s="291"/>
      <c r="D38" s="292"/>
      <c r="E38" s="292"/>
      <c r="F38" s="178"/>
      <c r="G38" s="20"/>
    </row>
    <row r="39" spans="1:9" ht="10.5" customHeight="1" x14ac:dyDescent="0.2">
      <c r="B39" s="16" t="s">
        <v>104</v>
      </c>
      <c r="C39" s="289">
        <v>3677481.2800000007</v>
      </c>
      <c r="D39" s="290">
        <v>430762.70000000007</v>
      </c>
      <c r="E39" s="290">
        <v>10563.18</v>
      </c>
      <c r="F39" s="179">
        <v>-0.35607533329745411</v>
      </c>
      <c r="G39" s="34"/>
      <c r="H39" s="5"/>
      <c r="I39" s="5"/>
    </row>
    <row r="40" spans="1:9" ht="10.5" customHeight="1" x14ac:dyDescent="0.2">
      <c r="B40" s="33" t="s">
        <v>106</v>
      </c>
      <c r="C40" s="289">
        <v>3669416.9200000009</v>
      </c>
      <c r="D40" s="290">
        <v>430609.10000000003</v>
      </c>
      <c r="E40" s="290">
        <v>10555.5</v>
      </c>
      <c r="F40" s="179">
        <v>-0.35638550206216768</v>
      </c>
      <c r="G40" s="34"/>
      <c r="H40" s="5"/>
      <c r="I40" s="5"/>
    </row>
    <row r="41" spans="1:9" ht="10.5" customHeight="1" x14ac:dyDescent="0.2">
      <c r="B41" s="33" t="s">
        <v>304</v>
      </c>
      <c r="C41" s="289">
        <v>298585.65000000002</v>
      </c>
      <c r="D41" s="290">
        <v>232671.88999999998</v>
      </c>
      <c r="E41" s="290">
        <v>3131.8300000000004</v>
      </c>
      <c r="F41" s="179"/>
      <c r="G41" s="34"/>
      <c r="H41" s="5"/>
      <c r="I41" s="5"/>
    </row>
    <row r="42" spans="1:9" ht="10.5" customHeight="1" x14ac:dyDescent="0.2">
      <c r="B42" s="33" t="s">
        <v>305</v>
      </c>
      <c r="C42" s="289"/>
      <c r="D42" s="290"/>
      <c r="E42" s="290"/>
      <c r="F42" s="179"/>
      <c r="G42" s="34"/>
      <c r="H42" s="5"/>
      <c r="I42" s="5"/>
    </row>
    <row r="43" spans="1:9" ht="10.5" customHeight="1" x14ac:dyDescent="0.2">
      <c r="B43" s="33" t="s">
        <v>306</v>
      </c>
      <c r="C43" s="289">
        <v>101127.07000000007</v>
      </c>
      <c r="D43" s="290">
        <v>98869.31000000007</v>
      </c>
      <c r="E43" s="290">
        <v>1412.6200000000001</v>
      </c>
      <c r="F43" s="179"/>
      <c r="G43" s="34"/>
      <c r="H43" s="5"/>
      <c r="I43" s="5"/>
    </row>
    <row r="44" spans="1:9" ht="10.5" customHeight="1" x14ac:dyDescent="0.2">
      <c r="B44" s="33" t="s">
        <v>307</v>
      </c>
      <c r="C44" s="289">
        <v>411297.89999999985</v>
      </c>
      <c r="D44" s="290">
        <v>2002.3300000000002</v>
      </c>
      <c r="E44" s="290">
        <v>389.74000000000007</v>
      </c>
      <c r="F44" s="179">
        <v>0.13509661589900701</v>
      </c>
      <c r="G44" s="34"/>
      <c r="H44" s="5"/>
      <c r="I44" s="5"/>
    </row>
    <row r="45" spans="1:9" ht="10.5" customHeight="1" x14ac:dyDescent="0.2">
      <c r="B45" s="33" t="s">
        <v>308</v>
      </c>
      <c r="C45" s="289">
        <v>2355893.6800000006</v>
      </c>
      <c r="D45" s="290">
        <v>81642.319999999992</v>
      </c>
      <c r="E45" s="290">
        <v>4989.7</v>
      </c>
      <c r="F45" s="179">
        <v>8.9233171456085003E-2</v>
      </c>
      <c r="G45" s="34"/>
      <c r="H45" s="5"/>
      <c r="I45" s="5"/>
    </row>
    <row r="46" spans="1:9" ht="10.5" customHeight="1" x14ac:dyDescent="0.2">
      <c r="B46" s="33" t="s">
        <v>309</v>
      </c>
      <c r="C46" s="289">
        <v>502512.62000000005</v>
      </c>
      <c r="D46" s="290">
        <v>15423.25</v>
      </c>
      <c r="E46" s="290">
        <v>631.61000000000013</v>
      </c>
      <c r="F46" s="179">
        <v>0.13959176879363588</v>
      </c>
      <c r="G46" s="34"/>
      <c r="H46" s="5"/>
      <c r="I46" s="5"/>
    </row>
    <row r="47" spans="1:9" ht="10.5" customHeight="1" x14ac:dyDescent="0.2">
      <c r="B47" s="33" t="s">
        <v>105</v>
      </c>
      <c r="C47" s="289">
        <v>8064.3600000000006</v>
      </c>
      <c r="D47" s="290">
        <v>153.6</v>
      </c>
      <c r="E47" s="290">
        <v>7.68</v>
      </c>
      <c r="F47" s="179">
        <v>-0.17521669538892659</v>
      </c>
      <c r="G47" s="34"/>
      <c r="H47" s="5"/>
      <c r="I47" s="5"/>
    </row>
    <row r="48" spans="1:9" ht="10.5" customHeight="1" x14ac:dyDescent="0.2">
      <c r="B48" s="16" t="s">
        <v>22</v>
      </c>
      <c r="C48" s="289">
        <v>1766612.2999999998</v>
      </c>
      <c r="D48" s="290">
        <v>32416.690000000002</v>
      </c>
      <c r="E48" s="290">
        <v>2795.9</v>
      </c>
      <c r="F48" s="179">
        <v>7.7112164232695068E-2</v>
      </c>
      <c r="G48" s="34"/>
      <c r="H48" s="5"/>
      <c r="I48" s="5"/>
    </row>
    <row r="49" spans="1:9" ht="10.5" customHeight="1" x14ac:dyDescent="0.2">
      <c r="B49" s="16" t="s">
        <v>107</v>
      </c>
      <c r="C49" s="289">
        <v>2432167.52</v>
      </c>
      <c r="D49" s="290">
        <v>2432167.52</v>
      </c>
      <c r="E49" s="290">
        <v>3752.25</v>
      </c>
      <c r="F49" s="179">
        <v>0.25990259261599169</v>
      </c>
      <c r="G49" s="34"/>
      <c r="H49" s="5"/>
      <c r="I49" s="5"/>
    </row>
    <row r="50" spans="1:9" ht="10.5" customHeight="1" x14ac:dyDescent="0.2">
      <c r="B50" s="33" t="s">
        <v>110</v>
      </c>
      <c r="C50" s="289">
        <v>479604.46000000008</v>
      </c>
      <c r="D50" s="290">
        <v>479604.46000000008</v>
      </c>
      <c r="E50" s="290">
        <v>846.51999999999987</v>
      </c>
      <c r="F50" s="179">
        <v>0.20595561526159334</v>
      </c>
      <c r="G50" s="34"/>
      <c r="H50" s="5"/>
      <c r="I50" s="5"/>
    </row>
    <row r="51" spans="1:9" ht="10.5" customHeight="1" x14ac:dyDescent="0.2">
      <c r="B51" s="33" t="s">
        <v>109</v>
      </c>
      <c r="C51" s="289">
        <v>1947363.06</v>
      </c>
      <c r="D51" s="290">
        <v>1947363.06</v>
      </c>
      <c r="E51" s="290">
        <v>2905.73</v>
      </c>
      <c r="F51" s="179">
        <v>0.27558400292992946</v>
      </c>
      <c r="G51" s="34"/>
      <c r="H51" s="5"/>
      <c r="I51" s="5"/>
    </row>
    <row r="52" spans="1:9" ht="10.5" customHeight="1" x14ac:dyDescent="0.2">
      <c r="B52" s="33" t="s">
        <v>112</v>
      </c>
      <c r="C52" s="289">
        <v>5200</v>
      </c>
      <c r="D52" s="290">
        <v>5200</v>
      </c>
      <c r="E52" s="290"/>
      <c r="F52" s="179">
        <v>-0.14754098360655743</v>
      </c>
      <c r="G52" s="20"/>
      <c r="H52" s="5"/>
      <c r="I52" s="5"/>
    </row>
    <row r="53" spans="1:9" ht="10.5" customHeight="1" x14ac:dyDescent="0.2">
      <c r="B53" s="33" t="s">
        <v>111</v>
      </c>
      <c r="C53" s="289"/>
      <c r="D53" s="290"/>
      <c r="E53" s="290"/>
      <c r="F53" s="179"/>
      <c r="G53" s="20"/>
      <c r="H53" s="5"/>
      <c r="I53" s="5"/>
    </row>
    <row r="54" spans="1:9" ht="10.5" customHeight="1" x14ac:dyDescent="0.2">
      <c r="B54" s="16" t="s">
        <v>103</v>
      </c>
      <c r="C54" s="289"/>
      <c r="D54" s="290"/>
      <c r="E54" s="290"/>
      <c r="F54" s="179"/>
      <c r="G54" s="34"/>
      <c r="H54" s="5"/>
      <c r="I54" s="5"/>
    </row>
    <row r="55" spans="1:9" ht="10.5" customHeight="1" x14ac:dyDescent="0.2">
      <c r="B55" s="16" t="s">
        <v>96</v>
      </c>
      <c r="C55" s="289"/>
      <c r="D55" s="290"/>
      <c r="E55" s="290"/>
      <c r="F55" s="179"/>
      <c r="G55" s="34"/>
      <c r="H55" s="5"/>
      <c r="I55" s="5"/>
    </row>
    <row r="56" spans="1:9" ht="10.5" customHeight="1" x14ac:dyDescent="0.2">
      <c r="B56" s="16" t="s">
        <v>95</v>
      </c>
      <c r="C56" s="289">
        <v>4347</v>
      </c>
      <c r="D56" s="290">
        <v>4347</v>
      </c>
      <c r="E56" s="290"/>
      <c r="F56" s="179">
        <v>0.16522811344019739</v>
      </c>
      <c r="G56" s="34"/>
      <c r="H56" s="5"/>
      <c r="I56" s="5"/>
    </row>
    <row r="57" spans="1:9" ht="10.5" customHeight="1" x14ac:dyDescent="0.2">
      <c r="B57" s="16" t="s">
        <v>381</v>
      </c>
      <c r="C57" s="289">
        <v>24213.899999999998</v>
      </c>
      <c r="D57" s="290"/>
      <c r="E57" s="290">
        <v>76</v>
      </c>
      <c r="F57" s="179">
        <v>0.46563929048093189</v>
      </c>
      <c r="G57" s="34"/>
      <c r="H57" s="5"/>
      <c r="I57" s="5"/>
    </row>
    <row r="58" spans="1:9" s="486" customFormat="1" ht="10.5" customHeight="1" x14ac:dyDescent="0.2">
      <c r="A58" s="452"/>
      <c r="B58" s="563" t="s">
        <v>310</v>
      </c>
      <c r="C58" s="568"/>
      <c r="D58" s="569"/>
      <c r="E58" s="569"/>
      <c r="F58" s="570"/>
      <c r="G58" s="571"/>
    </row>
    <row r="59" spans="1:9" s="486" customFormat="1" ht="10.5" customHeight="1" x14ac:dyDescent="0.2">
      <c r="A59" s="452"/>
      <c r="B59" s="563" t="s">
        <v>311</v>
      </c>
      <c r="C59" s="568"/>
      <c r="D59" s="569"/>
      <c r="E59" s="569"/>
      <c r="F59" s="570"/>
      <c r="G59" s="571"/>
    </row>
    <row r="60" spans="1:9" s="486" customFormat="1" ht="10.5" customHeight="1" x14ac:dyDescent="0.2">
      <c r="A60" s="452"/>
      <c r="B60" s="563" t="s">
        <v>312</v>
      </c>
      <c r="C60" s="568"/>
      <c r="D60" s="569"/>
      <c r="E60" s="569"/>
      <c r="F60" s="570"/>
      <c r="G60" s="571"/>
    </row>
    <row r="61" spans="1:9" s="486" customFormat="1" ht="10.5" customHeight="1" x14ac:dyDescent="0.2">
      <c r="A61" s="452"/>
      <c r="B61" s="563" t="s">
        <v>313</v>
      </c>
      <c r="C61" s="568"/>
      <c r="D61" s="569"/>
      <c r="E61" s="569"/>
      <c r="F61" s="570"/>
      <c r="G61" s="571"/>
    </row>
    <row r="62" spans="1:9" ht="10.5" customHeight="1" x14ac:dyDescent="0.2">
      <c r="B62" s="16" t="s">
        <v>94</v>
      </c>
      <c r="C62" s="289"/>
      <c r="D62" s="290"/>
      <c r="E62" s="290"/>
      <c r="F62" s="179"/>
      <c r="G62" s="34"/>
      <c r="H62" s="5"/>
      <c r="I62" s="5"/>
    </row>
    <row r="63" spans="1:9" ht="10.5" customHeight="1" x14ac:dyDescent="0.2">
      <c r="B63" s="16" t="s">
        <v>92</v>
      </c>
      <c r="C63" s="289"/>
      <c r="D63" s="290"/>
      <c r="E63" s="290"/>
      <c r="F63" s="179"/>
      <c r="G63" s="34"/>
      <c r="H63" s="5"/>
      <c r="I63" s="5"/>
    </row>
    <row r="64" spans="1:9" ht="10.5" customHeight="1" x14ac:dyDescent="0.2">
      <c r="B64" s="16" t="s">
        <v>93</v>
      </c>
      <c r="C64" s="289"/>
      <c r="D64" s="290"/>
      <c r="E64" s="290"/>
      <c r="F64" s="179"/>
      <c r="G64" s="27"/>
      <c r="H64" s="5"/>
      <c r="I64" s="5"/>
    </row>
    <row r="65" spans="1:9" s="28" customFormat="1" ht="10.5" customHeight="1" x14ac:dyDescent="0.2">
      <c r="A65" s="24"/>
      <c r="B65" s="16" t="s">
        <v>91</v>
      </c>
      <c r="C65" s="289">
        <v>2916.48</v>
      </c>
      <c r="D65" s="290">
        <v>160</v>
      </c>
      <c r="E65" s="290"/>
      <c r="F65" s="179">
        <v>0.49753532697995406</v>
      </c>
      <c r="G65" s="20"/>
      <c r="H65" s="5"/>
    </row>
    <row r="66" spans="1:9" ht="10.5" customHeight="1" x14ac:dyDescent="0.2">
      <c r="B66" s="16" t="s">
        <v>100</v>
      </c>
      <c r="C66" s="289">
        <v>97.13</v>
      </c>
      <c r="D66" s="290"/>
      <c r="E66" s="290"/>
      <c r="F66" s="179">
        <v>-0.21561818622304774</v>
      </c>
      <c r="G66" s="34"/>
      <c r="H66" s="5"/>
      <c r="I66" s="5"/>
    </row>
    <row r="67" spans="1:9" ht="10.5" customHeight="1" x14ac:dyDescent="0.2">
      <c r="B67" s="16" t="s">
        <v>97</v>
      </c>
      <c r="C67" s="289"/>
      <c r="D67" s="290"/>
      <c r="E67" s="290"/>
      <c r="F67" s="179"/>
      <c r="G67" s="34"/>
      <c r="H67" s="5"/>
      <c r="I67" s="5"/>
    </row>
    <row r="68" spans="1:9" ht="10.5" customHeight="1" x14ac:dyDescent="0.2">
      <c r="B68" s="16" t="s">
        <v>303</v>
      </c>
      <c r="C68" s="289"/>
      <c r="D68" s="290"/>
      <c r="E68" s="290"/>
      <c r="F68" s="179"/>
      <c r="G68" s="34"/>
      <c r="H68" s="5"/>
      <c r="I68" s="5"/>
    </row>
    <row r="69" spans="1:9" ht="10.5" customHeight="1" x14ac:dyDescent="0.2">
      <c r="B69" s="268" t="s">
        <v>255</v>
      </c>
      <c r="C69" s="289"/>
      <c r="D69" s="290"/>
      <c r="E69" s="290"/>
      <c r="F69" s="179"/>
      <c r="G69" s="34"/>
      <c r="H69" s="5"/>
      <c r="I69" s="5"/>
    </row>
    <row r="70" spans="1:9" ht="10.5" customHeight="1" x14ac:dyDescent="0.2">
      <c r="B70" s="574" t="s">
        <v>447</v>
      </c>
      <c r="C70" s="289"/>
      <c r="D70" s="290"/>
      <c r="E70" s="290"/>
      <c r="F70" s="179"/>
      <c r="G70" s="34"/>
      <c r="H70" s="5"/>
      <c r="I70" s="5"/>
    </row>
    <row r="71" spans="1:9" ht="10.5" customHeight="1" x14ac:dyDescent="0.2">
      <c r="B71" s="16" t="s">
        <v>489</v>
      </c>
      <c r="C71" s="289"/>
      <c r="D71" s="290"/>
      <c r="E71" s="290"/>
      <c r="F71" s="179"/>
      <c r="G71" s="34"/>
      <c r="H71" s="5"/>
      <c r="I71" s="5"/>
    </row>
    <row r="72" spans="1:9" ht="10.5" customHeight="1" x14ac:dyDescent="0.2">
      <c r="B72" s="574" t="s">
        <v>487</v>
      </c>
      <c r="C72" s="289"/>
      <c r="D72" s="290"/>
      <c r="E72" s="290"/>
      <c r="F72" s="179"/>
      <c r="G72" s="34"/>
      <c r="H72" s="5"/>
      <c r="I72" s="5"/>
    </row>
    <row r="73" spans="1:9" ht="10.5" customHeight="1" x14ac:dyDescent="0.2">
      <c r="B73" s="16" t="s">
        <v>99</v>
      </c>
      <c r="C73" s="289">
        <v>40</v>
      </c>
      <c r="D73" s="290">
        <v>40</v>
      </c>
      <c r="E73" s="290"/>
      <c r="F73" s="179"/>
      <c r="G73" s="20"/>
      <c r="H73" s="5"/>
      <c r="I73" s="5"/>
    </row>
    <row r="74" spans="1:9" ht="10.5" customHeight="1" x14ac:dyDescent="0.2">
      <c r="B74" s="16" t="s">
        <v>98</v>
      </c>
      <c r="C74" s="289"/>
      <c r="D74" s="290"/>
      <c r="E74" s="290"/>
      <c r="F74" s="179"/>
      <c r="G74" s="36"/>
      <c r="H74" s="5"/>
      <c r="I74" s="5"/>
    </row>
    <row r="75" spans="1:9" s="28" customFormat="1" ht="10.5" customHeight="1" x14ac:dyDescent="0.2">
      <c r="A75" s="24"/>
      <c r="B75" s="16" t="s">
        <v>279</v>
      </c>
      <c r="C75" s="289">
        <v>-109388</v>
      </c>
      <c r="D75" s="290">
        <v>-990</v>
      </c>
      <c r="E75" s="290">
        <v>-179</v>
      </c>
      <c r="F75" s="179">
        <v>0.16184811471056815</v>
      </c>
      <c r="G75" s="34"/>
      <c r="H75" s="5"/>
    </row>
    <row r="76" spans="1:9" ht="9" customHeight="1" x14ac:dyDescent="0.2">
      <c r="B76" s="35" t="s">
        <v>108</v>
      </c>
      <c r="C76" s="291">
        <v>7798502.6100000013</v>
      </c>
      <c r="D76" s="292">
        <v>2898903.9100000006</v>
      </c>
      <c r="E76" s="292">
        <v>17008.330000000002</v>
      </c>
      <c r="F76" s="178">
        <v>-0.15323814010409875</v>
      </c>
      <c r="G76" s="36"/>
      <c r="H76" s="5"/>
      <c r="I76" s="5"/>
    </row>
    <row r="77" spans="1:9" s="28" customFormat="1" ht="13.5" customHeight="1" x14ac:dyDescent="0.2">
      <c r="A77" s="24"/>
      <c r="B77" s="31" t="s">
        <v>341</v>
      </c>
      <c r="C77" s="291"/>
      <c r="D77" s="292"/>
      <c r="E77" s="292"/>
      <c r="F77" s="178"/>
      <c r="G77" s="34"/>
    </row>
    <row r="78" spans="1:9" ht="10.5" customHeight="1" x14ac:dyDescent="0.2">
      <c r="B78" s="16" t="s">
        <v>22</v>
      </c>
      <c r="C78" s="289">
        <v>7400358.1999999974</v>
      </c>
      <c r="D78" s="290">
        <v>74537.210000000006</v>
      </c>
      <c r="E78" s="290">
        <v>8063.7599999999993</v>
      </c>
      <c r="F78" s="179">
        <v>0.12390685813967717</v>
      </c>
      <c r="G78" s="34"/>
      <c r="H78" s="5"/>
      <c r="I78" s="5"/>
    </row>
    <row r="79" spans="1:9" ht="10.5" customHeight="1" x14ac:dyDescent="0.2">
      <c r="B79" s="16" t="s">
        <v>104</v>
      </c>
      <c r="C79" s="289">
        <v>3991165.6300000004</v>
      </c>
      <c r="D79" s="290">
        <v>440848.74000000005</v>
      </c>
      <c r="E79" s="290">
        <v>10982.69</v>
      </c>
      <c r="F79" s="179">
        <v>-0.33111676258703926</v>
      </c>
      <c r="G79" s="27"/>
      <c r="H79" s="5"/>
      <c r="I79" s="5"/>
    </row>
    <row r="80" spans="1:9" s="28" customFormat="1" ht="10.5" customHeight="1" x14ac:dyDescent="0.2">
      <c r="A80" s="24"/>
      <c r="B80" s="33" t="s">
        <v>106</v>
      </c>
      <c r="C80" s="289">
        <v>3979231.5100000012</v>
      </c>
      <c r="D80" s="290">
        <v>440557.12000000005</v>
      </c>
      <c r="E80" s="290">
        <v>10973.47</v>
      </c>
      <c r="F80" s="179">
        <v>-0.33164924733084811</v>
      </c>
      <c r="G80" s="27"/>
      <c r="H80" s="5"/>
    </row>
    <row r="81" spans="1:9" s="28" customFormat="1" ht="10.5" customHeight="1" x14ac:dyDescent="0.2">
      <c r="A81" s="24"/>
      <c r="B81" s="33" t="s">
        <v>304</v>
      </c>
      <c r="C81" s="289">
        <v>367755.38000000006</v>
      </c>
      <c r="D81" s="290">
        <v>235840.24</v>
      </c>
      <c r="E81" s="290">
        <v>3131.8300000000004</v>
      </c>
      <c r="F81" s="179"/>
      <c r="G81" s="27"/>
      <c r="H81" s="5"/>
    </row>
    <row r="82" spans="1:9" s="28" customFormat="1" ht="10.5" customHeight="1" x14ac:dyDescent="0.2">
      <c r="A82" s="24"/>
      <c r="B82" s="33" t="s">
        <v>305</v>
      </c>
      <c r="C82" s="289"/>
      <c r="D82" s="290"/>
      <c r="E82" s="290"/>
      <c r="F82" s="179"/>
      <c r="G82" s="27"/>
      <c r="H82" s="5"/>
    </row>
    <row r="83" spans="1:9" s="28" customFormat="1" ht="10.5" customHeight="1" x14ac:dyDescent="0.2">
      <c r="A83" s="24"/>
      <c r="B83" s="33" t="s">
        <v>306</v>
      </c>
      <c r="C83" s="289">
        <v>101210.67000000007</v>
      </c>
      <c r="D83" s="290">
        <v>98952.910000000076</v>
      </c>
      <c r="E83" s="290">
        <v>1412.6200000000001</v>
      </c>
      <c r="F83" s="179"/>
      <c r="G83" s="27"/>
      <c r="H83" s="5"/>
    </row>
    <row r="84" spans="1:9" s="28" customFormat="1" ht="10.5" customHeight="1" x14ac:dyDescent="0.2">
      <c r="A84" s="24"/>
      <c r="B84" s="33" t="s">
        <v>307</v>
      </c>
      <c r="C84" s="289">
        <v>456959.95999999985</v>
      </c>
      <c r="D84" s="290">
        <v>2339.7000000000003</v>
      </c>
      <c r="E84" s="290">
        <v>465.34000000000009</v>
      </c>
      <c r="F84" s="179">
        <v>0.13566656134942368</v>
      </c>
      <c r="G84" s="27"/>
      <c r="H84" s="5"/>
    </row>
    <row r="85" spans="1:9" s="28" customFormat="1" ht="10.5" customHeight="1" x14ac:dyDescent="0.2">
      <c r="A85" s="24"/>
      <c r="B85" s="33" t="s">
        <v>308</v>
      </c>
      <c r="C85" s="289">
        <v>2366710.1700000009</v>
      </c>
      <c r="D85" s="290">
        <v>81698.069999999992</v>
      </c>
      <c r="E85" s="290">
        <v>5039.42</v>
      </c>
      <c r="F85" s="179">
        <v>9.0675521523335911E-2</v>
      </c>
      <c r="G85" s="27"/>
      <c r="H85" s="5"/>
    </row>
    <row r="86" spans="1:9" s="28" customFormat="1" ht="10.5" customHeight="1" x14ac:dyDescent="0.2">
      <c r="A86" s="24"/>
      <c r="B86" s="33" t="s">
        <v>309</v>
      </c>
      <c r="C86" s="289">
        <v>686595.33000000019</v>
      </c>
      <c r="D86" s="290">
        <v>21726.2</v>
      </c>
      <c r="E86" s="290">
        <v>924.2600000000001</v>
      </c>
      <c r="F86" s="179">
        <v>0.17238171922428003</v>
      </c>
      <c r="G86" s="34"/>
      <c r="H86" s="5"/>
    </row>
    <row r="87" spans="1:9" ht="10.5" customHeight="1" x14ac:dyDescent="0.2">
      <c r="B87" s="33" t="s">
        <v>105</v>
      </c>
      <c r="C87" s="289">
        <v>11934.120000000003</v>
      </c>
      <c r="D87" s="290">
        <v>291.62</v>
      </c>
      <c r="E87" s="290">
        <v>9.2199999999999989</v>
      </c>
      <c r="F87" s="179">
        <v>-8.9147964265406721E-2</v>
      </c>
      <c r="G87" s="34"/>
      <c r="H87" s="5"/>
      <c r="I87" s="5"/>
    </row>
    <row r="88" spans="1:9" ht="10.5" customHeight="1" x14ac:dyDescent="0.2">
      <c r="B88" s="16" t="s">
        <v>100</v>
      </c>
      <c r="C88" s="289">
        <v>47555.310000000005</v>
      </c>
      <c r="D88" s="290"/>
      <c r="E88" s="290">
        <v>108</v>
      </c>
      <c r="F88" s="179">
        <v>2.0469337730339099E-2</v>
      </c>
      <c r="G88" s="34"/>
      <c r="H88" s="5"/>
      <c r="I88" s="5"/>
    </row>
    <row r="89" spans="1:9" ht="10.5" customHeight="1" x14ac:dyDescent="0.2">
      <c r="B89" s="16" t="s">
        <v>107</v>
      </c>
      <c r="C89" s="289">
        <v>2432167.52</v>
      </c>
      <c r="D89" s="290">
        <v>2432167.52</v>
      </c>
      <c r="E89" s="290">
        <v>3752.25</v>
      </c>
      <c r="F89" s="179">
        <v>0.25990259261599169</v>
      </c>
      <c r="G89" s="27"/>
      <c r="H89" s="5"/>
      <c r="I89" s="5"/>
    </row>
    <row r="90" spans="1:9" s="28" customFormat="1" ht="10.5" customHeight="1" x14ac:dyDescent="0.2">
      <c r="A90" s="24"/>
      <c r="B90" s="33" t="s">
        <v>110</v>
      </c>
      <c r="C90" s="289">
        <v>479604.46000000008</v>
      </c>
      <c r="D90" s="290">
        <v>479604.46000000008</v>
      </c>
      <c r="E90" s="290">
        <v>846.51999999999987</v>
      </c>
      <c r="F90" s="179">
        <v>0.20595561526159334</v>
      </c>
      <c r="G90" s="34"/>
      <c r="H90" s="5"/>
    </row>
    <row r="91" spans="1:9" ht="10.5" customHeight="1" x14ac:dyDescent="0.2">
      <c r="B91" s="33" t="s">
        <v>109</v>
      </c>
      <c r="C91" s="289">
        <v>1947363.06</v>
      </c>
      <c r="D91" s="290">
        <v>1947363.06</v>
      </c>
      <c r="E91" s="290">
        <v>2905.73</v>
      </c>
      <c r="F91" s="179">
        <v>0.27558400292992946</v>
      </c>
      <c r="G91" s="34"/>
      <c r="H91" s="5"/>
      <c r="I91" s="5"/>
    </row>
    <row r="92" spans="1:9" ht="10.5" customHeight="1" x14ac:dyDescent="0.2">
      <c r="B92" s="33" t="s">
        <v>112</v>
      </c>
      <c r="C92" s="289">
        <v>5200</v>
      </c>
      <c r="D92" s="290">
        <v>5200</v>
      </c>
      <c r="E92" s="290"/>
      <c r="F92" s="179">
        <v>-0.14754098360655743</v>
      </c>
      <c r="G92" s="20"/>
      <c r="H92" s="5"/>
      <c r="I92" s="5"/>
    </row>
    <row r="93" spans="1:9" ht="10.5" customHeight="1" x14ac:dyDescent="0.2">
      <c r="B93" s="33" t="s">
        <v>111</v>
      </c>
      <c r="C93" s="289"/>
      <c r="D93" s="290"/>
      <c r="E93" s="290"/>
      <c r="F93" s="179"/>
      <c r="G93" s="34"/>
      <c r="H93" s="5"/>
      <c r="I93" s="5"/>
    </row>
    <row r="94" spans="1:9" ht="10.5" customHeight="1" x14ac:dyDescent="0.2">
      <c r="B94" s="16" t="s">
        <v>97</v>
      </c>
      <c r="C94" s="289"/>
      <c r="D94" s="290"/>
      <c r="E94" s="290"/>
      <c r="F94" s="179"/>
      <c r="G94" s="34"/>
      <c r="H94" s="5"/>
      <c r="I94" s="5"/>
    </row>
    <row r="95" spans="1:9" ht="10.5" customHeight="1" x14ac:dyDescent="0.2">
      <c r="B95" s="16" t="s">
        <v>103</v>
      </c>
      <c r="C95" s="289"/>
      <c r="D95" s="290"/>
      <c r="E95" s="290"/>
      <c r="F95" s="179"/>
      <c r="G95" s="34"/>
      <c r="H95" s="5"/>
      <c r="I95" s="5"/>
    </row>
    <row r="96" spans="1:9" s="40" customFormat="1" ht="10.5" customHeight="1" x14ac:dyDescent="0.25">
      <c r="A96" s="38"/>
      <c r="B96" s="16" t="s">
        <v>96</v>
      </c>
      <c r="C96" s="289"/>
      <c r="D96" s="290"/>
      <c r="E96" s="290"/>
      <c r="F96" s="179"/>
      <c r="G96" s="34"/>
      <c r="H96" s="5"/>
    </row>
    <row r="97" spans="1:9" x14ac:dyDescent="0.2">
      <c r="B97" s="16" t="s">
        <v>95</v>
      </c>
      <c r="C97" s="289">
        <v>4383.8</v>
      </c>
      <c r="D97" s="290">
        <v>4383.8</v>
      </c>
      <c r="E97" s="290"/>
      <c r="F97" s="179">
        <v>0.14681107099879664</v>
      </c>
      <c r="G97" s="34"/>
      <c r="H97" s="5"/>
      <c r="I97" s="5"/>
    </row>
    <row r="98" spans="1:9" ht="10.5" customHeight="1" x14ac:dyDescent="0.2">
      <c r="B98" s="16" t="s">
        <v>381</v>
      </c>
      <c r="C98" s="289">
        <v>90870.739999999991</v>
      </c>
      <c r="D98" s="290"/>
      <c r="E98" s="290">
        <v>101</v>
      </c>
      <c r="F98" s="179">
        <v>0.20355599092366949</v>
      </c>
      <c r="G98" s="34"/>
      <c r="H98" s="5"/>
      <c r="I98" s="5"/>
    </row>
    <row r="99" spans="1:9" s="486" customFormat="1" ht="10.5" customHeight="1" x14ac:dyDescent="0.2">
      <c r="A99" s="452"/>
      <c r="B99" s="563" t="s">
        <v>310</v>
      </c>
      <c r="C99" s="568"/>
      <c r="D99" s="569"/>
      <c r="E99" s="569"/>
      <c r="F99" s="570"/>
      <c r="G99" s="571"/>
    </row>
    <row r="100" spans="1:9" s="486" customFormat="1" ht="10.5" customHeight="1" x14ac:dyDescent="0.2">
      <c r="A100" s="452"/>
      <c r="B100" s="563" t="s">
        <v>311</v>
      </c>
      <c r="C100" s="568"/>
      <c r="D100" s="569"/>
      <c r="E100" s="569"/>
      <c r="F100" s="570"/>
      <c r="G100" s="571"/>
    </row>
    <row r="101" spans="1:9" s="486" customFormat="1" ht="10.5" customHeight="1" x14ac:dyDescent="0.2">
      <c r="A101" s="452"/>
      <c r="B101" s="563" t="s">
        <v>312</v>
      </c>
      <c r="C101" s="568"/>
      <c r="D101" s="569"/>
      <c r="E101" s="569"/>
      <c r="F101" s="570"/>
      <c r="G101" s="571"/>
    </row>
    <row r="102" spans="1:9" s="486" customFormat="1" ht="10.5" customHeight="1" x14ac:dyDescent="0.2">
      <c r="A102" s="452"/>
      <c r="B102" s="563" t="s">
        <v>313</v>
      </c>
      <c r="C102" s="568"/>
      <c r="D102" s="569"/>
      <c r="E102" s="569"/>
      <c r="F102" s="570"/>
      <c r="G102" s="561"/>
    </row>
    <row r="103" spans="1:9" s="28" customFormat="1" ht="10.5" customHeight="1" x14ac:dyDescent="0.2">
      <c r="A103" s="24"/>
      <c r="B103" s="16" t="s">
        <v>91</v>
      </c>
      <c r="C103" s="289">
        <v>27645.45</v>
      </c>
      <c r="D103" s="290">
        <v>680</v>
      </c>
      <c r="E103" s="290">
        <v>160</v>
      </c>
      <c r="F103" s="179">
        <v>0.20044004562857198</v>
      </c>
      <c r="G103" s="34"/>
      <c r="H103" s="5"/>
    </row>
    <row r="104" spans="1:9" ht="10.5" customHeight="1" x14ac:dyDescent="0.2">
      <c r="B104" s="16" t="s">
        <v>94</v>
      </c>
      <c r="C104" s="289"/>
      <c r="D104" s="290"/>
      <c r="E104" s="290"/>
      <c r="F104" s="179"/>
      <c r="G104" s="34"/>
      <c r="H104" s="5"/>
      <c r="I104" s="5"/>
    </row>
    <row r="105" spans="1:9" ht="10.5" customHeight="1" x14ac:dyDescent="0.2">
      <c r="B105" s="16" t="s">
        <v>92</v>
      </c>
      <c r="C105" s="289"/>
      <c r="D105" s="290"/>
      <c r="E105" s="290"/>
      <c r="F105" s="179"/>
      <c r="G105" s="34"/>
      <c r="H105" s="5"/>
      <c r="I105" s="5"/>
    </row>
    <row r="106" spans="1:9" ht="10.5" customHeight="1" x14ac:dyDescent="0.2">
      <c r="B106" s="16" t="s">
        <v>93</v>
      </c>
      <c r="C106" s="289"/>
      <c r="D106" s="290"/>
      <c r="E106" s="290"/>
      <c r="F106" s="179"/>
      <c r="G106" s="34"/>
      <c r="H106" s="5"/>
      <c r="I106" s="5"/>
    </row>
    <row r="107" spans="1:9" ht="10.5" customHeight="1" x14ac:dyDescent="0.2">
      <c r="B107" s="16" t="s">
        <v>252</v>
      </c>
      <c r="C107" s="289"/>
      <c r="D107" s="290"/>
      <c r="E107" s="290"/>
      <c r="F107" s="179"/>
      <c r="G107" s="34"/>
      <c r="H107" s="5"/>
      <c r="I107" s="5"/>
    </row>
    <row r="108" spans="1:9" ht="10.5" customHeight="1" x14ac:dyDescent="0.2">
      <c r="B108" s="16" t="s">
        <v>303</v>
      </c>
      <c r="C108" s="289"/>
      <c r="D108" s="290"/>
      <c r="E108" s="290"/>
      <c r="F108" s="179"/>
      <c r="G108" s="34"/>
      <c r="H108" s="5"/>
      <c r="I108" s="5"/>
    </row>
    <row r="109" spans="1:9" ht="10.5" customHeight="1" x14ac:dyDescent="0.2">
      <c r="B109" s="268" t="s">
        <v>255</v>
      </c>
      <c r="C109" s="289"/>
      <c r="D109" s="290"/>
      <c r="E109" s="290"/>
      <c r="F109" s="179"/>
      <c r="G109" s="34"/>
      <c r="H109" s="5"/>
      <c r="I109" s="5"/>
    </row>
    <row r="110" spans="1:9" ht="10.5" customHeight="1" x14ac:dyDescent="0.2">
      <c r="B110" s="574" t="s">
        <v>449</v>
      </c>
      <c r="C110" s="289"/>
      <c r="D110" s="290"/>
      <c r="E110" s="290"/>
      <c r="F110" s="179"/>
      <c r="G110" s="34"/>
      <c r="H110" s="5"/>
      <c r="I110" s="5"/>
    </row>
    <row r="111" spans="1:9" ht="10.5" customHeight="1" x14ac:dyDescent="0.2">
      <c r="B111" s="16" t="s">
        <v>489</v>
      </c>
      <c r="C111" s="289"/>
      <c r="D111" s="290"/>
      <c r="E111" s="290"/>
      <c r="F111" s="179"/>
      <c r="G111" s="34"/>
      <c r="H111" s="5"/>
      <c r="I111" s="5"/>
    </row>
    <row r="112" spans="1:9" ht="10.5" customHeight="1" x14ac:dyDescent="0.2">
      <c r="B112" s="574" t="s">
        <v>487</v>
      </c>
      <c r="C112" s="289"/>
      <c r="D112" s="290"/>
      <c r="E112" s="290"/>
      <c r="F112" s="179"/>
      <c r="G112" s="34"/>
      <c r="H112" s="5"/>
      <c r="I112" s="5"/>
    </row>
    <row r="113" spans="1:9" ht="10.5" customHeight="1" x14ac:dyDescent="0.2">
      <c r="B113" s="16" t="s">
        <v>99</v>
      </c>
      <c r="C113" s="289">
        <v>680</v>
      </c>
      <c r="D113" s="290">
        <v>80</v>
      </c>
      <c r="E113" s="290"/>
      <c r="F113" s="179">
        <v>0.54545454545454541</v>
      </c>
      <c r="G113" s="34"/>
      <c r="H113" s="5"/>
      <c r="I113" s="5"/>
    </row>
    <row r="114" spans="1:9" ht="10.5" customHeight="1" x14ac:dyDescent="0.2">
      <c r="B114" s="16" t="s">
        <v>98</v>
      </c>
      <c r="C114" s="289"/>
      <c r="D114" s="290"/>
      <c r="E114" s="290"/>
      <c r="F114" s="179"/>
      <c r="G114" s="36"/>
      <c r="H114" s="5"/>
      <c r="I114" s="5"/>
    </row>
    <row r="115" spans="1:9" s="28" customFormat="1" ht="10.5" customHeight="1" x14ac:dyDescent="0.2">
      <c r="A115" s="24"/>
      <c r="B115" s="16" t="s">
        <v>279</v>
      </c>
      <c r="C115" s="289">
        <v>-315454</v>
      </c>
      <c r="D115" s="290">
        <v>-1212</v>
      </c>
      <c r="E115" s="290">
        <v>-375</v>
      </c>
      <c r="F115" s="179">
        <v>0.13128393450148113</v>
      </c>
      <c r="G115" s="36"/>
      <c r="H115" s="5"/>
    </row>
    <row r="116" spans="1:9" s="28" customFormat="1" ht="10.5" customHeight="1" x14ac:dyDescent="0.2">
      <c r="A116" s="24"/>
      <c r="B116" s="29" t="s">
        <v>113</v>
      </c>
      <c r="C116" s="291">
        <v>13679387.649999999</v>
      </c>
      <c r="D116" s="292">
        <v>2951485.27</v>
      </c>
      <c r="E116" s="292">
        <v>22792.7</v>
      </c>
      <c r="F116" s="178">
        <v>-4.6891559715831921E-2</v>
      </c>
      <c r="G116" s="34"/>
    </row>
    <row r="117" spans="1:9" ht="18" customHeight="1" x14ac:dyDescent="0.2">
      <c r="B117" s="31" t="s">
        <v>122</v>
      </c>
      <c r="C117" s="30"/>
      <c r="D117" s="222"/>
      <c r="E117" s="222"/>
      <c r="F117" s="179"/>
      <c r="G117" s="34"/>
      <c r="H117" s="5"/>
      <c r="I117" s="5"/>
    </row>
    <row r="118" spans="1:9" ht="10.5" customHeight="1" x14ac:dyDescent="0.2">
      <c r="B118" s="16" t="s">
        <v>123</v>
      </c>
      <c r="C118" s="30">
        <v>914.55</v>
      </c>
      <c r="D118" s="222"/>
      <c r="E118" s="222"/>
      <c r="F118" s="179"/>
      <c r="G118" s="34"/>
      <c r="H118" s="5"/>
      <c r="I118" s="5"/>
    </row>
    <row r="119" spans="1:9" ht="10.5" customHeight="1" x14ac:dyDescent="0.2">
      <c r="B119" s="16" t="s">
        <v>100</v>
      </c>
      <c r="C119" s="30">
        <v>-2.2999999999999998</v>
      </c>
      <c r="D119" s="222"/>
      <c r="E119" s="222"/>
      <c r="F119" s="179"/>
      <c r="G119" s="34"/>
      <c r="H119" s="5"/>
      <c r="I119" s="5"/>
    </row>
    <row r="120" spans="1:9" ht="10.5" customHeight="1" x14ac:dyDescent="0.2">
      <c r="B120" s="16" t="s">
        <v>177</v>
      </c>
      <c r="C120" s="30"/>
      <c r="D120" s="222"/>
      <c r="E120" s="222"/>
      <c r="F120" s="179"/>
      <c r="G120" s="34"/>
      <c r="H120" s="5"/>
      <c r="I120" s="5"/>
    </row>
    <row r="121" spans="1:9" ht="10.5" customHeight="1" x14ac:dyDescent="0.2">
      <c r="B121" s="16" t="s">
        <v>22</v>
      </c>
      <c r="C121" s="30"/>
      <c r="D121" s="222"/>
      <c r="E121" s="222"/>
      <c r="F121" s="179"/>
      <c r="G121" s="34"/>
      <c r="H121" s="5"/>
      <c r="I121" s="5"/>
    </row>
    <row r="122" spans="1:9" ht="10.5" customHeight="1" x14ac:dyDescent="0.2">
      <c r="B122" s="574" t="s">
        <v>450</v>
      </c>
      <c r="C122" s="30"/>
      <c r="D122" s="222"/>
      <c r="E122" s="222"/>
      <c r="F122" s="179"/>
      <c r="G122" s="34"/>
      <c r="H122" s="5"/>
      <c r="I122" s="5"/>
    </row>
    <row r="123" spans="1:9" ht="10.5" customHeight="1" x14ac:dyDescent="0.2">
      <c r="B123" s="16" t="s">
        <v>99</v>
      </c>
      <c r="C123" s="30"/>
      <c r="D123" s="222"/>
      <c r="E123" s="222"/>
      <c r="F123" s="179"/>
      <c r="G123" s="34"/>
      <c r="H123" s="5"/>
      <c r="I123" s="5"/>
    </row>
    <row r="124" spans="1:9" ht="10.5" customHeight="1" x14ac:dyDescent="0.2">
      <c r="B124" s="41" t="s">
        <v>120</v>
      </c>
      <c r="C124" s="42">
        <v>912.25</v>
      </c>
      <c r="D124" s="224"/>
      <c r="E124" s="224"/>
      <c r="F124" s="187"/>
      <c r="G124" s="208"/>
      <c r="H124" s="5"/>
      <c r="I124" s="5"/>
    </row>
    <row r="125" spans="1:9" ht="10.5" customHeight="1" x14ac:dyDescent="0.2">
      <c r="B125" s="265" t="s">
        <v>238</v>
      </c>
      <c r="C125" s="208"/>
      <c r="D125" s="208"/>
      <c r="E125" s="208"/>
      <c r="F125" s="208"/>
      <c r="G125" s="208"/>
      <c r="H125" s="205"/>
      <c r="I125" s="34"/>
    </row>
    <row r="126" spans="1:9" ht="10.5" customHeight="1" x14ac:dyDescent="0.2">
      <c r="B126" s="265" t="s">
        <v>249</v>
      </c>
      <c r="C126" s="208"/>
      <c r="D126" s="208"/>
      <c r="E126" s="208"/>
      <c r="F126" s="208"/>
      <c r="G126" s="208"/>
      <c r="H126" s="205"/>
      <c r="I126" s="34"/>
    </row>
    <row r="127" spans="1:9" ht="10.5" customHeight="1" x14ac:dyDescent="0.2">
      <c r="B127" s="265" t="s">
        <v>251</v>
      </c>
      <c r="C127" s="208"/>
      <c r="D127" s="208"/>
      <c r="E127" s="208"/>
      <c r="F127" s="208"/>
      <c r="G127" s="208"/>
      <c r="H127" s="205"/>
      <c r="I127" s="34"/>
    </row>
    <row r="128" spans="1:9" ht="10.5" customHeight="1" x14ac:dyDescent="0.2">
      <c r="B128" s="265" t="s">
        <v>376</v>
      </c>
      <c r="C128" s="208"/>
      <c r="D128" s="208"/>
      <c r="E128" s="208"/>
      <c r="F128" s="208"/>
      <c r="G128" s="208"/>
      <c r="H128" s="205"/>
      <c r="I128" s="34"/>
    </row>
    <row r="129" spans="1:9" ht="10.5" customHeight="1" x14ac:dyDescent="0.2">
      <c r="B129" s="265" t="s">
        <v>282</v>
      </c>
      <c r="C129" s="208"/>
      <c r="D129" s="208"/>
      <c r="E129" s="208"/>
      <c r="F129" s="208"/>
      <c r="G129" s="208"/>
      <c r="H129" s="205"/>
      <c r="I129" s="34"/>
    </row>
    <row r="130" spans="1:9" s="28" customFormat="1" ht="10.5" customHeight="1" x14ac:dyDescent="0.2">
      <c r="A130" s="24"/>
      <c r="B130" s="50"/>
      <c r="C130" s="208"/>
      <c r="D130" s="208"/>
      <c r="E130" s="208"/>
      <c r="F130" s="208"/>
      <c r="G130" s="4"/>
      <c r="H130" s="209"/>
      <c r="I130" s="36"/>
    </row>
    <row r="131" spans="1:9" ht="9" customHeight="1" x14ac:dyDescent="0.2">
      <c r="A131" s="1"/>
      <c r="F131" s="4"/>
      <c r="G131" s="8"/>
      <c r="H131" s="4"/>
      <c r="I131" s="4"/>
    </row>
    <row r="132" spans="1:9" ht="15" customHeight="1" x14ac:dyDescent="0.25">
      <c r="B132" s="7" t="s">
        <v>288</v>
      </c>
      <c r="C132" s="8"/>
      <c r="D132" s="8"/>
      <c r="E132" s="8"/>
      <c r="F132" s="8"/>
      <c r="H132" s="8"/>
      <c r="I132" s="8"/>
    </row>
    <row r="133" spans="1:9" x14ac:dyDescent="0.2">
      <c r="B133" s="9"/>
      <c r="C133" s="10" t="str">
        <f>C3</f>
        <v>MOIS D'AVRIL 2024</v>
      </c>
      <c r="D133" s="11"/>
      <c r="G133" s="15"/>
    </row>
    <row r="134" spans="1:9" ht="14.25" customHeight="1" x14ac:dyDescent="0.2">
      <c r="B134" s="12" t="str">
        <f>B4</f>
        <v xml:space="preserve">             V - ASSURANCE ACCIDENTS DU TRAVAIL : DEPENSES en milliers d'euros</v>
      </c>
      <c r="C134" s="13"/>
      <c r="D134" s="13"/>
      <c r="E134" s="13"/>
      <c r="F134" s="14"/>
      <c r="G134" s="20"/>
      <c r="H134" s="5"/>
      <c r="I134" s="5"/>
    </row>
    <row r="135" spans="1:9" ht="12" customHeight="1" x14ac:dyDescent="0.2">
      <c r="B135" s="16" t="s">
        <v>4</v>
      </c>
      <c r="C135" s="18" t="s">
        <v>6</v>
      </c>
      <c r="D135" s="219" t="s">
        <v>3</v>
      </c>
      <c r="E135" s="219" t="s">
        <v>237</v>
      </c>
      <c r="F135" s="19" t="str">
        <f>Maladie_mnt!$H$5</f>
        <v>GAM</v>
      </c>
      <c r="G135" s="23"/>
      <c r="H135" s="5"/>
      <c r="I135" s="5"/>
    </row>
    <row r="136" spans="1:9" ht="9.75" customHeight="1" x14ac:dyDescent="0.2">
      <c r="B136" s="21"/>
      <c r="C136" s="44"/>
      <c r="D136" s="220" t="s">
        <v>241</v>
      </c>
      <c r="E136" s="220" t="s">
        <v>239</v>
      </c>
      <c r="F136" s="22" t="str">
        <f>Maladie_mnt!$H$6</f>
        <v>en %</v>
      </c>
      <c r="G136" s="36"/>
      <c r="H136" s="5"/>
      <c r="I136" s="5"/>
    </row>
    <row r="137" spans="1:9" s="28" customFormat="1" ht="6" customHeight="1" x14ac:dyDescent="0.2">
      <c r="A137" s="24"/>
      <c r="B137" s="35"/>
      <c r="C137" s="291"/>
      <c r="D137" s="292"/>
      <c r="E137" s="292"/>
      <c r="F137" s="178"/>
      <c r="G137" s="36"/>
    </row>
    <row r="138" spans="1:9" s="28" customFormat="1" ht="13.5" customHeight="1" x14ac:dyDescent="0.2">
      <c r="A138" s="24"/>
      <c r="B138" s="31" t="s">
        <v>121</v>
      </c>
      <c r="C138" s="289"/>
      <c r="D138" s="290"/>
      <c r="E138" s="290"/>
      <c r="F138" s="178"/>
      <c r="G138" s="36"/>
    </row>
    <row r="139" spans="1:9" s="28" customFormat="1" ht="10.5" customHeight="1" x14ac:dyDescent="0.2">
      <c r="A139" s="24"/>
      <c r="B139" s="16" t="s">
        <v>116</v>
      </c>
      <c r="C139" s="289">
        <v>7162.1400000000012</v>
      </c>
      <c r="D139" s="290"/>
      <c r="E139" s="290">
        <v>94.8</v>
      </c>
      <c r="F139" s="179">
        <v>0.2159293477707267</v>
      </c>
      <c r="G139" s="36"/>
      <c r="H139" s="5"/>
    </row>
    <row r="140" spans="1:9" s="28" customFormat="1" ht="10.5" customHeight="1" x14ac:dyDescent="0.2">
      <c r="A140" s="24"/>
      <c r="B140" s="16" t="s">
        <v>117</v>
      </c>
      <c r="C140" s="289">
        <v>10421.76</v>
      </c>
      <c r="D140" s="290"/>
      <c r="E140" s="290"/>
      <c r="F140" s="179">
        <v>0.80372487629610023</v>
      </c>
      <c r="G140" s="36"/>
      <c r="H140" s="5"/>
    </row>
    <row r="141" spans="1:9" s="28" customFormat="1" ht="10.5" customHeight="1" x14ac:dyDescent="0.2">
      <c r="A141" s="24"/>
      <c r="B141" s="16" t="s">
        <v>118</v>
      </c>
      <c r="C141" s="289">
        <v>193.5</v>
      </c>
      <c r="D141" s="290"/>
      <c r="E141" s="290"/>
      <c r="F141" s="179"/>
      <c r="G141" s="36"/>
      <c r="H141" s="5"/>
    </row>
    <row r="142" spans="1:9" s="28" customFormat="1" ht="10.5" customHeight="1" x14ac:dyDescent="0.2">
      <c r="A142" s="24"/>
      <c r="B142" s="16" t="s">
        <v>166</v>
      </c>
      <c r="C142" s="289">
        <v>1412.4900000000005</v>
      </c>
      <c r="D142" s="290"/>
      <c r="E142" s="290">
        <v>7.98</v>
      </c>
      <c r="F142" s="179">
        <v>-4.0786390954466789E-2</v>
      </c>
      <c r="G142" s="36"/>
      <c r="H142" s="5"/>
    </row>
    <row r="143" spans="1:9" s="28" customFormat="1" ht="10.5" customHeight="1" x14ac:dyDescent="0.2">
      <c r="A143" s="24"/>
      <c r="B143" s="16" t="s">
        <v>22</v>
      </c>
      <c r="C143" s="289">
        <v>1196</v>
      </c>
      <c r="D143" s="290"/>
      <c r="E143" s="290"/>
      <c r="F143" s="179">
        <v>-0.22388059701492535</v>
      </c>
      <c r="G143" s="36"/>
      <c r="H143" s="5"/>
    </row>
    <row r="144" spans="1:9" s="28" customFormat="1" ht="10.5" customHeight="1" x14ac:dyDescent="0.2">
      <c r="A144" s="24"/>
      <c r="B144" s="16" t="s">
        <v>115</v>
      </c>
      <c r="C144" s="289">
        <v>609.55999999999995</v>
      </c>
      <c r="D144" s="290"/>
      <c r="E144" s="290"/>
      <c r="F144" s="179">
        <v>-0.55823863636363646</v>
      </c>
      <c r="G144" s="36"/>
      <c r="H144" s="5"/>
    </row>
    <row r="145" spans="1:8" s="28" customFormat="1" ht="10.5" customHeight="1" x14ac:dyDescent="0.2">
      <c r="A145" s="24"/>
      <c r="B145" s="16" t="s">
        <v>114</v>
      </c>
      <c r="C145" s="289"/>
      <c r="D145" s="290"/>
      <c r="E145" s="290"/>
      <c r="F145" s="179"/>
      <c r="G145" s="36"/>
      <c r="H145" s="5"/>
    </row>
    <row r="146" spans="1:8" s="28" customFormat="1" ht="10.5" customHeight="1" x14ac:dyDescent="0.2">
      <c r="A146" s="24"/>
      <c r="B146" s="16" t="s">
        <v>100</v>
      </c>
      <c r="C146" s="289"/>
      <c r="D146" s="290"/>
      <c r="E146" s="290"/>
      <c r="F146" s="179"/>
      <c r="G146" s="36"/>
      <c r="H146" s="5"/>
    </row>
    <row r="147" spans="1:8" s="28" customFormat="1" ht="10.5" hidden="1" customHeight="1" x14ac:dyDescent="0.2">
      <c r="A147" s="24"/>
      <c r="B147" s="16" t="s">
        <v>98</v>
      </c>
      <c r="C147" s="289"/>
      <c r="D147" s="290"/>
      <c r="E147" s="290"/>
      <c r="F147" s="179"/>
      <c r="G147" s="36"/>
      <c r="H147" s="5"/>
    </row>
    <row r="148" spans="1:8" s="28" customFormat="1" ht="12.75" customHeight="1" x14ac:dyDescent="0.2">
      <c r="A148" s="24"/>
      <c r="B148" s="16" t="s">
        <v>412</v>
      </c>
      <c r="C148" s="289"/>
      <c r="D148" s="290"/>
      <c r="E148" s="290"/>
      <c r="F148" s="179"/>
      <c r="G148" s="36"/>
      <c r="H148" s="5"/>
    </row>
    <row r="149" spans="1:8" s="28" customFormat="1" ht="12.75" customHeight="1" x14ac:dyDescent="0.2">
      <c r="A149" s="24"/>
      <c r="B149" s="16" t="s">
        <v>374</v>
      </c>
      <c r="C149" s="289"/>
      <c r="D149" s="290"/>
      <c r="E149" s="290"/>
      <c r="F149" s="179"/>
      <c r="G149" s="36"/>
      <c r="H149" s="5"/>
    </row>
    <row r="150" spans="1:8" s="28" customFormat="1" ht="12.75" customHeight="1" x14ac:dyDescent="0.2">
      <c r="A150" s="24"/>
      <c r="B150" s="574" t="s">
        <v>451</v>
      </c>
      <c r="C150" s="289"/>
      <c r="D150" s="290"/>
      <c r="E150" s="290"/>
      <c r="F150" s="179"/>
      <c r="G150" s="36"/>
      <c r="H150" s="5"/>
    </row>
    <row r="151" spans="1:8" s="28" customFormat="1" ht="12.75" hidden="1" customHeight="1" x14ac:dyDescent="0.2">
      <c r="A151" s="24"/>
      <c r="B151" s="579"/>
      <c r="C151" s="289"/>
      <c r="D151" s="290"/>
      <c r="E151" s="290"/>
      <c r="F151" s="179"/>
      <c r="G151" s="36"/>
      <c r="H151" s="5"/>
    </row>
    <row r="152" spans="1:8" s="28" customFormat="1" ht="12.75" customHeight="1" x14ac:dyDescent="0.2">
      <c r="A152" s="24"/>
      <c r="B152" s="269" t="s">
        <v>99</v>
      </c>
      <c r="C152" s="289"/>
      <c r="D152" s="290"/>
      <c r="E152" s="290"/>
      <c r="F152" s="179"/>
      <c r="G152" s="36"/>
      <c r="H152" s="5"/>
    </row>
    <row r="153" spans="1:8" s="28" customFormat="1" ht="11.25" customHeight="1" x14ac:dyDescent="0.2">
      <c r="A153" s="24"/>
      <c r="B153" s="35" t="s">
        <v>119</v>
      </c>
      <c r="C153" s="291">
        <v>20995.450000000004</v>
      </c>
      <c r="D153" s="292"/>
      <c r="E153" s="292">
        <v>102.78</v>
      </c>
      <c r="F153" s="178">
        <v>0.29151823803656551</v>
      </c>
      <c r="G153" s="36"/>
    </row>
    <row r="154" spans="1:8" s="28" customFormat="1" ht="14.25" customHeight="1" x14ac:dyDescent="0.2">
      <c r="A154" s="24"/>
      <c r="B154" s="31" t="s">
        <v>243</v>
      </c>
      <c r="C154" s="291"/>
      <c r="D154" s="292"/>
      <c r="E154" s="292"/>
      <c r="F154" s="178"/>
      <c r="G154" s="36"/>
    </row>
    <row r="155" spans="1:8" s="28" customFormat="1" ht="10.5" customHeight="1" x14ac:dyDescent="0.2">
      <c r="A155" s="24"/>
      <c r="B155" s="16" t="s">
        <v>22</v>
      </c>
      <c r="C155" s="289">
        <v>264077.74</v>
      </c>
      <c r="D155" s="290"/>
      <c r="E155" s="290">
        <v>165.5</v>
      </c>
      <c r="F155" s="179">
        <v>0.21112238866125121</v>
      </c>
      <c r="G155" s="36"/>
      <c r="H155" s="5"/>
    </row>
    <row r="156" spans="1:8" s="28" customFormat="1" ht="10.5" customHeight="1" x14ac:dyDescent="0.2">
      <c r="A156" s="24"/>
      <c r="B156" s="16" t="s">
        <v>104</v>
      </c>
      <c r="C156" s="289">
        <v>63948.460000000006</v>
      </c>
      <c r="D156" s="290"/>
      <c r="E156" s="290">
        <v>55.75</v>
      </c>
      <c r="F156" s="179">
        <v>-4.1489586534065648E-2</v>
      </c>
      <c r="G156" s="36"/>
      <c r="H156" s="5"/>
    </row>
    <row r="157" spans="1:8" s="28" customFormat="1" ht="10.5" customHeight="1" x14ac:dyDescent="0.2">
      <c r="A157" s="24"/>
      <c r="B157" s="33" t="s">
        <v>106</v>
      </c>
      <c r="C157" s="289">
        <v>63000.600000000006</v>
      </c>
      <c r="D157" s="290"/>
      <c r="E157" s="290">
        <v>55.75</v>
      </c>
      <c r="F157" s="179">
        <v>-3.6625910723902977E-2</v>
      </c>
      <c r="G157" s="36"/>
      <c r="H157" s="5"/>
    </row>
    <row r="158" spans="1:8" s="28" customFormat="1" ht="10.5" customHeight="1" x14ac:dyDescent="0.2">
      <c r="A158" s="24"/>
      <c r="B158" s="33" t="s">
        <v>304</v>
      </c>
      <c r="C158" s="289">
        <v>5809.82</v>
      </c>
      <c r="D158" s="290"/>
      <c r="E158" s="290"/>
      <c r="F158" s="179">
        <v>-0.49769894029348782</v>
      </c>
      <c r="G158" s="36"/>
      <c r="H158" s="5"/>
    </row>
    <row r="159" spans="1:8" s="28" customFormat="1" ht="10.5" customHeight="1" x14ac:dyDescent="0.2">
      <c r="A159" s="24"/>
      <c r="B159" s="33" t="s">
        <v>305</v>
      </c>
      <c r="C159" s="289"/>
      <c r="D159" s="290"/>
      <c r="E159" s="290"/>
      <c r="F159" s="179"/>
      <c r="G159" s="36"/>
      <c r="H159" s="5"/>
    </row>
    <row r="160" spans="1:8" s="28" customFormat="1" ht="10.5" customHeight="1" x14ac:dyDescent="0.2">
      <c r="A160" s="24"/>
      <c r="B160" s="33" t="s">
        <v>306</v>
      </c>
      <c r="C160" s="289"/>
      <c r="D160" s="290"/>
      <c r="E160" s="290"/>
      <c r="F160" s="179"/>
      <c r="G160" s="36"/>
      <c r="H160" s="5"/>
    </row>
    <row r="161" spans="1:9" s="28" customFormat="1" ht="10.5" customHeight="1" x14ac:dyDescent="0.2">
      <c r="A161" s="24"/>
      <c r="B161" s="33" t="s">
        <v>307</v>
      </c>
      <c r="C161" s="289">
        <v>9017.0600000000013</v>
      </c>
      <c r="D161" s="290"/>
      <c r="E161" s="290"/>
      <c r="F161" s="179">
        <v>0.16908208802350355</v>
      </c>
      <c r="G161" s="36"/>
      <c r="H161" s="5"/>
    </row>
    <row r="162" spans="1:9" s="28" customFormat="1" ht="10.5" customHeight="1" x14ac:dyDescent="0.2">
      <c r="A162" s="24"/>
      <c r="B162" s="33" t="s">
        <v>308</v>
      </c>
      <c r="C162" s="289">
        <v>23019.030000000002</v>
      </c>
      <c r="D162" s="290"/>
      <c r="E162" s="290">
        <v>55.75</v>
      </c>
      <c r="F162" s="179">
        <v>1.2997008848474767E-2</v>
      </c>
      <c r="G162" s="36"/>
      <c r="H162" s="5"/>
    </row>
    <row r="163" spans="1:9" s="28" customFormat="1" ht="10.5" customHeight="1" x14ac:dyDescent="0.2">
      <c r="A163" s="24"/>
      <c r="B163" s="33" t="s">
        <v>309</v>
      </c>
      <c r="C163" s="289">
        <v>25154.690000000006</v>
      </c>
      <c r="D163" s="290"/>
      <c r="E163" s="290"/>
      <c r="F163" s="179">
        <v>0.13755006095950661</v>
      </c>
      <c r="G163" s="34"/>
      <c r="H163" s="5"/>
    </row>
    <row r="164" spans="1:9" ht="10.5" customHeight="1" x14ac:dyDescent="0.2">
      <c r="B164" s="33" t="s">
        <v>105</v>
      </c>
      <c r="C164" s="289">
        <v>947.86</v>
      </c>
      <c r="D164" s="290"/>
      <c r="E164" s="290"/>
      <c r="F164" s="179">
        <v>-0.2823157065842874</v>
      </c>
      <c r="G164" s="34"/>
      <c r="H164" s="5"/>
      <c r="I164" s="5"/>
    </row>
    <row r="165" spans="1:9" ht="10.5" customHeight="1" x14ac:dyDescent="0.2">
      <c r="B165" s="16" t="s">
        <v>116</v>
      </c>
      <c r="C165" s="289">
        <v>1708.4899999999998</v>
      </c>
      <c r="D165" s="290"/>
      <c r="E165" s="290"/>
      <c r="F165" s="179"/>
      <c r="G165" s="34"/>
      <c r="H165" s="5"/>
      <c r="I165" s="5"/>
    </row>
    <row r="166" spans="1:9" ht="10.5" customHeight="1" x14ac:dyDescent="0.2">
      <c r="B166" s="16" t="s">
        <v>117</v>
      </c>
      <c r="C166" s="289">
        <v>1826.25</v>
      </c>
      <c r="D166" s="290"/>
      <c r="E166" s="290"/>
      <c r="F166" s="179">
        <v>0.3624867574866828</v>
      </c>
      <c r="G166" s="34"/>
      <c r="H166" s="5"/>
      <c r="I166" s="5"/>
    </row>
    <row r="167" spans="1:9" ht="10.5" customHeight="1" x14ac:dyDescent="0.2">
      <c r="B167" s="16" t="s">
        <v>118</v>
      </c>
      <c r="C167" s="289"/>
      <c r="D167" s="290"/>
      <c r="E167" s="290"/>
      <c r="F167" s="179"/>
      <c r="G167" s="36"/>
      <c r="H167" s="5"/>
      <c r="I167" s="5"/>
    </row>
    <row r="168" spans="1:9" s="28" customFormat="1" ht="10.5" customHeight="1" x14ac:dyDescent="0.2">
      <c r="A168" s="24"/>
      <c r="B168" s="16" t="s">
        <v>115</v>
      </c>
      <c r="C168" s="289">
        <v>439.76</v>
      </c>
      <c r="D168" s="290"/>
      <c r="E168" s="290"/>
      <c r="F168" s="179"/>
      <c r="G168" s="36"/>
      <c r="H168" s="5"/>
    </row>
    <row r="169" spans="1:9" s="28" customFormat="1" ht="10.5" customHeight="1" x14ac:dyDescent="0.2">
      <c r="A169" s="24"/>
      <c r="B169" s="16" t="s">
        <v>114</v>
      </c>
      <c r="C169" s="289">
        <v>367.65000000000003</v>
      </c>
      <c r="D169" s="290"/>
      <c r="E169" s="290"/>
      <c r="F169" s="179">
        <v>-0.46809895833333337</v>
      </c>
      <c r="G169" s="20"/>
      <c r="H169" s="5"/>
    </row>
    <row r="170" spans="1:9" ht="10.5" customHeight="1" x14ac:dyDescent="0.2">
      <c r="B170" s="16" t="s">
        <v>95</v>
      </c>
      <c r="C170" s="289"/>
      <c r="D170" s="290"/>
      <c r="E170" s="290"/>
      <c r="F170" s="179"/>
      <c r="G170" s="20"/>
      <c r="H170" s="5"/>
      <c r="I170" s="5"/>
    </row>
    <row r="171" spans="1:9" ht="10.5" customHeight="1" x14ac:dyDescent="0.2">
      <c r="B171" s="16" t="s">
        <v>381</v>
      </c>
      <c r="C171" s="289">
        <v>1792.3199999999997</v>
      </c>
      <c r="D171" s="290"/>
      <c r="E171" s="290"/>
      <c r="F171" s="179">
        <v>0.68511310430416872</v>
      </c>
      <c r="G171" s="20"/>
      <c r="H171" s="5"/>
      <c r="I171" s="5"/>
    </row>
    <row r="172" spans="1:9" s="486" customFormat="1" ht="10.5" customHeight="1" x14ac:dyDescent="0.2">
      <c r="A172" s="452"/>
      <c r="B172" s="563" t="s">
        <v>310</v>
      </c>
      <c r="C172" s="568"/>
      <c r="D172" s="569"/>
      <c r="E172" s="569"/>
      <c r="F172" s="570"/>
      <c r="G172" s="494"/>
    </row>
    <row r="173" spans="1:9" s="486" customFormat="1" ht="10.5" customHeight="1" x14ac:dyDescent="0.2">
      <c r="A173" s="452"/>
      <c r="B173" s="563" t="s">
        <v>311</v>
      </c>
      <c r="C173" s="568"/>
      <c r="D173" s="569"/>
      <c r="E173" s="569"/>
      <c r="F173" s="570"/>
      <c r="G173" s="494"/>
    </row>
    <row r="174" spans="1:9" s="486" customFormat="1" ht="10.5" customHeight="1" x14ac:dyDescent="0.2">
      <c r="A174" s="452"/>
      <c r="B174" s="563" t="s">
        <v>312</v>
      </c>
      <c r="C174" s="568"/>
      <c r="D174" s="569"/>
      <c r="E174" s="569"/>
      <c r="F174" s="570"/>
      <c r="G174" s="494"/>
    </row>
    <row r="175" spans="1:9" s="486" customFormat="1" ht="10.5" customHeight="1" x14ac:dyDescent="0.2">
      <c r="A175" s="452"/>
      <c r="B175" s="563" t="s">
        <v>313</v>
      </c>
      <c r="C175" s="568"/>
      <c r="D175" s="569"/>
      <c r="E175" s="569"/>
      <c r="F175" s="570"/>
      <c r="G175" s="571"/>
    </row>
    <row r="176" spans="1:9" ht="10.5" customHeight="1" x14ac:dyDescent="0.2">
      <c r="B176" s="269" t="s">
        <v>412</v>
      </c>
      <c r="C176" s="289"/>
      <c r="D176" s="290"/>
      <c r="E176" s="290"/>
      <c r="F176" s="179"/>
      <c r="G176" s="34"/>
      <c r="H176" s="5"/>
      <c r="I176" s="5"/>
    </row>
    <row r="177" spans="1:9" ht="10.5" customHeight="1" x14ac:dyDescent="0.2">
      <c r="B177" s="16" t="s">
        <v>100</v>
      </c>
      <c r="C177" s="289">
        <v>212.82</v>
      </c>
      <c r="D177" s="290"/>
      <c r="E177" s="290"/>
      <c r="F177" s="179">
        <v>-0.45098545041791349</v>
      </c>
      <c r="G177" s="34"/>
      <c r="H177" s="5"/>
      <c r="I177" s="5"/>
    </row>
    <row r="178" spans="1:9" ht="10.5" customHeight="1" x14ac:dyDescent="0.2">
      <c r="B178" s="16" t="s">
        <v>94</v>
      </c>
      <c r="C178" s="289"/>
      <c r="D178" s="290"/>
      <c r="E178" s="290"/>
      <c r="F178" s="179"/>
      <c r="G178" s="34"/>
      <c r="H178" s="5"/>
      <c r="I178" s="5"/>
    </row>
    <row r="179" spans="1:9" ht="10.5" customHeight="1" x14ac:dyDescent="0.2">
      <c r="B179" s="16" t="s">
        <v>92</v>
      </c>
      <c r="C179" s="289"/>
      <c r="D179" s="290"/>
      <c r="E179" s="290"/>
      <c r="F179" s="179"/>
      <c r="G179" s="34"/>
      <c r="H179" s="5"/>
      <c r="I179" s="5"/>
    </row>
    <row r="180" spans="1:9" ht="10.5" customHeight="1" x14ac:dyDescent="0.2">
      <c r="B180" s="16" t="s">
        <v>93</v>
      </c>
      <c r="C180" s="289"/>
      <c r="D180" s="290"/>
      <c r="E180" s="290"/>
      <c r="F180" s="179"/>
      <c r="G180" s="27"/>
      <c r="H180" s="5"/>
      <c r="I180" s="5"/>
    </row>
    <row r="181" spans="1:9" s="28" customFormat="1" ht="10.5" customHeight="1" x14ac:dyDescent="0.2">
      <c r="A181" s="24"/>
      <c r="B181" s="16" t="s">
        <v>303</v>
      </c>
      <c r="C181" s="289"/>
      <c r="D181" s="290"/>
      <c r="E181" s="290"/>
      <c r="F181" s="179"/>
      <c r="G181" s="34"/>
      <c r="H181" s="5"/>
    </row>
    <row r="182" spans="1:9" ht="10.5" customHeight="1" x14ac:dyDescent="0.2">
      <c r="B182" s="16" t="s">
        <v>123</v>
      </c>
      <c r="C182" s="289">
        <v>73.84</v>
      </c>
      <c r="D182" s="290"/>
      <c r="E182" s="290"/>
      <c r="F182" s="179">
        <v>0.17206349206349203</v>
      </c>
      <c r="G182" s="34"/>
      <c r="H182" s="5"/>
      <c r="I182" s="5"/>
    </row>
    <row r="183" spans="1:9" ht="10.5" customHeight="1" x14ac:dyDescent="0.2">
      <c r="B183" s="16" t="s">
        <v>107</v>
      </c>
      <c r="C183" s="289"/>
      <c r="D183" s="290"/>
      <c r="E183" s="290"/>
      <c r="F183" s="179"/>
      <c r="G183" s="20"/>
      <c r="H183" s="5"/>
      <c r="I183" s="5"/>
    </row>
    <row r="184" spans="1:9" ht="10.5" customHeight="1" x14ac:dyDescent="0.2">
      <c r="B184" s="33" t="s">
        <v>110</v>
      </c>
      <c r="C184" s="289"/>
      <c r="D184" s="290"/>
      <c r="E184" s="290"/>
      <c r="F184" s="179"/>
      <c r="G184" s="34"/>
      <c r="H184" s="5"/>
      <c r="I184" s="5"/>
    </row>
    <row r="185" spans="1:9" ht="10.5" customHeight="1" x14ac:dyDescent="0.2">
      <c r="B185" s="33" t="s">
        <v>109</v>
      </c>
      <c r="C185" s="289"/>
      <c r="D185" s="290"/>
      <c r="E185" s="290"/>
      <c r="F185" s="179"/>
      <c r="G185" s="34"/>
      <c r="H185" s="5"/>
      <c r="I185" s="5"/>
    </row>
    <row r="186" spans="1:9" ht="10.5" customHeight="1" x14ac:dyDescent="0.2">
      <c r="B186" s="33" t="s">
        <v>111</v>
      </c>
      <c r="C186" s="289"/>
      <c r="D186" s="290"/>
      <c r="E186" s="290"/>
      <c r="F186" s="179"/>
      <c r="G186" s="34"/>
      <c r="H186" s="5"/>
      <c r="I186" s="5"/>
    </row>
    <row r="187" spans="1:9" ht="10.5" customHeight="1" x14ac:dyDescent="0.2">
      <c r="B187" s="33" t="s">
        <v>112</v>
      </c>
      <c r="C187" s="289"/>
      <c r="D187" s="290"/>
      <c r="E187" s="290"/>
      <c r="F187" s="179"/>
      <c r="G187" s="34"/>
      <c r="H187" s="5"/>
      <c r="I187" s="5"/>
    </row>
    <row r="188" spans="1:9" ht="10.5" customHeight="1" x14ac:dyDescent="0.2">
      <c r="B188" s="16" t="s">
        <v>256</v>
      </c>
      <c r="C188" s="289"/>
      <c r="D188" s="290"/>
      <c r="E188" s="290"/>
      <c r="F188" s="179"/>
      <c r="G188" s="47"/>
      <c r="H188" s="5"/>
      <c r="I188" s="5"/>
    </row>
    <row r="189" spans="1:9" s="28" customFormat="1" ht="10.5" customHeight="1" x14ac:dyDescent="0.2">
      <c r="A189" s="24"/>
      <c r="B189" s="16" t="s">
        <v>96</v>
      </c>
      <c r="C189" s="289"/>
      <c r="D189" s="290"/>
      <c r="E189" s="290"/>
      <c r="F189" s="179"/>
      <c r="G189" s="47"/>
      <c r="H189" s="5"/>
    </row>
    <row r="190" spans="1:9" s="28" customFormat="1" ht="10.5" customHeight="1" x14ac:dyDescent="0.2">
      <c r="A190" s="24"/>
      <c r="B190" s="16" t="s">
        <v>103</v>
      </c>
      <c r="C190" s="295"/>
      <c r="D190" s="296"/>
      <c r="E190" s="296"/>
      <c r="F190" s="190"/>
      <c r="G190" s="47"/>
      <c r="H190" s="5"/>
    </row>
    <row r="191" spans="1:9" s="28" customFormat="1" ht="10.5" customHeight="1" x14ac:dyDescent="0.2">
      <c r="A191" s="24"/>
      <c r="B191" s="16" t="s">
        <v>91</v>
      </c>
      <c r="C191" s="295">
        <v>1600</v>
      </c>
      <c r="D191" s="296"/>
      <c r="E191" s="296"/>
      <c r="F191" s="190">
        <v>0.4814814814814814</v>
      </c>
      <c r="G191" s="47"/>
      <c r="H191" s="5"/>
    </row>
    <row r="192" spans="1:9" s="28" customFormat="1" ht="10.5" customHeight="1" x14ac:dyDescent="0.2">
      <c r="A192" s="24"/>
      <c r="B192" s="268" t="s">
        <v>255</v>
      </c>
      <c r="C192" s="295"/>
      <c r="D192" s="296"/>
      <c r="E192" s="296"/>
      <c r="F192" s="190"/>
      <c r="G192" s="47"/>
      <c r="H192" s="5"/>
    </row>
    <row r="193" spans="1:9" s="28" customFormat="1" ht="10.5" customHeight="1" x14ac:dyDescent="0.2">
      <c r="A193" s="24"/>
      <c r="B193" s="16" t="s">
        <v>411</v>
      </c>
      <c r="C193" s="295"/>
      <c r="D193" s="296"/>
      <c r="E193" s="296"/>
      <c r="F193" s="190"/>
      <c r="G193" s="47"/>
      <c r="H193" s="5"/>
    </row>
    <row r="194" spans="1:9" s="28" customFormat="1" ht="10.5" customHeight="1" x14ac:dyDescent="0.2">
      <c r="A194" s="24"/>
      <c r="B194" s="16" t="s">
        <v>97</v>
      </c>
      <c r="C194" s="295"/>
      <c r="D194" s="296"/>
      <c r="E194" s="296"/>
      <c r="F194" s="190"/>
      <c r="G194" s="47"/>
      <c r="H194" s="5"/>
    </row>
    <row r="195" spans="1:9" s="28" customFormat="1" ht="10.5" customHeight="1" x14ac:dyDescent="0.2">
      <c r="A195" s="24"/>
      <c r="B195" s="16" t="s">
        <v>374</v>
      </c>
      <c r="C195" s="295"/>
      <c r="D195" s="296"/>
      <c r="E195" s="296"/>
      <c r="F195" s="190"/>
      <c r="G195" s="47"/>
      <c r="H195" s="5"/>
    </row>
    <row r="196" spans="1:9" s="28" customFormat="1" ht="10.5" customHeight="1" x14ac:dyDescent="0.2">
      <c r="A196" s="24"/>
      <c r="B196" s="574" t="s">
        <v>460</v>
      </c>
      <c r="C196" s="295"/>
      <c r="D196" s="296"/>
      <c r="E196" s="296"/>
      <c r="F196" s="190"/>
      <c r="G196" s="47"/>
      <c r="H196" s="5"/>
    </row>
    <row r="197" spans="1:9" s="28" customFormat="1" ht="10.5" customHeight="1" x14ac:dyDescent="0.2">
      <c r="A197" s="24"/>
      <c r="B197" s="16" t="s">
        <v>489</v>
      </c>
      <c r="C197" s="295"/>
      <c r="D197" s="296"/>
      <c r="E197" s="296"/>
      <c r="F197" s="190"/>
      <c r="G197" s="47"/>
      <c r="H197" s="5"/>
    </row>
    <row r="198" spans="1:9" s="28" customFormat="1" ht="10.5" customHeight="1" x14ac:dyDescent="0.2">
      <c r="A198" s="24"/>
      <c r="B198" s="574" t="s">
        <v>487</v>
      </c>
      <c r="C198" s="295"/>
      <c r="D198" s="296"/>
      <c r="E198" s="296"/>
      <c r="F198" s="190"/>
      <c r="G198" s="47"/>
      <c r="H198" s="5"/>
    </row>
    <row r="199" spans="1:9" s="28" customFormat="1" ht="10.5" customHeight="1" x14ac:dyDescent="0.2">
      <c r="A199" s="24"/>
      <c r="B199" s="16" t="s">
        <v>99</v>
      </c>
      <c r="C199" s="295">
        <v>160</v>
      </c>
      <c r="D199" s="296"/>
      <c r="E199" s="296"/>
      <c r="F199" s="190">
        <v>0.33333333333333326</v>
      </c>
      <c r="G199" s="47"/>
      <c r="H199" s="5"/>
    </row>
    <row r="200" spans="1:9" s="28" customFormat="1" ht="10.5" customHeight="1" x14ac:dyDescent="0.2">
      <c r="A200" s="24"/>
      <c r="B200" s="16" t="s">
        <v>98</v>
      </c>
      <c r="C200" s="295"/>
      <c r="D200" s="296"/>
      <c r="E200" s="296"/>
      <c r="F200" s="190"/>
      <c r="G200" s="47"/>
      <c r="H200" s="5"/>
    </row>
    <row r="201" spans="1:9" s="28" customFormat="1" ht="10.5" customHeight="1" x14ac:dyDescent="0.2">
      <c r="A201" s="24"/>
      <c r="B201" s="16" t="s">
        <v>279</v>
      </c>
      <c r="C201" s="295">
        <v>-9587</v>
      </c>
      <c r="D201" s="296"/>
      <c r="E201" s="296">
        <v>-6</v>
      </c>
      <c r="F201" s="190">
        <v>0.16332969299842248</v>
      </c>
      <c r="G201" s="47"/>
      <c r="H201" s="5"/>
    </row>
    <row r="202" spans="1:9" s="28" customFormat="1" ht="11.25" customHeight="1" x14ac:dyDescent="0.2">
      <c r="A202" s="24"/>
      <c r="B202" s="35" t="s">
        <v>245</v>
      </c>
      <c r="C202" s="297">
        <v>326620.33</v>
      </c>
      <c r="D202" s="298"/>
      <c r="E202" s="298">
        <v>215.25</v>
      </c>
      <c r="F202" s="180">
        <v>0.12877392577028135</v>
      </c>
      <c r="G202" s="47"/>
    </row>
    <row r="203" spans="1:9" ht="10.5" customHeight="1" x14ac:dyDescent="0.2">
      <c r="B203" s="31" t="s">
        <v>278</v>
      </c>
      <c r="C203" s="297"/>
      <c r="D203" s="298"/>
      <c r="E203" s="298"/>
      <c r="F203" s="180"/>
      <c r="G203" s="47"/>
      <c r="H203" s="5"/>
      <c r="I203" s="5"/>
    </row>
    <row r="204" spans="1:9" ht="10.5" customHeight="1" x14ac:dyDescent="0.2">
      <c r="B204" s="16" t="s">
        <v>22</v>
      </c>
      <c r="C204" s="295">
        <v>7665631.9399999976</v>
      </c>
      <c r="D204" s="296">
        <v>74537.210000000006</v>
      </c>
      <c r="E204" s="296">
        <v>8229.26</v>
      </c>
      <c r="F204" s="190">
        <v>0.12662300327017584</v>
      </c>
      <c r="G204" s="47"/>
      <c r="H204" s="5"/>
      <c r="I204" s="5"/>
    </row>
    <row r="205" spans="1:9" ht="10.5" customHeight="1" x14ac:dyDescent="0.2">
      <c r="B205" s="16" t="s">
        <v>104</v>
      </c>
      <c r="C205" s="295">
        <v>4056526.58</v>
      </c>
      <c r="D205" s="296">
        <v>440848.74000000005</v>
      </c>
      <c r="E205" s="296">
        <v>11046.42</v>
      </c>
      <c r="F205" s="190">
        <v>-0.32783902683804955</v>
      </c>
      <c r="G205" s="47"/>
      <c r="H205" s="5"/>
      <c r="I205" s="5"/>
    </row>
    <row r="206" spans="1:9" ht="10.5" customHeight="1" x14ac:dyDescent="0.2">
      <c r="B206" s="33" t="s">
        <v>106</v>
      </c>
      <c r="C206" s="295">
        <v>4042232.1100000013</v>
      </c>
      <c r="D206" s="296">
        <v>440557.12000000005</v>
      </c>
      <c r="E206" s="296">
        <v>11029.22</v>
      </c>
      <c r="F206" s="190">
        <v>-0.32844395896562351</v>
      </c>
      <c r="G206" s="47"/>
      <c r="H206" s="5"/>
      <c r="I206" s="5"/>
    </row>
    <row r="207" spans="1:9" ht="10.5" customHeight="1" x14ac:dyDescent="0.2">
      <c r="B207" s="33" t="s">
        <v>304</v>
      </c>
      <c r="C207" s="295">
        <v>373565.2</v>
      </c>
      <c r="D207" s="296">
        <v>235840.24</v>
      </c>
      <c r="E207" s="296">
        <v>3131.8300000000004</v>
      </c>
      <c r="F207" s="190"/>
      <c r="G207" s="47"/>
      <c r="H207" s="5"/>
      <c r="I207" s="5"/>
    </row>
    <row r="208" spans="1:9" ht="10.5" customHeight="1" x14ac:dyDescent="0.2">
      <c r="B208" s="33" t="s">
        <v>305</v>
      </c>
      <c r="C208" s="295"/>
      <c r="D208" s="296"/>
      <c r="E208" s="296"/>
      <c r="F208" s="190"/>
      <c r="G208" s="47"/>
      <c r="H208" s="5"/>
      <c r="I208" s="5"/>
    </row>
    <row r="209" spans="2:9" ht="10.5" customHeight="1" x14ac:dyDescent="0.2">
      <c r="B209" s="33" t="s">
        <v>306</v>
      </c>
      <c r="C209" s="295">
        <v>101210.67000000007</v>
      </c>
      <c r="D209" s="296">
        <v>98952.910000000076</v>
      </c>
      <c r="E209" s="296">
        <v>1412.6200000000001</v>
      </c>
      <c r="F209" s="190"/>
      <c r="G209" s="47"/>
      <c r="H209" s="5"/>
      <c r="I209" s="5"/>
    </row>
    <row r="210" spans="2:9" ht="10.5" customHeight="1" x14ac:dyDescent="0.2">
      <c r="B210" s="33" t="s">
        <v>307</v>
      </c>
      <c r="C210" s="295">
        <v>465977.01999999984</v>
      </c>
      <c r="D210" s="296">
        <v>2339.7000000000003</v>
      </c>
      <c r="E210" s="296">
        <v>465.34000000000009</v>
      </c>
      <c r="F210" s="190">
        <v>0.13629504629204159</v>
      </c>
      <c r="G210" s="47"/>
      <c r="H210" s="5"/>
      <c r="I210" s="5"/>
    </row>
    <row r="211" spans="2:9" ht="10.5" customHeight="1" x14ac:dyDescent="0.2">
      <c r="B211" s="33" t="s">
        <v>308</v>
      </c>
      <c r="C211" s="295">
        <v>2389729.2000000002</v>
      </c>
      <c r="D211" s="296">
        <v>81698.069999999992</v>
      </c>
      <c r="E211" s="296">
        <v>5095.17</v>
      </c>
      <c r="F211" s="190">
        <v>8.9870502828964804E-2</v>
      </c>
      <c r="G211" s="47"/>
      <c r="H211" s="5"/>
      <c r="I211" s="5"/>
    </row>
    <row r="212" spans="2:9" ht="10.5" customHeight="1" x14ac:dyDescent="0.2">
      <c r="B212" s="33" t="s">
        <v>309</v>
      </c>
      <c r="C212" s="295">
        <v>711750.02000000025</v>
      </c>
      <c r="D212" s="296">
        <v>21726.2</v>
      </c>
      <c r="E212" s="296">
        <v>924.2600000000001</v>
      </c>
      <c r="F212" s="190">
        <v>0.17111437547750619</v>
      </c>
      <c r="G212" s="47"/>
      <c r="H212" s="5"/>
      <c r="I212" s="5"/>
    </row>
    <row r="213" spans="2:9" ht="10.5" customHeight="1" x14ac:dyDescent="0.2">
      <c r="B213" s="33" t="s">
        <v>105</v>
      </c>
      <c r="C213" s="295">
        <v>14294.470000000005</v>
      </c>
      <c r="D213" s="296">
        <v>291.62</v>
      </c>
      <c r="E213" s="296">
        <v>17.2</v>
      </c>
      <c r="F213" s="190">
        <v>-9.8099155355419909E-2</v>
      </c>
      <c r="G213" s="47"/>
      <c r="H213" s="5"/>
      <c r="I213" s="5"/>
    </row>
    <row r="214" spans="2:9" ht="10.5" customHeight="1" x14ac:dyDescent="0.2">
      <c r="B214" s="16" t="s">
        <v>116</v>
      </c>
      <c r="C214" s="295">
        <v>8870.630000000001</v>
      </c>
      <c r="D214" s="296"/>
      <c r="E214" s="296">
        <v>94.8</v>
      </c>
      <c r="F214" s="190">
        <v>-0.24386740745918289</v>
      </c>
      <c r="G214" s="47"/>
      <c r="H214" s="5"/>
      <c r="I214" s="5"/>
    </row>
    <row r="215" spans="2:9" ht="10.5" customHeight="1" x14ac:dyDescent="0.2">
      <c r="B215" s="16" t="s">
        <v>117</v>
      </c>
      <c r="C215" s="295">
        <v>12248.01</v>
      </c>
      <c r="D215" s="296"/>
      <c r="E215" s="296"/>
      <c r="F215" s="190">
        <v>0.72063936703899389</v>
      </c>
      <c r="G215" s="47"/>
      <c r="H215" s="5"/>
      <c r="I215" s="5"/>
    </row>
    <row r="216" spans="2:9" ht="10.5" customHeight="1" x14ac:dyDescent="0.2">
      <c r="B216" s="16" t="s">
        <v>118</v>
      </c>
      <c r="C216" s="295">
        <v>193.5</v>
      </c>
      <c r="D216" s="296"/>
      <c r="E216" s="296"/>
      <c r="F216" s="190"/>
      <c r="G216" s="47"/>
      <c r="H216" s="5"/>
      <c r="I216" s="5"/>
    </row>
    <row r="217" spans="2:9" ht="10.5" customHeight="1" x14ac:dyDescent="0.2">
      <c r="B217" s="16" t="s">
        <v>100</v>
      </c>
      <c r="C217" s="295">
        <v>47765.83</v>
      </c>
      <c r="D217" s="296"/>
      <c r="E217" s="296">
        <v>108</v>
      </c>
      <c r="F217" s="190">
        <v>1.6530220100027471E-2</v>
      </c>
      <c r="G217" s="20"/>
      <c r="H217" s="5"/>
      <c r="I217" s="5"/>
    </row>
    <row r="218" spans="2:9" ht="10.5" customHeight="1" x14ac:dyDescent="0.2">
      <c r="B218" s="16" t="s">
        <v>107</v>
      </c>
      <c r="C218" s="295">
        <v>2432167.52</v>
      </c>
      <c r="D218" s="296">
        <v>2432167.52</v>
      </c>
      <c r="E218" s="296">
        <v>3752.25</v>
      </c>
      <c r="F218" s="190">
        <v>0.25990259261599169</v>
      </c>
      <c r="G218" s="47"/>
      <c r="H218" s="5"/>
      <c r="I218" s="5"/>
    </row>
    <row r="219" spans="2:9" ht="10.5" customHeight="1" x14ac:dyDescent="0.2">
      <c r="B219" s="33" t="s">
        <v>110</v>
      </c>
      <c r="C219" s="289">
        <v>479604.46000000008</v>
      </c>
      <c r="D219" s="290">
        <v>479604.46000000008</v>
      </c>
      <c r="E219" s="290">
        <v>846.51999999999987</v>
      </c>
      <c r="F219" s="179">
        <v>0.20595561526159334</v>
      </c>
      <c r="G219" s="47"/>
      <c r="H219" s="5"/>
      <c r="I219" s="5"/>
    </row>
    <row r="220" spans="2:9" ht="10.5" customHeight="1" x14ac:dyDescent="0.2">
      <c r="B220" s="33" t="s">
        <v>109</v>
      </c>
      <c r="C220" s="295">
        <v>1947363.06</v>
      </c>
      <c r="D220" s="296">
        <v>1947363.06</v>
      </c>
      <c r="E220" s="296">
        <v>2905.73</v>
      </c>
      <c r="F220" s="190">
        <v>0.27558400292992946</v>
      </c>
      <c r="G220" s="47"/>
      <c r="H220" s="5"/>
      <c r="I220" s="5"/>
    </row>
    <row r="221" spans="2:9" ht="10.5" customHeight="1" x14ac:dyDescent="0.2">
      <c r="B221" s="33" t="s">
        <v>112</v>
      </c>
      <c r="C221" s="295">
        <v>5200</v>
      </c>
      <c r="D221" s="296">
        <v>5200</v>
      </c>
      <c r="E221" s="296"/>
      <c r="F221" s="190">
        <v>-0.14754098360655743</v>
      </c>
      <c r="G221" s="47"/>
      <c r="H221" s="5"/>
      <c r="I221" s="5"/>
    </row>
    <row r="222" spans="2:9" ht="10.5" customHeight="1" x14ac:dyDescent="0.2">
      <c r="B222" s="33" t="s">
        <v>111</v>
      </c>
      <c r="C222" s="295"/>
      <c r="D222" s="296"/>
      <c r="E222" s="296"/>
      <c r="F222" s="190"/>
      <c r="G222" s="47"/>
      <c r="H222" s="5"/>
      <c r="I222" s="5"/>
    </row>
    <row r="223" spans="2:9" ht="10.5" customHeight="1" x14ac:dyDescent="0.2">
      <c r="B223" s="269" t="s">
        <v>411</v>
      </c>
      <c r="C223" s="295"/>
      <c r="D223" s="296"/>
      <c r="E223" s="296"/>
      <c r="F223" s="190"/>
      <c r="G223" s="47"/>
      <c r="H223" s="5"/>
      <c r="I223" s="5"/>
    </row>
    <row r="224" spans="2:9" ht="10.5" customHeight="1" x14ac:dyDescent="0.2">
      <c r="B224" s="16" t="s">
        <v>97</v>
      </c>
      <c r="C224" s="295"/>
      <c r="D224" s="296"/>
      <c r="E224" s="296"/>
      <c r="F224" s="190"/>
      <c r="G224" s="47"/>
      <c r="H224" s="5"/>
      <c r="I224" s="5"/>
    </row>
    <row r="225" spans="1:9" ht="10.5" customHeight="1" x14ac:dyDescent="0.2">
      <c r="B225" s="16" t="s">
        <v>103</v>
      </c>
      <c r="C225" s="295"/>
      <c r="D225" s="296"/>
      <c r="E225" s="296"/>
      <c r="F225" s="190"/>
      <c r="G225" s="47"/>
      <c r="H225" s="5"/>
      <c r="I225" s="5"/>
    </row>
    <row r="226" spans="1:9" ht="10.5" customHeight="1" x14ac:dyDescent="0.2">
      <c r="B226" s="16" t="s">
        <v>96</v>
      </c>
      <c r="C226" s="295"/>
      <c r="D226" s="296"/>
      <c r="E226" s="296"/>
      <c r="F226" s="190"/>
      <c r="G226" s="47"/>
      <c r="H226" s="5"/>
      <c r="I226" s="5"/>
    </row>
    <row r="227" spans="1:9" ht="10.5" customHeight="1" x14ac:dyDescent="0.2">
      <c r="B227" s="16" t="s">
        <v>115</v>
      </c>
      <c r="C227" s="295">
        <v>1049.32</v>
      </c>
      <c r="D227" s="296"/>
      <c r="E227" s="296"/>
      <c r="F227" s="190">
        <v>-0.61735908777636372</v>
      </c>
      <c r="G227" s="47"/>
      <c r="H227" s="5"/>
      <c r="I227" s="5"/>
    </row>
    <row r="228" spans="1:9" ht="10.5" customHeight="1" x14ac:dyDescent="0.2">
      <c r="B228" s="16" t="s">
        <v>114</v>
      </c>
      <c r="C228" s="295">
        <v>367.65000000000003</v>
      </c>
      <c r="D228" s="296"/>
      <c r="E228" s="296"/>
      <c r="F228" s="190">
        <v>-0.58506856272219399</v>
      </c>
      <c r="G228" s="47"/>
      <c r="H228" s="5"/>
      <c r="I228" s="5"/>
    </row>
    <row r="229" spans="1:9" ht="10.5" customHeight="1" x14ac:dyDescent="0.2">
      <c r="B229" s="16" t="s">
        <v>123</v>
      </c>
      <c r="C229" s="295">
        <v>988.39</v>
      </c>
      <c r="D229" s="296"/>
      <c r="E229" s="296"/>
      <c r="F229" s="190"/>
      <c r="G229" s="47"/>
      <c r="H229" s="5"/>
      <c r="I229" s="5"/>
    </row>
    <row r="230" spans="1:9" ht="10.5" customHeight="1" x14ac:dyDescent="0.2">
      <c r="B230" s="16" t="s">
        <v>95</v>
      </c>
      <c r="C230" s="295">
        <v>4383.8</v>
      </c>
      <c r="D230" s="296">
        <v>4383.8</v>
      </c>
      <c r="E230" s="296"/>
      <c r="F230" s="190">
        <v>-4.6046046046046119E-2</v>
      </c>
      <c r="G230" s="47"/>
      <c r="H230" s="5"/>
      <c r="I230" s="5"/>
    </row>
    <row r="231" spans="1:9" ht="10.5" customHeight="1" x14ac:dyDescent="0.2">
      <c r="B231" s="16" t="s">
        <v>381</v>
      </c>
      <c r="C231" s="295">
        <v>92663.06</v>
      </c>
      <c r="D231" s="296"/>
      <c r="E231" s="296">
        <v>101</v>
      </c>
      <c r="F231" s="190">
        <v>0.21024560670275783</v>
      </c>
      <c r="G231" s="47"/>
      <c r="H231" s="5"/>
      <c r="I231" s="5"/>
    </row>
    <row r="232" spans="1:9" s="486" customFormat="1" ht="10.5" customHeight="1" x14ac:dyDescent="0.2">
      <c r="A232" s="452"/>
      <c r="B232" s="563" t="s">
        <v>310</v>
      </c>
      <c r="C232" s="564"/>
      <c r="D232" s="565"/>
      <c r="E232" s="565"/>
      <c r="F232" s="566"/>
      <c r="G232" s="567"/>
    </row>
    <row r="233" spans="1:9" s="486" customFormat="1" ht="10.5" customHeight="1" x14ac:dyDescent="0.2">
      <c r="A233" s="452"/>
      <c r="B233" s="563" t="s">
        <v>311</v>
      </c>
      <c r="C233" s="564"/>
      <c r="D233" s="565"/>
      <c r="E233" s="565"/>
      <c r="F233" s="566"/>
      <c r="G233" s="567"/>
    </row>
    <row r="234" spans="1:9" s="486" customFormat="1" ht="10.5" customHeight="1" x14ac:dyDescent="0.2">
      <c r="A234" s="452"/>
      <c r="B234" s="563" t="s">
        <v>312</v>
      </c>
      <c r="C234" s="564"/>
      <c r="D234" s="565"/>
      <c r="E234" s="565"/>
      <c r="F234" s="566"/>
      <c r="G234" s="567"/>
    </row>
    <row r="235" spans="1:9" s="486" customFormat="1" ht="13.5" customHeight="1" x14ac:dyDescent="0.2">
      <c r="A235" s="452"/>
      <c r="B235" s="563" t="s">
        <v>313</v>
      </c>
      <c r="C235" s="564"/>
      <c r="D235" s="565"/>
      <c r="E235" s="565"/>
      <c r="F235" s="566"/>
      <c r="G235" s="567"/>
    </row>
    <row r="236" spans="1:9" ht="10.5" customHeight="1" x14ac:dyDescent="0.2">
      <c r="B236" s="269" t="s">
        <v>412</v>
      </c>
      <c r="C236" s="295"/>
      <c r="D236" s="296"/>
      <c r="E236" s="296"/>
      <c r="F236" s="190"/>
      <c r="G236" s="47"/>
      <c r="H236" s="5"/>
      <c r="I236" s="5"/>
    </row>
    <row r="237" spans="1:9" ht="10.5" customHeight="1" x14ac:dyDescent="0.2">
      <c r="B237" s="16" t="s">
        <v>94</v>
      </c>
      <c r="C237" s="295"/>
      <c r="D237" s="296"/>
      <c r="E237" s="296"/>
      <c r="F237" s="190"/>
      <c r="G237" s="47"/>
      <c r="H237" s="5"/>
      <c r="I237" s="5"/>
    </row>
    <row r="238" spans="1:9" ht="10.5" customHeight="1" x14ac:dyDescent="0.2">
      <c r="B238" s="16" t="s">
        <v>92</v>
      </c>
      <c r="C238" s="295"/>
      <c r="D238" s="296"/>
      <c r="E238" s="296"/>
      <c r="F238" s="190"/>
      <c r="G238" s="47"/>
      <c r="H238" s="5"/>
      <c r="I238" s="5"/>
    </row>
    <row r="239" spans="1:9" ht="10.5" customHeight="1" x14ac:dyDescent="0.2">
      <c r="B239" s="16" t="s">
        <v>93</v>
      </c>
      <c r="C239" s="295"/>
      <c r="D239" s="296"/>
      <c r="E239" s="296"/>
      <c r="F239" s="190"/>
      <c r="G239" s="47"/>
      <c r="H239" s="5"/>
      <c r="I239" s="5"/>
    </row>
    <row r="240" spans="1:9" ht="10.5" customHeight="1" x14ac:dyDescent="0.2">
      <c r="B240" s="16" t="s">
        <v>91</v>
      </c>
      <c r="C240" s="295">
        <v>29245.45</v>
      </c>
      <c r="D240" s="296">
        <v>680</v>
      </c>
      <c r="E240" s="296">
        <v>160</v>
      </c>
      <c r="F240" s="190">
        <v>0.21302950754124028</v>
      </c>
      <c r="G240" s="47"/>
      <c r="H240" s="5"/>
      <c r="I240" s="5"/>
    </row>
    <row r="241" spans="1:9" ht="10.5" customHeight="1" x14ac:dyDescent="0.2">
      <c r="B241" s="16" t="s">
        <v>252</v>
      </c>
      <c r="C241" s="295"/>
      <c r="D241" s="296"/>
      <c r="E241" s="296"/>
      <c r="F241" s="190"/>
      <c r="G241" s="47"/>
      <c r="H241" s="5"/>
      <c r="I241" s="5"/>
    </row>
    <row r="242" spans="1:9" ht="10.5" customHeight="1" x14ac:dyDescent="0.2">
      <c r="B242" s="16" t="s">
        <v>177</v>
      </c>
      <c r="C242" s="295"/>
      <c r="D242" s="296"/>
      <c r="E242" s="296"/>
      <c r="F242" s="190"/>
      <c r="G242" s="47"/>
      <c r="H242" s="5"/>
      <c r="I242" s="5"/>
    </row>
    <row r="243" spans="1:9" ht="10.5" customHeight="1" x14ac:dyDescent="0.2">
      <c r="B243" s="16" t="s">
        <v>303</v>
      </c>
      <c r="C243" s="295"/>
      <c r="D243" s="296"/>
      <c r="E243" s="296"/>
      <c r="F243" s="190"/>
      <c r="G243" s="47"/>
      <c r="H243" s="5"/>
      <c r="I243" s="5"/>
    </row>
    <row r="244" spans="1:9" ht="10.5" customHeight="1" x14ac:dyDescent="0.2">
      <c r="B244" s="268" t="s">
        <v>255</v>
      </c>
      <c r="C244" s="295"/>
      <c r="D244" s="296"/>
      <c r="E244" s="296"/>
      <c r="F244" s="190"/>
      <c r="G244" s="47"/>
      <c r="H244" s="5"/>
      <c r="I244" s="5"/>
    </row>
    <row r="245" spans="1:9" ht="10.5" customHeight="1" x14ac:dyDescent="0.2">
      <c r="B245" s="16" t="s">
        <v>374</v>
      </c>
      <c r="C245" s="295"/>
      <c r="D245" s="296"/>
      <c r="E245" s="296"/>
      <c r="F245" s="190"/>
      <c r="G245" s="117"/>
      <c r="H245" s="5"/>
      <c r="I245" s="5"/>
    </row>
    <row r="246" spans="1:9" ht="10.5" customHeight="1" x14ac:dyDescent="0.2">
      <c r="B246" s="574" t="s">
        <v>460</v>
      </c>
      <c r="C246" s="295"/>
      <c r="D246" s="296"/>
      <c r="E246" s="296"/>
      <c r="F246" s="190"/>
      <c r="G246" s="117"/>
      <c r="H246" s="5"/>
      <c r="I246" s="5"/>
    </row>
    <row r="247" spans="1:9" ht="10.5" hidden="1" customHeight="1" x14ac:dyDescent="0.2">
      <c r="B247" s="579"/>
      <c r="C247" s="295"/>
      <c r="D247" s="296"/>
      <c r="E247" s="296"/>
      <c r="F247" s="190"/>
      <c r="G247" s="117"/>
      <c r="H247" s="5"/>
      <c r="I247" s="5"/>
    </row>
    <row r="248" spans="1:9" ht="10.5" customHeight="1" x14ac:dyDescent="0.2">
      <c r="B248" s="16" t="s">
        <v>99</v>
      </c>
      <c r="C248" s="295">
        <v>840</v>
      </c>
      <c r="D248" s="296">
        <v>80</v>
      </c>
      <c r="E248" s="296"/>
      <c r="F248" s="190">
        <v>0.5</v>
      </c>
      <c r="G248" s="47"/>
      <c r="H248" s="5"/>
      <c r="I248" s="5"/>
    </row>
    <row r="249" spans="1:9" ht="13.5" customHeight="1" x14ac:dyDescent="0.2">
      <c r="A249" s="24"/>
      <c r="B249" s="16" t="s">
        <v>98</v>
      </c>
      <c r="C249" s="295"/>
      <c r="D249" s="296"/>
      <c r="E249" s="296"/>
      <c r="F249" s="190"/>
      <c r="G249" s="266"/>
      <c r="H249" s="5"/>
      <c r="I249" s="28"/>
    </row>
    <row r="250" spans="1:9" s="28" customFormat="1" ht="12.75" customHeight="1" x14ac:dyDescent="0.2">
      <c r="A250" s="24"/>
      <c r="B250" s="16" t="s">
        <v>279</v>
      </c>
      <c r="C250" s="295">
        <v>-325041</v>
      </c>
      <c r="D250" s="296">
        <v>-1212</v>
      </c>
      <c r="E250" s="296">
        <v>-381</v>
      </c>
      <c r="F250" s="190">
        <v>0.13220382671455</v>
      </c>
      <c r="G250" s="266"/>
      <c r="H250" s="267"/>
      <c r="I250" s="47"/>
    </row>
    <row r="251" spans="1:9" s="28" customFormat="1" ht="15" customHeight="1" x14ac:dyDescent="0.2">
      <c r="A251" s="24"/>
      <c r="B251" s="263" t="s">
        <v>253</v>
      </c>
      <c r="C251" s="299">
        <v>14027915.679999998</v>
      </c>
      <c r="D251" s="300">
        <v>2951485.27</v>
      </c>
      <c r="E251" s="300">
        <v>23110.730000000003</v>
      </c>
      <c r="F251" s="234">
        <v>-4.3011038612023267E-2</v>
      </c>
      <c r="G251" s="266"/>
      <c r="H251" s="267"/>
      <c r="I251" s="47"/>
    </row>
    <row r="252" spans="1:9" s="28" customFormat="1" ht="11.25" customHeight="1" x14ac:dyDescent="0.2">
      <c r="A252" s="24"/>
      <c r="B252" s="265" t="s">
        <v>238</v>
      </c>
      <c r="C252" s="266"/>
      <c r="D252" s="266"/>
      <c r="E252" s="266"/>
      <c r="F252" s="266"/>
      <c r="G252" s="266"/>
      <c r="H252" s="267"/>
      <c r="I252" s="47"/>
    </row>
    <row r="253" spans="1:9" s="28" customFormat="1" ht="11.25" customHeight="1" x14ac:dyDescent="0.2">
      <c r="A253" s="24"/>
      <c r="B253" s="265" t="s">
        <v>249</v>
      </c>
      <c r="C253" s="266"/>
      <c r="D253" s="266"/>
      <c r="E253" s="266"/>
      <c r="F253" s="266"/>
      <c r="G253" s="266"/>
      <c r="H253" s="267"/>
      <c r="I253" s="47"/>
    </row>
    <row r="254" spans="1:9" s="28" customFormat="1" ht="11.25" customHeight="1" x14ac:dyDescent="0.2">
      <c r="A254" s="24"/>
      <c r="B254" s="265" t="s">
        <v>251</v>
      </c>
      <c r="C254" s="266"/>
      <c r="D254" s="266"/>
      <c r="E254" s="266"/>
      <c r="F254" s="266"/>
      <c r="G254" s="266"/>
      <c r="H254" s="267"/>
      <c r="I254" s="47"/>
    </row>
    <row r="255" spans="1:9" s="28" customFormat="1" ht="11.25" customHeight="1" x14ac:dyDescent="0.2">
      <c r="A255" s="24"/>
      <c r="B255" s="265" t="s">
        <v>376</v>
      </c>
      <c r="C255" s="266"/>
      <c r="D255" s="266"/>
      <c r="E255" s="266"/>
      <c r="F255" s="266"/>
      <c r="G255" s="266"/>
      <c r="H255" s="267"/>
      <c r="I255" s="47"/>
    </row>
    <row r="256" spans="1:9" s="28" customFormat="1" ht="11.25" customHeight="1" x14ac:dyDescent="0.2">
      <c r="A256" s="24"/>
      <c r="B256" s="265" t="s">
        <v>282</v>
      </c>
      <c r="C256" s="266"/>
      <c r="D256" s="266"/>
      <c r="E256" s="266"/>
      <c r="F256" s="266"/>
      <c r="G256" s="8"/>
      <c r="H256" s="267"/>
      <c r="I256" s="47"/>
    </row>
    <row r="257" spans="1:9" x14ac:dyDescent="0.2">
      <c r="B257" s="265"/>
      <c r="C257" s="266"/>
      <c r="D257" s="266"/>
      <c r="E257" s="266"/>
      <c r="F257" s="266"/>
      <c r="H257" s="8"/>
      <c r="I257" s="8"/>
    </row>
    <row r="258" spans="1:9" ht="15" customHeight="1" x14ac:dyDescent="0.2">
      <c r="B258" s="265"/>
      <c r="C258" s="266"/>
      <c r="D258" s="266"/>
      <c r="E258" s="266"/>
      <c r="F258" s="266"/>
      <c r="G258" s="15"/>
    </row>
    <row r="259" spans="1:9" ht="15.75" x14ac:dyDescent="0.25">
      <c r="B259" s="7" t="s">
        <v>288</v>
      </c>
      <c r="C259" s="8"/>
      <c r="D259" s="8"/>
      <c r="E259" s="8"/>
      <c r="F259" s="8"/>
      <c r="G259" s="20"/>
      <c r="H259" s="5"/>
      <c r="I259" s="5"/>
    </row>
    <row r="260" spans="1:9" ht="14.25" customHeight="1" x14ac:dyDescent="0.2">
      <c r="B260" s="9"/>
      <c r="C260" s="10" t="str">
        <f>$C$3</f>
        <v>MOIS D'AVRIL 2024</v>
      </c>
      <c r="D260" s="11"/>
      <c r="G260" s="23"/>
      <c r="H260" s="5"/>
      <c r="I260" s="5"/>
    </row>
    <row r="261" spans="1:9" ht="12" customHeight="1" x14ac:dyDescent="0.2">
      <c r="B261" s="12" t="str">
        <f>B4</f>
        <v xml:space="preserve">             V - ASSURANCE ACCIDENTS DU TRAVAIL : DEPENSES en milliers d'euros</v>
      </c>
      <c r="C261" s="13"/>
      <c r="D261" s="13"/>
      <c r="E261" s="13"/>
      <c r="F261" s="14"/>
      <c r="G261" s="27"/>
      <c r="H261" s="5"/>
      <c r="I261" s="5"/>
    </row>
    <row r="262" spans="1:9" x14ac:dyDescent="0.2">
      <c r="A262" s="24"/>
      <c r="B262" s="16" t="s">
        <v>4</v>
      </c>
      <c r="C262" s="18" t="s">
        <v>6</v>
      </c>
      <c r="D262" s="219" t="s">
        <v>3</v>
      </c>
      <c r="E262" s="219" t="s">
        <v>237</v>
      </c>
      <c r="F262" s="19" t="str">
        <f>Maladie_mnt!$H$5</f>
        <v>GAM</v>
      </c>
      <c r="G262" s="20"/>
      <c r="H262" s="28"/>
      <c r="I262" s="28"/>
    </row>
    <row r="263" spans="1:9" s="28" customFormat="1" ht="18" customHeight="1" x14ac:dyDescent="0.2">
      <c r="A263" s="6"/>
      <c r="B263" s="21"/>
      <c r="C263" s="44"/>
      <c r="D263" s="220" t="s">
        <v>241</v>
      </c>
      <c r="E263" s="220" t="s">
        <v>239</v>
      </c>
      <c r="F263" s="22" t="str">
        <f>Maladie_mnt!$H$6</f>
        <v>en %</v>
      </c>
      <c r="G263" s="20"/>
      <c r="H263" s="5"/>
      <c r="I263" s="5"/>
    </row>
    <row r="264" spans="1:9" ht="12.75" x14ac:dyDescent="0.2">
      <c r="B264" s="52" t="s">
        <v>163</v>
      </c>
      <c r="C264" s="303"/>
      <c r="D264" s="304"/>
      <c r="E264" s="304"/>
      <c r="F264" s="237"/>
      <c r="G264" s="27"/>
      <c r="H264" s="5"/>
      <c r="I264" s="5"/>
    </row>
    <row r="265" spans="1:9" ht="12" x14ac:dyDescent="0.2">
      <c r="A265" s="54"/>
      <c r="B265" s="31" t="s">
        <v>124</v>
      </c>
      <c r="C265" s="303"/>
      <c r="D265" s="304"/>
      <c r="E265" s="304"/>
      <c r="F265" s="237"/>
      <c r="G265" s="27"/>
      <c r="H265" s="28"/>
      <c r="I265" s="28"/>
    </row>
    <row r="266" spans="1:9" s="28" customFormat="1" ht="10.5" customHeight="1" x14ac:dyDescent="0.2">
      <c r="A266" s="54"/>
      <c r="B266" s="31"/>
      <c r="C266" s="303"/>
      <c r="D266" s="304"/>
      <c r="E266" s="304"/>
      <c r="F266" s="237"/>
      <c r="G266" s="20"/>
    </row>
    <row r="267" spans="1:9" s="28" customFormat="1" ht="9.75" customHeight="1" x14ac:dyDescent="0.2">
      <c r="A267" s="2"/>
      <c r="B267" s="37" t="s">
        <v>125</v>
      </c>
      <c r="C267" s="301">
        <v>1135671.8500000001</v>
      </c>
      <c r="D267" s="302">
        <v>276.44999999999987</v>
      </c>
      <c r="E267" s="302">
        <v>3554.2899999999995</v>
      </c>
      <c r="F267" s="239">
        <v>4.520491227009793E-2</v>
      </c>
      <c r="G267" s="20"/>
      <c r="H267" s="5"/>
      <c r="I267" s="5"/>
    </row>
    <row r="268" spans="1:9" ht="10.5" customHeight="1" x14ac:dyDescent="0.2">
      <c r="A268" s="2"/>
      <c r="B268" s="37" t="s">
        <v>126</v>
      </c>
      <c r="C268" s="301">
        <v>2301.6999999999998</v>
      </c>
      <c r="D268" s="302"/>
      <c r="E268" s="302"/>
      <c r="F268" s="239"/>
      <c r="G268" s="20"/>
      <c r="H268" s="5"/>
      <c r="I268" s="5"/>
    </row>
    <row r="269" spans="1:9" ht="10.5" customHeight="1" x14ac:dyDescent="0.2">
      <c r="A269" s="2"/>
      <c r="B269" s="37" t="s">
        <v>127</v>
      </c>
      <c r="C269" s="301">
        <v>80815.800000000017</v>
      </c>
      <c r="D269" s="302"/>
      <c r="E269" s="302">
        <v>1989</v>
      </c>
      <c r="F269" s="239"/>
      <c r="G269" s="20"/>
      <c r="H269" s="5"/>
      <c r="I269" s="5"/>
    </row>
    <row r="270" spans="1:9" ht="10.5" customHeight="1" x14ac:dyDescent="0.2">
      <c r="A270" s="2"/>
      <c r="B270" s="37" t="s">
        <v>219</v>
      </c>
      <c r="C270" s="301">
        <v>376785.85000000003</v>
      </c>
      <c r="D270" s="302"/>
      <c r="E270" s="302">
        <v>1461.6399999999999</v>
      </c>
      <c r="F270" s="239">
        <v>0.14526311508493706</v>
      </c>
      <c r="G270" s="20"/>
      <c r="H270" s="5"/>
      <c r="I270" s="5"/>
    </row>
    <row r="271" spans="1:9" ht="10.5" hidden="1" customHeight="1" x14ac:dyDescent="0.2">
      <c r="A271" s="2"/>
      <c r="B271" s="37" t="s">
        <v>130</v>
      </c>
      <c r="C271" s="301"/>
      <c r="D271" s="302"/>
      <c r="E271" s="302"/>
      <c r="F271" s="239"/>
      <c r="G271" s="20"/>
      <c r="H271" s="5"/>
      <c r="I271" s="5"/>
    </row>
    <row r="272" spans="1:9" ht="10.5" hidden="1" customHeight="1" x14ac:dyDescent="0.2">
      <c r="A272" s="2"/>
      <c r="B272" s="16" t="s">
        <v>128</v>
      </c>
      <c r="C272" s="301"/>
      <c r="D272" s="302"/>
      <c r="E272" s="302"/>
      <c r="F272" s="239"/>
      <c r="G272" s="20"/>
      <c r="H272" s="5"/>
      <c r="I272" s="5"/>
    </row>
    <row r="273" spans="1:9" ht="10.5" hidden="1" customHeight="1" x14ac:dyDescent="0.2">
      <c r="A273" s="2"/>
      <c r="B273" s="16" t="s">
        <v>192</v>
      </c>
      <c r="C273" s="301"/>
      <c r="D273" s="302"/>
      <c r="E273" s="302"/>
      <c r="F273" s="239"/>
      <c r="G273" s="20"/>
      <c r="H273" s="5"/>
      <c r="I273" s="5"/>
    </row>
    <row r="274" spans="1:9" ht="10.5" customHeight="1" x14ac:dyDescent="0.2">
      <c r="A274" s="2"/>
      <c r="B274" s="16" t="s">
        <v>414</v>
      </c>
      <c r="C274" s="301"/>
      <c r="D274" s="302"/>
      <c r="E274" s="302"/>
      <c r="F274" s="239"/>
      <c r="G274" s="20"/>
      <c r="H274" s="5"/>
      <c r="I274" s="5"/>
    </row>
    <row r="275" spans="1:9" ht="10.5" customHeight="1" x14ac:dyDescent="0.2">
      <c r="A275" s="2"/>
      <c r="B275" s="574" t="s">
        <v>452</v>
      </c>
      <c r="C275" s="301"/>
      <c r="D275" s="302"/>
      <c r="E275" s="302"/>
      <c r="F275" s="239"/>
      <c r="G275" s="20"/>
      <c r="H275" s="5"/>
      <c r="I275" s="5"/>
    </row>
    <row r="276" spans="1:9" ht="10.5" customHeight="1" x14ac:dyDescent="0.2">
      <c r="A276" s="2"/>
      <c r="B276" s="574" t="s">
        <v>488</v>
      </c>
      <c r="C276" s="301"/>
      <c r="D276" s="302"/>
      <c r="E276" s="302"/>
      <c r="F276" s="239"/>
      <c r="G276" s="20"/>
      <c r="H276" s="5"/>
      <c r="I276" s="5"/>
    </row>
    <row r="277" spans="1:9" ht="10.5" customHeight="1" x14ac:dyDescent="0.2">
      <c r="A277" s="2"/>
      <c r="B277" s="16" t="s">
        <v>280</v>
      </c>
      <c r="C277" s="301">
        <v>-69439.16</v>
      </c>
      <c r="D277" s="302">
        <v>-0.5</v>
      </c>
      <c r="E277" s="302">
        <v>-175.16</v>
      </c>
      <c r="F277" s="239">
        <v>0.40646670589319478</v>
      </c>
      <c r="G277" s="27"/>
      <c r="H277" s="5"/>
      <c r="I277" s="5"/>
    </row>
    <row r="278" spans="1:9" s="28" customFormat="1" ht="10.5" customHeight="1" x14ac:dyDescent="0.2">
      <c r="A278" s="54"/>
      <c r="B278" s="35" t="s">
        <v>131</v>
      </c>
      <c r="C278" s="303">
        <v>1526276.04</v>
      </c>
      <c r="D278" s="304">
        <v>275.94999999999987</v>
      </c>
      <c r="E278" s="304">
        <v>6829.7699999999995</v>
      </c>
      <c r="F278" s="237">
        <v>5.3445883308293585E-2</v>
      </c>
      <c r="G278" s="27"/>
      <c r="H278" s="5"/>
    </row>
    <row r="279" spans="1:9" ht="12" x14ac:dyDescent="0.2">
      <c r="A279" s="54"/>
      <c r="B279" s="31" t="s">
        <v>132</v>
      </c>
      <c r="C279" s="303"/>
      <c r="D279" s="304"/>
      <c r="E279" s="304"/>
      <c r="F279" s="237"/>
      <c r="G279" s="27"/>
      <c r="H279" s="5"/>
      <c r="I279" s="28"/>
    </row>
    <row r="280" spans="1:9" s="28" customFormat="1" ht="12.75" customHeight="1" x14ac:dyDescent="0.2">
      <c r="A280" s="54"/>
      <c r="B280" s="31"/>
      <c r="C280" s="303"/>
      <c r="D280" s="304"/>
      <c r="E280" s="304"/>
      <c r="F280" s="237"/>
      <c r="G280" s="20"/>
      <c r="H280" s="5"/>
    </row>
    <row r="281" spans="1:9" s="28" customFormat="1" ht="12.75" customHeight="1" x14ac:dyDescent="0.2">
      <c r="A281" s="2"/>
      <c r="B281" s="37" t="s">
        <v>24</v>
      </c>
      <c r="C281" s="301">
        <v>14192464.380000018</v>
      </c>
      <c r="D281" s="302">
        <v>4191.4699999999993</v>
      </c>
      <c r="E281" s="302">
        <v>34670.73000000001</v>
      </c>
      <c r="F281" s="239">
        <v>0.15290080867797329</v>
      </c>
      <c r="G281" s="20"/>
      <c r="H281" s="5"/>
      <c r="I281" s="5"/>
    </row>
    <row r="282" spans="1:9" ht="10.5" customHeight="1" x14ac:dyDescent="0.2">
      <c r="A282" s="2"/>
      <c r="B282" s="37" t="s">
        <v>133</v>
      </c>
      <c r="C282" s="301">
        <v>1003253.6100000053</v>
      </c>
      <c r="D282" s="302">
        <v>69.67</v>
      </c>
      <c r="E282" s="302">
        <v>2733.35</v>
      </c>
      <c r="F282" s="239">
        <v>0.44146975678739508</v>
      </c>
      <c r="G282" s="20"/>
      <c r="H282" s="5"/>
      <c r="I282" s="5"/>
    </row>
    <row r="283" spans="1:9" ht="10.5" customHeight="1" x14ac:dyDescent="0.2">
      <c r="A283" s="2"/>
      <c r="B283" s="37" t="s">
        <v>134</v>
      </c>
      <c r="C283" s="301">
        <v>29519.779999999995</v>
      </c>
      <c r="D283" s="302">
        <v>7639.02</v>
      </c>
      <c r="E283" s="302">
        <v>-23.01</v>
      </c>
      <c r="F283" s="239">
        <v>-0.21976865122315159</v>
      </c>
      <c r="G283" s="20"/>
      <c r="H283" s="5"/>
      <c r="I283" s="5"/>
    </row>
    <row r="284" spans="1:9" ht="10.5" customHeight="1" x14ac:dyDescent="0.2">
      <c r="A284" s="2"/>
      <c r="B284" s="37" t="s">
        <v>220</v>
      </c>
      <c r="C284" s="301">
        <v>75201.070000000007</v>
      </c>
      <c r="D284" s="302"/>
      <c r="E284" s="302">
        <v>377.97</v>
      </c>
      <c r="F284" s="239">
        <v>7.8761370047612411E-2</v>
      </c>
      <c r="G284" s="20"/>
      <c r="H284" s="5"/>
      <c r="I284" s="5"/>
    </row>
    <row r="285" spans="1:9" ht="10.5" customHeight="1" x14ac:dyDescent="0.2">
      <c r="A285" s="2"/>
      <c r="B285" s="37" t="s">
        <v>312</v>
      </c>
      <c r="C285" s="301"/>
      <c r="D285" s="302"/>
      <c r="E285" s="302"/>
      <c r="F285" s="239"/>
      <c r="G285" s="20"/>
      <c r="H285" s="5"/>
      <c r="I285" s="5"/>
    </row>
    <row r="286" spans="1:9" ht="10.5" customHeight="1" x14ac:dyDescent="0.2">
      <c r="A286" s="2"/>
      <c r="B286" s="16" t="s">
        <v>414</v>
      </c>
      <c r="C286" s="301"/>
      <c r="D286" s="302"/>
      <c r="E286" s="302"/>
      <c r="F286" s="239"/>
      <c r="G286" s="20"/>
      <c r="H286" s="5"/>
      <c r="I286" s="5"/>
    </row>
    <row r="287" spans="1:9" ht="10.5" customHeight="1" x14ac:dyDescent="0.2">
      <c r="A287" s="2"/>
      <c r="B287" s="574" t="s">
        <v>453</v>
      </c>
      <c r="C287" s="301"/>
      <c r="D287" s="302"/>
      <c r="E287" s="302"/>
      <c r="F287" s="239"/>
      <c r="G287" s="20"/>
      <c r="H287" s="5"/>
      <c r="I287" s="5"/>
    </row>
    <row r="288" spans="1:9" ht="10.5" hidden="1" customHeight="1" x14ac:dyDescent="0.2">
      <c r="A288" s="2"/>
      <c r="B288" s="574"/>
      <c r="C288" s="301"/>
      <c r="D288" s="302"/>
      <c r="E288" s="302"/>
      <c r="F288" s="239"/>
      <c r="G288" s="20"/>
      <c r="H288" s="5"/>
      <c r="I288" s="5"/>
    </row>
    <row r="289" spans="1:9" ht="10.5" customHeight="1" x14ac:dyDescent="0.2">
      <c r="A289" s="2"/>
      <c r="B289" s="16" t="s">
        <v>280</v>
      </c>
      <c r="C289" s="301">
        <v>-491186.32999999978</v>
      </c>
      <c r="D289" s="302"/>
      <c r="E289" s="302">
        <v>-1222.33</v>
      </c>
      <c r="F289" s="239">
        <v>0.50908853278009869</v>
      </c>
      <c r="G289" s="20"/>
      <c r="H289" s="5"/>
      <c r="I289" s="5"/>
    </row>
    <row r="290" spans="1:9" ht="10.5" customHeight="1" x14ac:dyDescent="0.2">
      <c r="A290" s="2"/>
      <c r="B290" s="35" t="s">
        <v>135</v>
      </c>
      <c r="C290" s="303">
        <v>14810772.510000022</v>
      </c>
      <c r="D290" s="304">
        <v>11900.16</v>
      </c>
      <c r="E290" s="304">
        <v>36536.710000000006</v>
      </c>
      <c r="F290" s="237">
        <v>0.15807824338868182</v>
      </c>
      <c r="G290" s="27"/>
      <c r="H290" s="5"/>
      <c r="I290" s="5"/>
    </row>
    <row r="291" spans="1:9" x14ac:dyDescent="0.2">
      <c r="A291" s="54"/>
      <c r="B291" s="16"/>
      <c r="C291" s="303"/>
      <c r="D291" s="304"/>
      <c r="E291" s="304"/>
      <c r="F291" s="237"/>
      <c r="G291" s="27"/>
      <c r="H291" s="5"/>
      <c r="I291" s="28"/>
    </row>
    <row r="292" spans="1:9" s="28" customFormat="1" ht="16.5" customHeight="1" x14ac:dyDescent="0.2">
      <c r="A292" s="54"/>
      <c r="B292" s="31" t="s">
        <v>136</v>
      </c>
      <c r="C292" s="303"/>
      <c r="D292" s="304"/>
      <c r="E292" s="304"/>
      <c r="F292" s="237"/>
      <c r="G292" s="20"/>
      <c r="H292" s="5"/>
    </row>
    <row r="293" spans="1:9" s="28" customFormat="1" ht="16.5" customHeight="1" x14ac:dyDescent="0.2">
      <c r="A293" s="2"/>
      <c r="B293" s="37" t="s">
        <v>138</v>
      </c>
      <c r="C293" s="301">
        <v>71850.209999999948</v>
      </c>
      <c r="D293" s="302"/>
      <c r="E293" s="302"/>
      <c r="F293" s="239">
        <v>5.1598578845878595E-2</v>
      </c>
      <c r="G293" s="20"/>
      <c r="H293" s="5"/>
      <c r="I293" s="5"/>
    </row>
    <row r="294" spans="1:9" ht="10.5" customHeight="1" x14ac:dyDescent="0.2">
      <c r="A294" s="2"/>
      <c r="B294" s="37" t="s">
        <v>221</v>
      </c>
      <c r="C294" s="301">
        <v>484.64</v>
      </c>
      <c r="D294" s="302"/>
      <c r="E294" s="302"/>
      <c r="F294" s="239">
        <v>-0.16834265710265306</v>
      </c>
      <c r="G294" s="20"/>
      <c r="H294" s="5"/>
      <c r="I294" s="5"/>
    </row>
    <row r="295" spans="1:9" ht="10.5" hidden="1" customHeight="1" x14ac:dyDescent="0.2">
      <c r="A295" s="2"/>
      <c r="B295" s="16" t="s">
        <v>128</v>
      </c>
      <c r="C295" s="301"/>
      <c r="D295" s="302"/>
      <c r="E295" s="302"/>
      <c r="F295" s="239"/>
      <c r="G295" s="27"/>
      <c r="H295" s="5"/>
      <c r="I295" s="5"/>
    </row>
    <row r="296" spans="1:9" ht="10.5" customHeight="1" x14ac:dyDescent="0.2">
      <c r="A296" s="2"/>
      <c r="B296" s="574" t="s">
        <v>454</v>
      </c>
      <c r="C296" s="301"/>
      <c r="D296" s="302"/>
      <c r="E296" s="302"/>
      <c r="F296" s="239"/>
      <c r="G296" s="27"/>
      <c r="H296" s="5"/>
      <c r="I296" s="5"/>
    </row>
    <row r="297" spans="1:9" ht="10.5" hidden="1" customHeight="1" x14ac:dyDescent="0.2">
      <c r="A297" s="2"/>
      <c r="B297" s="574"/>
      <c r="C297" s="301"/>
      <c r="D297" s="302"/>
      <c r="E297" s="302"/>
      <c r="F297" s="239"/>
      <c r="G297" s="27"/>
      <c r="H297" s="5"/>
      <c r="I297" s="5"/>
    </row>
    <row r="298" spans="1:9" s="28" customFormat="1" ht="10.5" customHeight="1" x14ac:dyDescent="0.2">
      <c r="A298" s="54"/>
      <c r="B298" s="16" t="s">
        <v>280</v>
      </c>
      <c r="C298" s="301">
        <v>-778.19999999999993</v>
      </c>
      <c r="D298" s="302"/>
      <c r="E298" s="302"/>
      <c r="F298" s="239">
        <v>0.32153652820704393</v>
      </c>
      <c r="G298" s="27"/>
      <c r="H298" s="5"/>
    </row>
    <row r="299" spans="1:9" s="28" customFormat="1" ht="10.5" customHeight="1" x14ac:dyDescent="0.2">
      <c r="A299" s="54"/>
      <c r="B299" s="16" t="s">
        <v>356</v>
      </c>
      <c r="C299" s="303"/>
      <c r="D299" s="304"/>
      <c r="E299" s="304"/>
      <c r="F299" s="237"/>
      <c r="G299" s="20"/>
      <c r="H299" s="5"/>
    </row>
    <row r="300" spans="1:9" ht="11.25" customHeight="1" x14ac:dyDescent="0.2">
      <c r="A300" s="2"/>
      <c r="B300" s="35" t="s">
        <v>137</v>
      </c>
      <c r="C300" s="303">
        <v>71556.649999999951</v>
      </c>
      <c r="D300" s="304"/>
      <c r="E300" s="304"/>
      <c r="F300" s="237">
        <v>4.7395856737758812E-2</v>
      </c>
      <c r="G300" s="27"/>
      <c r="H300" s="5"/>
      <c r="I300" s="5"/>
    </row>
    <row r="301" spans="1:9" ht="11.25" customHeight="1" x14ac:dyDescent="0.2">
      <c r="A301" s="54"/>
      <c r="B301" s="16"/>
      <c r="C301" s="303"/>
      <c r="D301" s="304"/>
      <c r="E301" s="304"/>
      <c r="F301" s="237"/>
      <c r="G301" s="27"/>
      <c r="H301" s="5"/>
      <c r="I301" s="28"/>
    </row>
    <row r="302" spans="1:9" s="28" customFormat="1" ht="16.5" customHeight="1" x14ac:dyDescent="0.2">
      <c r="A302" s="54"/>
      <c r="B302" s="31" t="s">
        <v>141</v>
      </c>
      <c r="C302" s="303"/>
      <c r="D302" s="304"/>
      <c r="E302" s="304"/>
      <c r="F302" s="237"/>
      <c r="G302" s="20"/>
      <c r="H302" s="5"/>
    </row>
    <row r="303" spans="1:9" s="28" customFormat="1" ht="16.5" customHeight="1" x14ac:dyDescent="0.2">
      <c r="A303" s="2"/>
      <c r="B303" s="37" t="s">
        <v>151</v>
      </c>
      <c r="C303" s="301">
        <v>10593.700000000003</v>
      </c>
      <c r="D303" s="302">
        <v>199.68</v>
      </c>
      <c r="E303" s="302"/>
      <c r="F303" s="239">
        <v>0.49416014228350402</v>
      </c>
      <c r="G303" s="56"/>
      <c r="H303" s="5"/>
      <c r="I303" s="5"/>
    </row>
    <row r="304" spans="1:9" s="57" customFormat="1" ht="10.5" customHeight="1" x14ac:dyDescent="0.2">
      <c r="A304" s="6"/>
      <c r="B304" s="16" t="s">
        <v>222</v>
      </c>
      <c r="C304" s="306">
        <v>10</v>
      </c>
      <c r="D304" s="307"/>
      <c r="E304" s="307"/>
      <c r="F304" s="182">
        <v>0.33333333333333326</v>
      </c>
      <c r="G304" s="56"/>
      <c r="H304" s="5"/>
    </row>
    <row r="305" spans="1:9" ht="10.5" customHeight="1" x14ac:dyDescent="0.2">
      <c r="B305" s="16" t="s">
        <v>128</v>
      </c>
      <c r="C305" s="306"/>
      <c r="D305" s="307"/>
      <c r="E305" s="307"/>
      <c r="F305" s="182"/>
      <c r="G305" s="56"/>
      <c r="H305" s="5"/>
      <c r="I305" s="57"/>
    </row>
    <row r="306" spans="1:9" s="57" customFormat="1" ht="10.5" customHeight="1" x14ac:dyDescent="0.2">
      <c r="A306" s="6"/>
      <c r="B306" s="16" t="s">
        <v>427</v>
      </c>
      <c r="C306" s="306"/>
      <c r="D306" s="307"/>
      <c r="E306" s="307"/>
      <c r="F306" s="182"/>
      <c r="G306" s="56"/>
      <c r="H306" s="5"/>
    </row>
    <row r="307" spans="1:9" s="57" customFormat="1" ht="10.5" customHeight="1" x14ac:dyDescent="0.2">
      <c r="A307" s="6"/>
      <c r="B307" s="574" t="s">
        <v>455</v>
      </c>
      <c r="C307" s="306"/>
      <c r="D307" s="307"/>
      <c r="E307" s="307"/>
      <c r="F307" s="182"/>
      <c r="G307" s="56"/>
      <c r="H307" s="5"/>
    </row>
    <row r="308" spans="1:9" s="57" customFormat="1" ht="10.5" hidden="1" customHeight="1" x14ac:dyDescent="0.2">
      <c r="A308" s="6"/>
      <c r="B308" s="574"/>
      <c r="C308" s="306"/>
      <c r="D308" s="307"/>
      <c r="E308" s="307"/>
      <c r="F308" s="182"/>
      <c r="G308" s="56"/>
      <c r="H308" s="5"/>
    </row>
    <row r="309" spans="1:9" s="57" customFormat="1" ht="10.5" customHeight="1" x14ac:dyDescent="0.2">
      <c r="A309" s="6"/>
      <c r="B309" s="16" t="s">
        <v>280</v>
      </c>
      <c r="C309" s="306">
        <v>-236.32999999999998</v>
      </c>
      <c r="D309" s="307"/>
      <c r="E309" s="307"/>
      <c r="F309" s="182">
        <v>0.96124481327800826</v>
      </c>
      <c r="G309" s="56"/>
      <c r="H309" s="5"/>
    </row>
    <row r="310" spans="1:9" s="57" customFormat="1" ht="10.5" customHeight="1" x14ac:dyDescent="0.2">
      <c r="A310" s="6"/>
      <c r="B310" s="35" t="s">
        <v>142</v>
      </c>
      <c r="C310" s="308">
        <v>10367.370000000003</v>
      </c>
      <c r="D310" s="309">
        <v>199.68</v>
      </c>
      <c r="E310" s="309"/>
      <c r="F310" s="182">
        <v>0.48592030752163917</v>
      </c>
      <c r="G310" s="59"/>
    </row>
    <row r="311" spans="1:9" s="57" customFormat="1" ht="9" x14ac:dyDescent="0.15">
      <c r="A311" s="24"/>
      <c r="B311" s="33"/>
      <c r="C311" s="308"/>
      <c r="D311" s="309"/>
      <c r="E311" s="309"/>
      <c r="F311" s="183"/>
      <c r="G311" s="59"/>
      <c r="H311" s="60"/>
      <c r="I311" s="60"/>
    </row>
    <row r="312" spans="1:9" s="60" customFormat="1" ht="14.25" customHeight="1" x14ac:dyDescent="0.2">
      <c r="A312" s="24"/>
      <c r="B312" s="31" t="s">
        <v>139</v>
      </c>
      <c r="C312" s="308"/>
      <c r="D312" s="309"/>
      <c r="E312" s="309"/>
      <c r="F312" s="183"/>
      <c r="G312" s="56"/>
    </row>
    <row r="313" spans="1:9" s="60" customFormat="1" ht="14.25" customHeight="1" x14ac:dyDescent="0.2">
      <c r="A313" s="6"/>
      <c r="B313" s="37" t="s">
        <v>140</v>
      </c>
      <c r="C313" s="306">
        <v>18.599999999999998</v>
      </c>
      <c r="D313" s="307"/>
      <c r="E313" s="307"/>
      <c r="F313" s="182">
        <v>-0.4178403755868545</v>
      </c>
      <c r="G313" s="56"/>
      <c r="H313" s="5"/>
      <c r="I313" s="57"/>
    </row>
    <row r="314" spans="1:9" s="57" customFormat="1" ht="10.5" customHeight="1" x14ac:dyDescent="0.2">
      <c r="A314" s="6"/>
      <c r="B314" s="37" t="s">
        <v>179</v>
      </c>
      <c r="C314" s="306">
        <v>284.10000000000002</v>
      </c>
      <c r="D314" s="307"/>
      <c r="E314" s="307"/>
      <c r="F314" s="182"/>
      <c r="G314" s="56"/>
      <c r="H314" s="5"/>
    </row>
    <row r="315" spans="1:9" s="57" customFormat="1" ht="10.5" customHeight="1" x14ac:dyDescent="0.2">
      <c r="A315" s="6"/>
      <c r="B315" s="37" t="s">
        <v>223</v>
      </c>
      <c r="C315" s="306"/>
      <c r="D315" s="307"/>
      <c r="E315" s="307"/>
      <c r="F315" s="182"/>
      <c r="G315" s="56"/>
      <c r="H315" s="5"/>
    </row>
    <row r="316" spans="1:9" s="57" customFormat="1" ht="10.5" customHeight="1" x14ac:dyDescent="0.2">
      <c r="A316" s="6"/>
      <c r="B316" s="37" t="s">
        <v>498</v>
      </c>
      <c r="C316" s="306"/>
      <c r="D316" s="307"/>
      <c r="E316" s="307"/>
      <c r="F316" s="182"/>
      <c r="G316" s="56"/>
      <c r="H316" s="5"/>
    </row>
    <row r="317" spans="1:9" s="57" customFormat="1" ht="10.5" customHeight="1" x14ac:dyDescent="0.2">
      <c r="A317" s="6"/>
      <c r="B317" s="574" t="s">
        <v>456</v>
      </c>
      <c r="C317" s="306"/>
      <c r="D317" s="307"/>
      <c r="E317" s="307"/>
      <c r="F317" s="182"/>
      <c r="G317" s="56"/>
      <c r="H317" s="5"/>
    </row>
    <row r="318" spans="1:9" s="57" customFormat="1" ht="10.5" customHeight="1" x14ac:dyDescent="0.2">
      <c r="A318" s="6"/>
      <c r="B318" s="37" t="s">
        <v>280</v>
      </c>
      <c r="C318" s="306">
        <v>-8.64</v>
      </c>
      <c r="D318" s="307"/>
      <c r="E318" s="307"/>
      <c r="F318" s="182">
        <v>0.64258555133079875</v>
      </c>
      <c r="G318" s="59"/>
      <c r="H318" s="5"/>
    </row>
    <row r="319" spans="1:9" s="60" customFormat="1" ht="10.5" customHeight="1" x14ac:dyDescent="0.2">
      <c r="A319" s="24"/>
      <c r="B319" s="35" t="s">
        <v>143</v>
      </c>
      <c r="C319" s="308">
        <v>294.06000000000006</v>
      </c>
      <c r="D319" s="309"/>
      <c r="E319" s="309"/>
      <c r="F319" s="183"/>
      <c r="G319" s="56"/>
      <c r="H319" s="5"/>
    </row>
    <row r="320" spans="1:9" s="60" customFormat="1" ht="10.5" customHeight="1" x14ac:dyDescent="0.2">
      <c r="A320" s="24"/>
      <c r="B320" s="31" t="s">
        <v>466</v>
      </c>
      <c r="C320" s="308"/>
      <c r="D320" s="309"/>
      <c r="E320" s="309"/>
      <c r="F320" s="183"/>
      <c r="G320" s="56"/>
      <c r="H320" s="5"/>
    </row>
    <row r="321" spans="1:9" s="60" customFormat="1" ht="10.5" customHeight="1" x14ac:dyDescent="0.2">
      <c r="A321" s="24"/>
      <c r="B321" s="37" t="s">
        <v>468</v>
      </c>
      <c r="C321" s="308">
        <v>17382</v>
      </c>
      <c r="D321" s="309"/>
      <c r="E321" s="309"/>
      <c r="F321" s="183">
        <v>0.67779922779922774</v>
      </c>
      <c r="G321" s="56"/>
      <c r="H321" s="5"/>
    </row>
    <row r="322" spans="1:9" s="60" customFormat="1" ht="10.5" customHeight="1" x14ac:dyDescent="0.2">
      <c r="A322" s="6"/>
      <c r="B322" s="35" t="s">
        <v>467</v>
      </c>
      <c r="C322" s="306">
        <v>17382</v>
      </c>
      <c r="D322" s="307"/>
      <c r="E322" s="307"/>
      <c r="F322" s="182">
        <v>0.67779922779922774</v>
      </c>
      <c r="G322" s="59"/>
      <c r="H322" s="57"/>
      <c r="I322" s="57"/>
    </row>
    <row r="323" spans="1:9" s="60" customFormat="1" ht="13.5" customHeight="1" x14ac:dyDescent="0.2">
      <c r="A323" s="24"/>
      <c r="B323" s="31" t="s">
        <v>122</v>
      </c>
      <c r="C323" s="308"/>
      <c r="D323" s="309"/>
      <c r="E323" s="309"/>
      <c r="F323" s="183"/>
      <c r="G323" s="56"/>
    </row>
    <row r="324" spans="1:9" s="60" customFormat="1" ht="17.25" customHeight="1" x14ac:dyDescent="0.2">
      <c r="A324" s="6"/>
      <c r="B324" s="37" t="s">
        <v>144</v>
      </c>
      <c r="C324" s="306">
        <v>8.7200000000000006</v>
      </c>
      <c r="D324" s="307"/>
      <c r="E324" s="307"/>
      <c r="F324" s="182"/>
      <c r="G324" s="56"/>
      <c r="H324" s="5"/>
      <c r="I324" s="57"/>
    </row>
    <row r="325" spans="1:9" s="57" customFormat="1" ht="10.5" customHeight="1" x14ac:dyDescent="0.2">
      <c r="A325" s="6"/>
      <c r="B325" s="37" t="s">
        <v>224</v>
      </c>
      <c r="C325" s="306">
        <v>2.38</v>
      </c>
      <c r="D325" s="307"/>
      <c r="E325" s="307"/>
      <c r="F325" s="182"/>
      <c r="G325" s="56"/>
      <c r="H325" s="5"/>
    </row>
    <row r="326" spans="1:9" s="57" customFormat="1" ht="10.5" customHeight="1" x14ac:dyDescent="0.2">
      <c r="A326" s="6"/>
      <c r="B326" s="37" t="s">
        <v>414</v>
      </c>
      <c r="C326" s="306"/>
      <c r="D326" s="307"/>
      <c r="E326" s="307"/>
      <c r="F326" s="182"/>
      <c r="G326" s="59"/>
      <c r="H326" s="5"/>
    </row>
    <row r="327" spans="1:9" s="60" customFormat="1" ht="10.5" customHeight="1" x14ac:dyDescent="0.2">
      <c r="A327" s="24"/>
      <c r="B327" s="35" t="s">
        <v>120</v>
      </c>
      <c r="C327" s="308">
        <v>11.100000000000001</v>
      </c>
      <c r="D327" s="309"/>
      <c r="E327" s="309"/>
      <c r="F327" s="183"/>
      <c r="G327" s="62"/>
      <c r="H327" s="5"/>
    </row>
    <row r="328" spans="1:9" s="57" customFormat="1" ht="12" x14ac:dyDescent="0.2">
      <c r="A328" s="61"/>
      <c r="B328" s="33"/>
      <c r="C328" s="308"/>
      <c r="D328" s="309"/>
      <c r="E328" s="309"/>
      <c r="F328" s="183"/>
      <c r="G328" s="62"/>
      <c r="H328" s="63"/>
      <c r="I328" s="63"/>
    </row>
    <row r="329" spans="1:9" s="63" customFormat="1" ht="14.25" customHeight="1" x14ac:dyDescent="0.2">
      <c r="A329" s="61"/>
      <c r="B329" s="31" t="s">
        <v>244</v>
      </c>
      <c r="C329" s="308"/>
      <c r="D329" s="309"/>
      <c r="E329" s="309"/>
      <c r="F329" s="183"/>
      <c r="G329" s="59"/>
    </row>
    <row r="330" spans="1:9" s="63" customFormat="1" ht="14.25" customHeight="1" x14ac:dyDescent="0.2">
      <c r="A330" s="24"/>
      <c r="B330" s="37" t="s">
        <v>144</v>
      </c>
      <c r="C330" s="306"/>
      <c r="D330" s="307"/>
      <c r="E330" s="307"/>
      <c r="F330" s="182"/>
      <c r="G330" s="59"/>
      <c r="H330" s="5"/>
      <c r="I330" s="60"/>
    </row>
    <row r="331" spans="1:9" s="60" customFormat="1" ht="11.25" customHeight="1" x14ac:dyDescent="0.2">
      <c r="A331" s="24"/>
      <c r="B331" s="37" t="s">
        <v>125</v>
      </c>
      <c r="C331" s="306">
        <v>20103.639999999996</v>
      </c>
      <c r="D331" s="307"/>
      <c r="E331" s="307"/>
      <c r="F331" s="182">
        <v>0.23764060991706248</v>
      </c>
      <c r="G331" s="56"/>
      <c r="H331" s="5"/>
    </row>
    <row r="332" spans="1:9" s="60" customFormat="1" ht="11.25" customHeight="1" x14ac:dyDescent="0.2">
      <c r="A332" s="6"/>
      <c r="B332" s="37" t="s">
        <v>126</v>
      </c>
      <c r="C332" s="306">
        <v>-39.75</v>
      </c>
      <c r="D332" s="307"/>
      <c r="E332" s="307"/>
      <c r="F332" s="182"/>
      <c r="G332" s="56"/>
      <c r="H332" s="5"/>
      <c r="I332" s="57"/>
    </row>
    <row r="333" spans="1:9" s="57" customFormat="1" ht="10.5" customHeight="1" x14ac:dyDescent="0.2">
      <c r="A333" s="6"/>
      <c r="B333" s="37" t="s">
        <v>127</v>
      </c>
      <c r="C333" s="306">
        <v>793.40000000000009</v>
      </c>
      <c r="D333" s="307"/>
      <c r="E333" s="307"/>
      <c r="F333" s="182"/>
      <c r="G333" s="56"/>
      <c r="H333" s="5"/>
    </row>
    <row r="334" spans="1:9" s="57" customFormat="1" ht="10.5" customHeight="1" x14ac:dyDescent="0.2">
      <c r="A334" s="6"/>
      <c r="B334" s="37" t="s">
        <v>133</v>
      </c>
      <c r="C334" s="306">
        <v>3168.04</v>
      </c>
      <c r="D334" s="307"/>
      <c r="E334" s="307"/>
      <c r="F334" s="182">
        <v>-7.4113799563365945E-2</v>
      </c>
      <c r="G334" s="56"/>
      <c r="H334" s="5"/>
    </row>
    <row r="335" spans="1:9" s="57" customFormat="1" ht="10.5" customHeight="1" x14ac:dyDescent="0.2">
      <c r="A335" s="6"/>
      <c r="B335" s="37" t="s">
        <v>134</v>
      </c>
      <c r="C335" s="306">
        <v>332.92000000000007</v>
      </c>
      <c r="D335" s="307"/>
      <c r="E335" s="307"/>
      <c r="F335" s="182"/>
      <c r="G335" s="56"/>
      <c r="H335" s="5"/>
    </row>
    <row r="336" spans="1:9" s="57" customFormat="1" ht="10.5" customHeight="1" x14ac:dyDescent="0.2">
      <c r="A336" s="6"/>
      <c r="B336" s="37" t="s">
        <v>24</v>
      </c>
      <c r="C336" s="306">
        <v>32985.120000000003</v>
      </c>
      <c r="D336" s="307"/>
      <c r="E336" s="307"/>
      <c r="F336" s="182">
        <v>0.45329193548173885</v>
      </c>
      <c r="G336" s="56"/>
      <c r="H336" s="5"/>
    </row>
    <row r="337" spans="1:9" s="57" customFormat="1" ht="10.5" customHeight="1" x14ac:dyDescent="0.2">
      <c r="A337" s="6"/>
      <c r="B337" s="37" t="s">
        <v>138</v>
      </c>
      <c r="C337" s="306">
        <v>40.82</v>
      </c>
      <c r="D337" s="307"/>
      <c r="E337" s="307"/>
      <c r="F337" s="182"/>
      <c r="G337" s="56"/>
      <c r="H337" s="5"/>
    </row>
    <row r="338" spans="1:9" s="57" customFormat="1" ht="10.5" customHeight="1" x14ac:dyDescent="0.2">
      <c r="A338" s="6"/>
      <c r="B338" s="37" t="s">
        <v>34</v>
      </c>
      <c r="C338" s="306">
        <v>1328.6000000000001</v>
      </c>
      <c r="D338" s="307"/>
      <c r="E338" s="307"/>
      <c r="F338" s="182">
        <v>-0.60409080343999366</v>
      </c>
      <c r="G338" s="56"/>
      <c r="H338" s="5"/>
    </row>
    <row r="339" spans="1:9" s="57" customFormat="1" ht="10.5" customHeight="1" x14ac:dyDescent="0.2">
      <c r="A339" s="6"/>
      <c r="B339" s="37" t="s">
        <v>140</v>
      </c>
      <c r="C339" s="306"/>
      <c r="D339" s="307"/>
      <c r="E339" s="307"/>
      <c r="F339" s="182"/>
      <c r="G339" s="56"/>
      <c r="H339" s="5"/>
    </row>
    <row r="340" spans="1:9" s="57" customFormat="1" ht="10.5" customHeight="1" x14ac:dyDescent="0.2">
      <c r="A340" s="6"/>
      <c r="B340" s="37" t="s">
        <v>129</v>
      </c>
      <c r="C340" s="306">
        <v>6519.25</v>
      </c>
      <c r="D340" s="307"/>
      <c r="E340" s="307"/>
      <c r="F340" s="182">
        <v>0.27250564104966468</v>
      </c>
      <c r="G340" s="56"/>
      <c r="H340" s="5"/>
    </row>
    <row r="341" spans="1:9" s="57" customFormat="1" ht="10.5" customHeight="1" x14ac:dyDescent="0.2">
      <c r="A341" s="6"/>
      <c r="B341" s="16" t="s">
        <v>427</v>
      </c>
      <c r="C341" s="306"/>
      <c r="D341" s="307"/>
      <c r="E341" s="307"/>
      <c r="F341" s="182"/>
      <c r="G341" s="56"/>
      <c r="H341" s="5"/>
    </row>
    <row r="342" spans="1:9" s="57" customFormat="1" ht="10.5" customHeight="1" x14ac:dyDescent="0.2">
      <c r="A342" s="6"/>
      <c r="B342" s="37" t="s">
        <v>179</v>
      </c>
      <c r="C342" s="306"/>
      <c r="D342" s="307"/>
      <c r="E342" s="307"/>
      <c r="F342" s="182"/>
      <c r="G342" s="56"/>
      <c r="H342" s="5"/>
    </row>
    <row r="343" spans="1:9" s="57" customFormat="1" ht="10.5" customHeight="1" x14ac:dyDescent="0.2">
      <c r="A343" s="6"/>
      <c r="B343" s="37" t="s">
        <v>130</v>
      </c>
      <c r="C343" s="306"/>
      <c r="D343" s="307"/>
      <c r="E343" s="307"/>
      <c r="F343" s="182"/>
      <c r="G343" s="56"/>
      <c r="H343" s="5"/>
    </row>
    <row r="344" spans="1:9" s="57" customFormat="1" ht="10.5" customHeight="1" x14ac:dyDescent="0.2">
      <c r="A344" s="6"/>
      <c r="B344" s="37" t="s">
        <v>468</v>
      </c>
      <c r="C344" s="306">
        <v>30</v>
      </c>
      <c r="D344" s="307"/>
      <c r="E344" s="307"/>
      <c r="F344" s="182"/>
      <c r="G344" s="56"/>
      <c r="H344" s="5"/>
    </row>
    <row r="345" spans="1:9" s="57" customFormat="1" ht="10.5" customHeight="1" x14ac:dyDescent="0.2">
      <c r="A345" s="6"/>
      <c r="B345" s="575" t="s">
        <v>460</v>
      </c>
      <c r="C345" s="306"/>
      <c r="D345" s="307"/>
      <c r="E345" s="307"/>
      <c r="F345" s="182"/>
      <c r="G345" s="56"/>
      <c r="H345" s="5"/>
    </row>
    <row r="346" spans="1:9" s="57" customFormat="1" ht="10.5" customHeight="1" x14ac:dyDescent="0.2">
      <c r="A346" s="6"/>
      <c r="B346" s="575" t="s">
        <v>488</v>
      </c>
      <c r="C346" s="306"/>
      <c r="D346" s="307"/>
      <c r="E346" s="307"/>
      <c r="F346" s="182"/>
      <c r="G346" s="56"/>
      <c r="H346" s="5"/>
    </row>
    <row r="347" spans="1:9" s="57" customFormat="1" ht="10.5" customHeight="1" x14ac:dyDescent="0.2">
      <c r="A347" s="6"/>
      <c r="B347" s="37" t="s">
        <v>280</v>
      </c>
      <c r="C347" s="308">
        <v>-2654.9400000000005</v>
      </c>
      <c r="D347" s="309"/>
      <c r="E347" s="309"/>
      <c r="F347" s="183">
        <v>0.66545805836449001</v>
      </c>
      <c r="G347" s="59"/>
    </row>
    <row r="348" spans="1:9" s="60" customFormat="1" ht="10.5" customHeight="1" x14ac:dyDescent="0.2">
      <c r="A348" s="24"/>
      <c r="B348" s="35" t="s">
        <v>246</v>
      </c>
      <c r="C348" s="308">
        <v>62607.1</v>
      </c>
      <c r="D348" s="309"/>
      <c r="E348" s="309"/>
      <c r="F348" s="183">
        <v>0.25870336892151413</v>
      </c>
      <c r="G348" s="56"/>
      <c r="H348" s="5"/>
    </row>
    <row r="349" spans="1:9" s="60" customFormat="1" ht="10.5" customHeight="1" x14ac:dyDescent="0.2">
      <c r="A349" s="6"/>
      <c r="B349" s="35" t="s">
        <v>8</v>
      </c>
      <c r="C349" s="306">
        <v>16499266.830000021</v>
      </c>
      <c r="D349" s="307">
        <v>12375.79</v>
      </c>
      <c r="E349" s="307">
        <v>43366.48000000001</v>
      </c>
      <c r="F349" s="182">
        <v>0.14788819173768353</v>
      </c>
      <c r="G349" s="59"/>
      <c r="H349" s="57"/>
      <c r="I349" s="57"/>
    </row>
    <row r="350" spans="1:9" s="57" customFormat="1" ht="9" hidden="1" x14ac:dyDescent="0.15">
      <c r="A350" s="24"/>
      <c r="B350" s="33"/>
      <c r="C350" s="308"/>
      <c r="D350" s="309"/>
      <c r="E350" s="309"/>
      <c r="F350" s="183"/>
      <c r="G350" s="59"/>
      <c r="H350" s="60"/>
      <c r="I350" s="60"/>
    </row>
    <row r="351" spans="1:9" s="60" customFormat="1" ht="13.5" customHeight="1" x14ac:dyDescent="0.2">
      <c r="A351" s="24"/>
      <c r="B351" s="31" t="s">
        <v>145</v>
      </c>
      <c r="C351" s="308"/>
      <c r="D351" s="309"/>
      <c r="E351" s="309"/>
      <c r="F351" s="183"/>
      <c r="G351" s="59"/>
    </row>
    <row r="352" spans="1:9" s="60" customFormat="1" ht="13.5" customHeight="1" x14ac:dyDescent="0.2">
      <c r="A352" s="24"/>
      <c r="B352" s="37" t="s">
        <v>146</v>
      </c>
      <c r="C352" s="306">
        <v>134344.87999999995</v>
      </c>
      <c r="D352" s="307">
        <v>14363.080000000002</v>
      </c>
      <c r="E352" s="307">
        <v>660.97</v>
      </c>
      <c r="F352" s="182">
        <v>-0.21905542505407471</v>
      </c>
      <c r="G352" s="59"/>
      <c r="H352" s="5"/>
    </row>
    <row r="353" spans="1:9" s="60" customFormat="1" ht="10.5" customHeight="1" x14ac:dyDescent="0.2">
      <c r="A353" s="24"/>
      <c r="B353" s="37" t="s">
        <v>442</v>
      </c>
      <c r="C353" s="306">
        <v>186.84</v>
      </c>
      <c r="D353" s="307">
        <v>30.6</v>
      </c>
      <c r="E353" s="307"/>
      <c r="F353" s="182">
        <v>-0.46614092233841919</v>
      </c>
      <c r="G353" s="59"/>
      <c r="H353" s="5"/>
    </row>
    <row r="354" spans="1:9" s="60" customFormat="1" ht="10.5" customHeight="1" x14ac:dyDescent="0.2">
      <c r="A354" s="24"/>
      <c r="B354" s="37" t="s">
        <v>147</v>
      </c>
      <c r="C354" s="306">
        <v>370.43999999999971</v>
      </c>
      <c r="D354" s="307">
        <v>11.34</v>
      </c>
      <c r="E354" s="307">
        <v>3.7800000000000002</v>
      </c>
      <c r="F354" s="182">
        <v>-0.30648694187026126</v>
      </c>
      <c r="G354" s="59"/>
      <c r="H354" s="5"/>
    </row>
    <row r="355" spans="1:9" s="60" customFormat="1" ht="10.5" customHeight="1" x14ac:dyDescent="0.2">
      <c r="A355" s="24"/>
      <c r="B355" s="37" t="s">
        <v>148</v>
      </c>
      <c r="C355" s="306">
        <v>2584.3699999999944</v>
      </c>
      <c r="D355" s="307">
        <v>244.29000000000002</v>
      </c>
      <c r="E355" s="307">
        <v>3.7800000000000002</v>
      </c>
      <c r="F355" s="182">
        <v>-0.16879102783057898</v>
      </c>
      <c r="G355" s="59"/>
      <c r="H355" s="5"/>
    </row>
    <row r="356" spans="1:9" s="60" customFormat="1" ht="10.5" customHeight="1" x14ac:dyDescent="0.2">
      <c r="A356" s="24"/>
      <c r="B356" s="37" t="s">
        <v>125</v>
      </c>
      <c r="C356" s="306">
        <v>1206.1000000000004</v>
      </c>
      <c r="D356" s="307">
        <v>198.01</v>
      </c>
      <c r="E356" s="307"/>
      <c r="F356" s="182">
        <v>5.1067538126361889E-2</v>
      </c>
      <c r="G356" s="59"/>
      <c r="H356" s="5"/>
    </row>
    <row r="357" spans="1:9" s="60" customFormat="1" ht="10.5" hidden="1" customHeight="1" x14ac:dyDescent="0.2">
      <c r="A357" s="24"/>
      <c r="B357" s="16"/>
      <c r="C357" s="306"/>
      <c r="D357" s="307"/>
      <c r="E357" s="307"/>
      <c r="F357" s="182"/>
      <c r="G357" s="59"/>
      <c r="H357" s="5"/>
    </row>
    <row r="358" spans="1:9" s="60" customFormat="1" ht="10.5" customHeight="1" x14ac:dyDescent="0.2">
      <c r="A358" s="24"/>
      <c r="B358" s="37" t="s">
        <v>149</v>
      </c>
      <c r="C358" s="306">
        <v>268.96999999999997</v>
      </c>
      <c r="D358" s="307">
        <v>-8.8000000000000007</v>
      </c>
      <c r="E358" s="307"/>
      <c r="F358" s="182">
        <v>-0.19397662571171703</v>
      </c>
      <c r="G358" s="56"/>
      <c r="H358" s="5"/>
    </row>
    <row r="359" spans="1:9" s="60" customFormat="1" ht="10.5" customHeight="1" x14ac:dyDescent="0.2">
      <c r="A359" s="6"/>
      <c r="B359" s="37" t="s">
        <v>435</v>
      </c>
      <c r="C359" s="306"/>
      <c r="D359" s="307"/>
      <c r="E359" s="307"/>
      <c r="F359" s="182"/>
      <c r="G359" s="56"/>
      <c r="H359" s="5"/>
      <c r="I359" s="57"/>
    </row>
    <row r="360" spans="1:9" s="57" customFormat="1" ht="10.5" customHeight="1" x14ac:dyDescent="0.2">
      <c r="A360" s="6"/>
      <c r="B360" s="37" t="s">
        <v>281</v>
      </c>
      <c r="C360" s="306">
        <v>-9642</v>
      </c>
      <c r="D360" s="307">
        <v>-21</v>
      </c>
      <c r="E360" s="307">
        <v>-35</v>
      </c>
      <c r="F360" s="182">
        <v>0.11082949308755752</v>
      </c>
      <c r="G360" s="59"/>
      <c r="H360" s="5"/>
    </row>
    <row r="361" spans="1:9" s="57" customFormat="1" ht="10.5" customHeight="1" x14ac:dyDescent="0.2">
      <c r="A361" s="6"/>
      <c r="B361" s="575" t="s">
        <v>461</v>
      </c>
      <c r="C361" s="306"/>
      <c r="D361" s="307"/>
      <c r="E361" s="307"/>
      <c r="F361" s="182"/>
      <c r="G361" s="59"/>
      <c r="H361" s="5"/>
    </row>
    <row r="362" spans="1:9" s="57" customFormat="1" ht="10.5" hidden="1" customHeight="1" x14ac:dyDescent="0.2">
      <c r="A362" s="6"/>
      <c r="B362" s="579" t="s">
        <v>464</v>
      </c>
      <c r="C362" s="306"/>
      <c r="D362" s="307"/>
      <c r="E362" s="307"/>
      <c r="F362" s="182"/>
      <c r="G362" s="59"/>
      <c r="H362" s="5"/>
    </row>
    <row r="363" spans="1:9" s="60" customFormat="1" ht="10.5" customHeight="1" x14ac:dyDescent="0.2">
      <c r="A363" s="24"/>
      <c r="B363" s="41" t="s">
        <v>150</v>
      </c>
      <c r="C363" s="311">
        <v>129319.59999999995</v>
      </c>
      <c r="D363" s="312">
        <v>14817.520000000004</v>
      </c>
      <c r="E363" s="312">
        <v>633.53</v>
      </c>
      <c r="F363" s="184">
        <v>-0.23399390605082671</v>
      </c>
      <c r="G363" s="266"/>
      <c r="H363" s="5"/>
    </row>
    <row r="364" spans="1:9" s="60" customFormat="1" ht="10.5" customHeight="1" x14ac:dyDescent="0.15">
      <c r="A364" s="24"/>
      <c r="B364" s="265"/>
      <c r="C364" s="266"/>
      <c r="D364" s="266"/>
      <c r="E364" s="266"/>
      <c r="F364" s="266"/>
      <c r="G364" s="265"/>
      <c r="H364" s="267"/>
      <c r="I364" s="59"/>
    </row>
    <row r="365" spans="1:9" s="60" customFormat="1" ht="10.5" customHeight="1" x14ac:dyDescent="0.15">
      <c r="A365" s="24"/>
      <c r="B365" s="265" t="s">
        <v>238</v>
      </c>
      <c r="C365" s="265"/>
      <c r="D365" s="265"/>
      <c r="E365" s="265"/>
      <c r="F365" s="265"/>
      <c r="G365" s="265"/>
      <c r="H365" s="265"/>
      <c r="I365" s="59"/>
    </row>
    <row r="366" spans="1:9" s="60" customFormat="1" ht="9" x14ac:dyDescent="0.15">
      <c r="A366" s="24"/>
      <c r="B366" s="265" t="s">
        <v>249</v>
      </c>
      <c r="C366" s="265"/>
      <c r="D366" s="265"/>
      <c r="E366" s="265"/>
      <c r="F366" s="265"/>
      <c r="G366" s="265"/>
      <c r="H366" s="265"/>
      <c r="I366" s="59"/>
    </row>
    <row r="367" spans="1:9" s="60" customFormat="1" ht="10.5" customHeight="1" x14ac:dyDescent="0.15">
      <c r="A367" s="24"/>
      <c r="B367" s="265" t="s">
        <v>251</v>
      </c>
      <c r="C367" s="265"/>
      <c r="D367" s="265"/>
      <c r="E367" s="265"/>
      <c r="F367" s="265"/>
      <c r="G367" s="210"/>
      <c r="H367" s="265"/>
      <c r="I367" s="59"/>
    </row>
    <row r="368" spans="1:9" s="60" customFormat="1" ht="10.5" customHeight="1" x14ac:dyDescent="0.15">
      <c r="A368" s="24"/>
      <c r="B368" s="265" t="s">
        <v>376</v>
      </c>
      <c r="C368" s="210"/>
      <c r="D368" s="210"/>
      <c r="E368" s="210"/>
      <c r="F368" s="210"/>
      <c r="G368" s="210"/>
      <c r="H368" s="211"/>
      <c r="I368" s="59"/>
    </row>
    <row r="369" spans="1:9" s="60" customFormat="1" ht="10.5" customHeight="1" x14ac:dyDescent="0.2">
      <c r="A369" s="24"/>
      <c r="B369" s="265" t="s">
        <v>282</v>
      </c>
      <c r="C369" s="210"/>
      <c r="D369" s="210"/>
      <c r="E369" s="210"/>
      <c r="F369" s="210"/>
      <c r="G369" s="4"/>
      <c r="H369" s="211"/>
      <c r="I369" s="59"/>
    </row>
    <row r="370" spans="1:9" s="60" customFormat="1" ht="10.5" customHeight="1" x14ac:dyDescent="0.2">
      <c r="A370" s="6"/>
      <c r="B370" s="5"/>
      <c r="C370" s="3"/>
      <c r="D370" s="3"/>
      <c r="E370" s="3"/>
      <c r="F370" s="4"/>
      <c r="G370" s="8"/>
      <c r="H370" s="4"/>
      <c r="I370" s="51"/>
    </row>
    <row r="371" spans="1:9" ht="13.5" customHeight="1" x14ac:dyDescent="0.25">
      <c r="B371" s="7" t="s">
        <v>288</v>
      </c>
      <c r="C371" s="8"/>
      <c r="D371" s="8"/>
      <c r="E371" s="8"/>
      <c r="F371" s="8"/>
      <c r="H371" s="8"/>
      <c r="I371" s="8"/>
    </row>
    <row r="372" spans="1:9" ht="15" customHeight="1" x14ac:dyDescent="0.2">
      <c r="B372" s="9"/>
      <c r="C372" s="10" t="str">
        <f>$C$3</f>
        <v>MOIS D'AVRIL 2024</v>
      </c>
      <c r="D372" s="11"/>
      <c r="G372" s="15"/>
    </row>
    <row r="373" spans="1:9" ht="9.75" customHeight="1" x14ac:dyDescent="0.2">
      <c r="B373" s="12" t="s">
        <v>173</v>
      </c>
      <c r="C373" s="13"/>
      <c r="D373" s="13"/>
      <c r="E373" s="13"/>
      <c r="F373" s="14"/>
      <c r="G373" s="23"/>
      <c r="H373" s="5"/>
      <c r="I373" s="5"/>
    </row>
    <row r="374" spans="1:9" ht="19.5" customHeight="1" x14ac:dyDescent="0.2">
      <c r="B374" s="16" t="s">
        <v>7</v>
      </c>
      <c r="C374" s="17" t="s">
        <v>6</v>
      </c>
      <c r="D374" s="219" t="s">
        <v>242</v>
      </c>
      <c r="E374" s="219" t="s">
        <v>237</v>
      </c>
      <c r="F374" s="19" t="str">
        <f>Maladie_mnt!$H$5</f>
        <v>GAM</v>
      </c>
      <c r="G374" s="23"/>
      <c r="H374" s="5"/>
      <c r="I374" s="5"/>
    </row>
    <row r="375" spans="1:9" ht="13.5" customHeight="1" x14ac:dyDescent="0.2">
      <c r="B375" s="21"/>
      <c r="C375" s="44"/>
      <c r="D375" s="220"/>
      <c r="E375" s="220" t="s">
        <v>239</v>
      </c>
      <c r="F375" s="22" t="str">
        <f>Maladie_mnt!$H$6</f>
        <v>en %</v>
      </c>
      <c r="G375" s="56"/>
      <c r="H375" s="5"/>
      <c r="I375" s="5"/>
    </row>
    <row r="376" spans="1:9" ht="10.5" customHeight="1" x14ac:dyDescent="0.2">
      <c r="B376" s="31" t="s">
        <v>152</v>
      </c>
      <c r="C376" s="55"/>
      <c r="D376" s="225"/>
      <c r="E376" s="225"/>
      <c r="F376" s="182"/>
      <c r="G376" s="59"/>
      <c r="H376" s="57"/>
      <c r="I376" s="57"/>
    </row>
    <row r="377" spans="1:9" s="57" customFormat="1" x14ac:dyDescent="0.2">
      <c r="A377" s="24"/>
      <c r="B377" s="16" t="s">
        <v>12</v>
      </c>
      <c r="C377" s="308">
        <v>2114846.0599999996</v>
      </c>
      <c r="D377" s="309">
        <v>248</v>
      </c>
      <c r="E377" s="309">
        <v>8259.84</v>
      </c>
      <c r="F377" s="183">
        <v>9.1397998677283709E-2</v>
      </c>
      <c r="G377" s="56"/>
      <c r="H377" s="60"/>
      <c r="I377" s="60"/>
    </row>
    <row r="378" spans="1:9" s="60" customFormat="1" ht="14.25" customHeight="1" x14ac:dyDescent="0.2">
      <c r="A378" s="6"/>
      <c r="B378" s="16" t="s">
        <v>10</v>
      </c>
      <c r="C378" s="306"/>
      <c r="D378" s="307"/>
      <c r="E378" s="307"/>
      <c r="F378" s="182"/>
      <c r="G378" s="56"/>
      <c r="H378" s="5"/>
      <c r="I378" s="57"/>
    </row>
    <row r="379" spans="1:9" s="57" customFormat="1" hidden="1" x14ac:dyDescent="0.2">
      <c r="A379" s="6"/>
      <c r="B379" s="16" t="s">
        <v>9</v>
      </c>
      <c r="C379" s="306"/>
      <c r="D379" s="307"/>
      <c r="E379" s="307"/>
      <c r="F379" s="182"/>
      <c r="G379" s="56"/>
      <c r="H379" s="5"/>
    </row>
    <row r="380" spans="1:9" s="57" customFormat="1" hidden="1" x14ac:dyDescent="0.2">
      <c r="A380" s="6"/>
      <c r="B380" s="16" t="s">
        <v>299</v>
      </c>
      <c r="C380" s="306"/>
      <c r="D380" s="307"/>
      <c r="E380" s="307"/>
      <c r="F380" s="182"/>
      <c r="G380" s="56"/>
      <c r="H380" s="5"/>
    </row>
    <row r="381" spans="1:9" s="57" customFormat="1" hidden="1" x14ac:dyDescent="0.2">
      <c r="A381" s="6"/>
      <c r="B381" s="16" t="s">
        <v>11</v>
      </c>
      <c r="C381" s="306"/>
      <c r="D381" s="307"/>
      <c r="E381" s="307"/>
      <c r="F381" s="182"/>
      <c r="G381" s="56"/>
      <c r="H381" s="5"/>
    </row>
    <row r="382" spans="1:9" s="57" customFormat="1" hidden="1" x14ac:dyDescent="0.2">
      <c r="A382" s="6"/>
      <c r="B382" s="16" t="s">
        <v>75</v>
      </c>
      <c r="C382" s="306"/>
      <c r="D382" s="307"/>
      <c r="E382" s="307"/>
      <c r="F382" s="182"/>
      <c r="G382" s="59"/>
      <c r="H382" s="5"/>
    </row>
    <row r="383" spans="1:9" s="57" customFormat="1" hidden="1" x14ac:dyDescent="0.2">
      <c r="A383" s="24"/>
      <c r="B383" s="16" t="s">
        <v>85</v>
      </c>
      <c r="C383" s="306">
        <v>19175.310000000001</v>
      </c>
      <c r="D383" s="313">
        <v>19175.310000000001</v>
      </c>
      <c r="E383" s="313"/>
      <c r="F383" s="185">
        <v>-0.62226126608490917</v>
      </c>
      <c r="G383" s="59"/>
      <c r="H383" s="5"/>
      <c r="I383" s="60"/>
    </row>
    <row r="384" spans="1:9" s="60" customFormat="1" x14ac:dyDescent="0.2">
      <c r="A384" s="24"/>
      <c r="B384" s="37" t="s">
        <v>25</v>
      </c>
      <c r="C384" s="306"/>
      <c r="D384" s="313"/>
      <c r="E384" s="313"/>
      <c r="F384" s="185"/>
      <c r="G384" s="56"/>
      <c r="H384" s="5"/>
    </row>
    <row r="385" spans="1:11" s="60" customFormat="1" x14ac:dyDescent="0.2">
      <c r="A385" s="6"/>
      <c r="B385" s="37" t="s">
        <v>48</v>
      </c>
      <c r="C385" s="306"/>
      <c r="D385" s="313"/>
      <c r="E385" s="313"/>
      <c r="F385" s="185"/>
      <c r="G385" s="66"/>
      <c r="H385" s="5"/>
      <c r="I385" s="57"/>
    </row>
    <row r="386" spans="1:11" s="57" customFormat="1" x14ac:dyDescent="0.2">
      <c r="A386" s="6"/>
      <c r="B386" s="37" t="s">
        <v>355</v>
      </c>
      <c r="C386" s="306">
        <v>11</v>
      </c>
      <c r="D386" s="307"/>
      <c r="E386" s="307"/>
      <c r="F386" s="182"/>
      <c r="G386" s="66"/>
      <c r="H386" s="5"/>
    </row>
    <row r="387" spans="1:11" s="57" customFormat="1" ht="10.5" customHeight="1" x14ac:dyDescent="0.2">
      <c r="A387" s="6"/>
      <c r="B387" s="37" t="s">
        <v>79</v>
      </c>
      <c r="C387" s="306">
        <v>3560.17</v>
      </c>
      <c r="D387" s="307"/>
      <c r="E387" s="307">
        <v>-3</v>
      </c>
      <c r="F387" s="182">
        <v>0.14206845667725276</v>
      </c>
      <c r="G387" s="56"/>
      <c r="H387" s="5"/>
    </row>
    <row r="388" spans="1:11" s="57" customFormat="1" ht="10.5" customHeight="1" x14ac:dyDescent="0.2">
      <c r="A388" s="6"/>
      <c r="B388" s="16" t="s">
        <v>432</v>
      </c>
      <c r="C388" s="306">
        <v>208664.98000000429</v>
      </c>
      <c r="D388" s="313"/>
      <c r="E388" s="313">
        <v>480.80999999999995</v>
      </c>
      <c r="F388" s="185">
        <v>0.1107259735254722</v>
      </c>
      <c r="G388" s="59"/>
      <c r="H388" s="5"/>
    </row>
    <row r="389" spans="1:11" s="57" customFormat="1" ht="10.5" customHeight="1" x14ac:dyDescent="0.2">
      <c r="A389" s="6"/>
      <c r="B389" s="563" t="s">
        <v>440</v>
      </c>
      <c r="C389" s="306">
        <v>294.60000000000002</v>
      </c>
      <c r="D389" s="313"/>
      <c r="E389" s="313"/>
      <c r="F389" s="185"/>
      <c r="G389" s="59"/>
      <c r="H389" s="5"/>
    </row>
    <row r="390" spans="1:11" s="57" customFormat="1" ht="13.5" customHeight="1" x14ac:dyDescent="0.2">
      <c r="A390" s="6"/>
      <c r="B390" s="574" t="s">
        <v>457</v>
      </c>
      <c r="C390" s="306"/>
      <c r="D390" s="313"/>
      <c r="E390" s="313"/>
      <c r="F390" s="185"/>
      <c r="G390" s="59"/>
      <c r="H390" s="5"/>
    </row>
    <row r="391" spans="1:11" s="57" customFormat="1" ht="10.5" customHeight="1" x14ac:dyDescent="0.2">
      <c r="A391" s="6"/>
      <c r="B391" s="574" t="s">
        <v>476</v>
      </c>
      <c r="C391" s="306">
        <v>7723.2299999999987</v>
      </c>
      <c r="D391" s="313"/>
      <c r="E391" s="313">
        <v>6.33</v>
      </c>
      <c r="F391" s="185">
        <v>-0.20320174809627278</v>
      </c>
      <c r="G391" s="59"/>
      <c r="H391" s="5"/>
    </row>
    <row r="392" spans="1:11" s="57" customFormat="1" ht="10.5" customHeight="1" x14ac:dyDescent="0.2">
      <c r="A392" s="6"/>
      <c r="B392" s="574" t="s">
        <v>493</v>
      </c>
      <c r="C392" s="306"/>
      <c r="D392" s="313"/>
      <c r="E392" s="313"/>
      <c r="F392" s="185"/>
      <c r="G392" s="59"/>
      <c r="H392" s="5"/>
    </row>
    <row r="393" spans="1:11" s="57" customFormat="1" ht="10.5" customHeight="1" x14ac:dyDescent="0.2">
      <c r="A393" s="24"/>
      <c r="B393" s="563" t="s">
        <v>445</v>
      </c>
      <c r="C393" s="306">
        <v>61.80000000000009</v>
      </c>
      <c r="D393" s="313"/>
      <c r="E393" s="313"/>
      <c r="F393" s="185">
        <v>0.10160427807486672</v>
      </c>
      <c r="G393" s="59"/>
      <c r="H393" s="5"/>
    </row>
    <row r="394" spans="1:11" s="60" customFormat="1" ht="10.5" customHeight="1" x14ac:dyDescent="0.2">
      <c r="A394" s="6"/>
      <c r="B394" s="16" t="s">
        <v>280</v>
      </c>
      <c r="C394" s="306">
        <v>-355826.17000000016</v>
      </c>
      <c r="D394" s="313"/>
      <c r="E394" s="313">
        <v>-688.18999999999983</v>
      </c>
      <c r="F394" s="185">
        <v>0.8461789940724771</v>
      </c>
      <c r="G394" s="56"/>
      <c r="H394" s="5"/>
      <c r="J394" s="57"/>
      <c r="K394" s="57"/>
    </row>
    <row r="395" spans="1:11" s="57" customFormat="1" x14ac:dyDescent="0.2">
      <c r="A395" s="6"/>
      <c r="B395" s="29" t="s">
        <v>156</v>
      </c>
      <c r="C395" s="308">
        <v>1998510.9800000035</v>
      </c>
      <c r="D395" s="315">
        <v>19423.310000000001</v>
      </c>
      <c r="E395" s="315">
        <v>8055.79</v>
      </c>
      <c r="F395" s="186">
        <v>9.5768861653033888E-4</v>
      </c>
      <c r="G395" s="59"/>
      <c r="J395" s="60"/>
      <c r="K395" s="60"/>
    </row>
    <row r="396" spans="1:11" s="57" customFormat="1" x14ac:dyDescent="0.2">
      <c r="A396" s="24"/>
      <c r="B396" s="29" t="s">
        <v>153</v>
      </c>
      <c r="C396" s="308"/>
      <c r="D396" s="315"/>
      <c r="E396" s="315"/>
      <c r="F396" s="186"/>
      <c r="G396" s="59"/>
      <c r="H396" s="28"/>
    </row>
    <row r="397" spans="1:11" s="60" customFormat="1" ht="15" customHeight="1" x14ac:dyDescent="0.2">
      <c r="A397" s="2"/>
      <c r="B397" s="31" t="s">
        <v>154</v>
      </c>
      <c r="C397" s="308"/>
      <c r="D397" s="315"/>
      <c r="E397" s="315"/>
      <c r="F397" s="186"/>
      <c r="G397" s="282"/>
      <c r="J397" s="57"/>
      <c r="K397" s="57"/>
    </row>
    <row r="398" spans="1:11" ht="17.25" customHeight="1" x14ac:dyDescent="0.2">
      <c r="A398" s="2"/>
      <c r="B398" s="272" t="s">
        <v>268</v>
      </c>
      <c r="C398" s="317"/>
      <c r="D398" s="318"/>
      <c r="E398" s="318"/>
      <c r="F398" s="281"/>
      <c r="G398" s="282"/>
      <c r="H398" s="283"/>
      <c r="I398" s="5"/>
      <c r="J398" s="60"/>
      <c r="K398" s="60"/>
    </row>
    <row r="399" spans="1:11" ht="10.5" customHeight="1" x14ac:dyDescent="0.2">
      <c r="A399" s="2"/>
      <c r="B399" s="67" t="s">
        <v>267</v>
      </c>
      <c r="C399" s="317">
        <v>1143011.6099999999</v>
      </c>
      <c r="D399" s="318"/>
      <c r="E399" s="318">
        <v>7995.2000000000016</v>
      </c>
      <c r="F399" s="281">
        <v>0.15686645085135731</v>
      </c>
      <c r="G399" s="282"/>
      <c r="H399" s="283"/>
      <c r="I399" s="5"/>
    </row>
    <row r="400" spans="1:11" ht="21" customHeight="1" x14ac:dyDescent="0.2">
      <c r="A400" s="2"/>
      <c r="B400" s="272" t="s">
        <v>266</v>
      </c>
      <c r="C400" s="317"/>
      <c r="D400" s="318"/>
      <c r="E400" s="318"/>
      <c r="F400" s="281"/>
      <c r="G400" s="282"/>
      <c r="H400" s="283"/>
      <c r="I400" s="5"/>
    </row>
    <row r="401" spans="1:11" ht="11.25" customHeight="1" x14ac:dyDescent="0.2">
      <c r="A401" s="54"/>
      <c r="B401" s="67" t="s">
        <v>257</v>
      </c>
      <c r="C401" s="317">
        <v>927075.49000000081</v>
      </c>
      <c r="D401" s="318"/>
      <c r="E401" s="318">
        <v>1405.5000000000002</v>
      </c>
      <c r="F401" s="281">
        <v>0.27750438301969349</v>
      </c>
      <c r="G401" s="282"/>
      <c r="H401" s="283"/>
      <c r="I401" s="5"/>
    </row>
    <row r="402" spans="1:11" s="28" customFormat="1" ht="10.5" customHeight="1" x14ac:dyDescent="0.2">
      <c r="A402" s="2"/>
      <c r="B402" s="16" t="s">
        <v>258</v>
      </c>
      <c r="C402" s="317">
        <v>82.84</v>
      </c>
      <c r="D402" s="318"/>
      <c r="E402" s="318"/>
      <c r="F402" s="281">
        <v>-0.43302990897269189</v>
      </c>
      <c r="G402" s="282"/>
      <c r="H402" s="283"/>
      <c r="J402" s="5"/>
      <c r="K402" s="5"/>
    </row>
    <row r="403" spans="1:11" ht="10.5" customHeight="1" x14ac:dyDescent="0.2">
      <c r="A403" s="2"/>
      <c r="B403" s="67" t="s">
        <v>259</v>
      </c>
      <c r="C403" s="317">
        <v>6440.82</v>
      </c>
      <c r="D403" s="318"/>
      <c r="E403" s="318"/>
      <c r="F403" s="281">
        <v>-8.8776399483894375E-2</v>
      </c>
      <c r="G403" s="282"/>
      <c r="H403" s="283"/>
      <c r="I403" s="5"/>
      <c r="J403" s="28"/>
      <c r="K403" s="28"/>
    </row>
    <row r="404" spans="1:11" ht="10.5" customHeight="1" x14ac:dyDescent="0.2">
      <c r="A404" s="2"/>
      <c r="B404" s="67" t="s">
        <v>260</v>
      </c>
      <c r="C404" s="317">
        <v>286.74</v>
      </c>
      <c r="D404" s="318"/>
      <c r="E404" s="318"/>
      <c r="F404" s="281"/>
      <c r="G404" s="282"/>
      <c r="H404" s="283"/>
      <c r="I404" s="5"/>
    </row>
    <row r="405" spans="1:11" ht="10.5" customHeight="1" x14ac:dyDescent="0.2">
      <c r="A405" s="2"/>
      <c r="B405" s="67" t="s">
        <v>261</v>
      </c>
      <c r="C405" s="317">
        <v>2681.7</v>
      </c>
      <c r="D405" s="318"/>
      <c r="E405" s="318"/>
      <c r="F405" s="281">
        <v>-0.41071899446251214</v>
      </c>
      <c r="G405" s="282"/>
      <c r="H405" s="283"/>
      <c r="I405" s="5"/>
    </row>
    <row r="406" spans="1:11" ht="10.5" customHeight="1" x14ac:dyDescent="0.2">
      <c r="A406" s="2"/>
      <c r="B406" s="67" t="s">
        <v>262</v>
      </c>
      <c r="C406" s="317">
        <v>184955.17000000013</v>
      </c>
      <c r="D406" s="318"/>
      <c r="E406" s="318">
        <v>765.04</v>
      </c>
      <c r="F406" s="281">
        <v>0.14220707391463416</v>
      </c>
      <c r="G406" s="284"/>
      <c r="H406" s="283"/>
      <c r="I406" s="5"/>
    </row>
    <row r="407" spans="1:11" ht="10.5" customHeight="1" x14ac:dyDescent="0.2">
      <c r="A407" s="2"/>
      <c r="B407" s="67" t="s">
        <v>264</v>
      </c>
      <c r="C407" s="317">
        <v>306917.28999999998</v>
      </c>
      <c r="D407" s="318"/>
      <c r="E407" s="318"/>
      <c r="F407" s="281">
        <v>-0.19976039010487112</v>
      </c>
      <c r="G407" s="282"/>
      <c r="H407" s="283"/>
      <c r="I407" s="5"/>
    </row>
    <row r="408" spans="1:11" ht="10.5" customHeight="1" x14ac:dyDescent="0.2">
      <c r="A408" s="2"/>
      <c r="B408" s="67" t="s">
        <v>263</v>
      </c>
      <c r="C408" s="317"/>
      <c r="D408" s="318"/>
      <c r="E408" s="318"/>
      <c r="F408" s="281"/>
      <c r="G408" s="282"/>
      <c r="H408" s="283"/>
      <c r="I408" s="5"/>
    </row>
    <row r="409" spans="1:11" ht="18.75" customHeight="1" x14ac:dyDescent="0.2">
      <c r="A409" s="2"/>
      <c r="B409" s="29" t="s">
        <v>265</v>
      </c>
      <c r="C409" s="317"/>
      <c r="D409" s="318"/>
      <c r="E409" s="318"/>
      <c r="F409" s="281"/>
      <c r="G409" s="282"/>
      <c r="H409" s="283"/>
      <c r="I409" s="5"/>
    </row>
    <row r="410" spans="1:11" ht="10.5" customHeight="1" x14ac:dyDescent="0.2">
      <c r="A410" s="2"/>
      <c r="B410" s="16" t="s">
        <v>269</v>
      </c>
      <c r="C410" s="317"/>
      <c r="D410" s="318"/>
      <c r="E410" s="318"/>
      <c r="F410" s="281"/>
      <c r="G410" s="282"/>
      <c r="H410" s="283"/>
      <c r="I410" s="5"/>
    </row>
    <row r="411" spans="1:11" ht="10.5" customHeight="1" x14ac:dyDescent="0.2">
      <c r="A411" s="2"/>
      <c r="B411" s="16" t="s">
        <v>270</v>
      </c>
      <c r="C411" s="317"/>
      <c r="D411" s="318"/>
      <c r="E411" s="318"/>
      <c r="F411" s="281"/>
      <c r="G411" s="282"/>
      <c r="H411" s="283"/>
      <c r="I411" s="5"/>
    </row>
    <row r="412" spans="1:11" ht="10.5" customHeight="1" x14ac:dyDescent="0.2">
      <c r="A412" s="2"/>
      <c r="B412" s="29" t="s">
        <v>271</v>
      </c>
      <c r="C412" s="317"/>
      <c r="D412" s="318"/>
      <c r="E412" s="318"/>
      <c r="F412" s="281"/>
      <c r="G412" s="282"/>
      <c r="H412" s="283"/>
      <c r="I412" s="5"/>
    </row>
    <row r="413" spans="1:11" ht="10.5" customHeight="1" x14ac:dyDescent="0.2">
      <c r="A413" s="2"/>
      <c r="B413" s="16" t="s">
        <v>272</v>
      </c>
      <c r="C413" s="317">
        <v>47705.700000000012</v>
      </c>
      <c r="D413" s="318"/>
      <c r="E413" s="318"/>
      <c r="F413" s="281"/>
      <c r="G413" s="282"/>
      <c r="H413" s="283"/>
      <c r="I413" s="5"/>
    </row>
    <row r="414" spans="1:11" ht="10.5" customHeight="1" x14ac:dyDescent="0.2">
      <c r="A414" s="2"/>
      <c r="B414" s="574" t="s">
        <v>458</v>
      </c>
      <c r="C414" s="317"/>
      <c r="D414" s="318"/>
      <c r="E414" s="318"/>
      <c r="F414" s="281"/>
      <c r="G414" s="282"/>
      <c r="H414" s="283"/>
      <c r="I414" s="5"/>
    </row>
    <row r="415" spans="1:11" ht="10.5" customHeight="1" x14ac:dyDescent="0.2">
      <c r="A415" s="2"/>
      <c r="B415" s="16" t="s">
        <v>86</v>
      </c>
      <c r="C415" s="317">
        <v>187564.86999999994</v>
      </c>
      <c r="D415" s="318"/>
      <c r="E415" s="318">
        <v>336.70000000000005</v>
      </c>
      <c r="F415" s="281">
        <v>0.31257814136874962</v>
      </c>
      <c r="G415" s="70"/>
      <c r="H415" s="283"/>
      <c r="I415" s="5"/>
    </row>
    <row r="416" spans="1:11" ht="13.5" customHeight="1" x14ac:dyDescent="0.2">
      <c r="A416" s="54"/>
      <c r="B416" s="29" t="s">
        <v>155</v>
      </c>
      <c r="C416" s="308">
        <v>2806722.2300000009</v>
      </c>
      <c r="D416" s="315"/>
      <c r="E416" s="315">
        <v>10502.440000000002</v>
      </c>
      <c r="F416" s="186">
        <v>0.1513294320309686</v>
      </c>
      <c r="G416" s="69"/>
      <c r="H416" s="5"/>
      <c r="I416" s="28"/>
    </row>
    <row r="417" spans="1:9" s="28" customFormat="1" ht="10.5" hidden="1" customHeight="1" x14ac:dyDescent="0.2">
      <c r="A417" s="2"/>
      <c r="B417" s="29"/>
      <c r="C417" s="306"/>
      <c r="D417" s="313"/>
      <c r="E417" s="313"/>
      <c r="F417" s="185"/>
      <c r="G417" s="69"/>
      <c r="H417" s="5"/>
      <c r="I417" s="5"/>
    </row>
    <row r="418" spans="1:9" ht="9" hidden="1" customHeight="1" x14ac:dyDescent="0.2">
      <c r="A418" s="2"/>
      <c r="B418" s="29"/>
      <c r="C418" s="306"/>
      <c r="D418" s="313"/>
      <c r="E418" s="313"/>
      <c r="F418" s="185"/>
      <c r="G418" s="70"/>
      <c r="H418" s="5"/>
      <c r="I418" s="5"/>
    </row>
    <row r="419" spans="1:9" ht="8.25" hidden="1" customHeight="1" x14ac:dyDescent="0.2">
      <c r="A419" s="54"/>
      <c r="B419" s="52"/>
      <c r="C419" s="308"/>
      <c r="D419" s="315"/>
      <c r="E419" s="315"/>
      <c r="F419" s="186"/>
      <c r="G419" s="69"/>
      <c r="H419" s="28"/>
      <c r="I419" s="28"/>
    </row>
    <row r="420" spans="1:9" s="28" customFormat="1" ht="15" hidden="1" customHeight="1" x14ac:dyDescent="0.2">
      <c r="A420" s="2"/>
      <c r="B420" s="52"/>
      <c r="C420" s="306"/>
      <c r="D420" s="313"/>
      <c r="E420" s="313"/>
      <c r="F420" s="185"/>
      <c r="G420" s="69"/>
      <c r="H420" s="5"/>
      <c r="I420" s="5"/>
    </row>
    <row r="421" spans="1:9" ht="7.5" hidden="1" customHeight="1" x14ac:dyDescent="0.2">
      <c r="A421" s="2"/>
      <c r="B421" s="52"/>
      <c r="C421" s="306"/>
      <c r="D421" s="313"/>
      <c r="E421" s="313"/>
      <c r="F421" s="185"/>
      <c r="G421" s="69"/>
      <c r="H421" s="5"/>
      <c r="I421" s="5"/>
    </row>
    <row r="422" spans="1:9" ht="9.75" hidden="1" customHeight="1" x14ac:dyDescent="0.2">
      <c r="A422" s="2"/>
      <c r="B422" s="29"/>
      <c r="C422" s="306"/>
      <c r="D422" s="313"/>
      <c r="E422" s="313"/>
      <c r="F422" s="185"/>
      <c r="G422" s="70"/>
      <c r="H422" s="5"/>
      <c r="I422" s="5"/>
    </row>
    <row r="423" spans="1:9" ht="18" customHeight="1" x14ac:dyDescent="0.2">
      <c r="A423" s="2"/>
      <c r="B423" s="273" t="s">
        <v>43</v>
      </c>
      <c r="C423" s="308">
        <v>212531.31999999995</v>
      </c>
      <c r="D423" s="315"/>
      <c r="E423" s="315">
        <v>1737.8</v>
      </c>
      <c r="F423" s="186">
        <v>0.2509853074150894</v>
      </c>
      <c r="G423" s="69"/>
      <c r="H423" s="5"/>
      <c r="I423" s="5"/>
    </row>
    <row r="424" spans="1:9" ht="13.5" customHeight="1" x14ac:dyDescent="0.2">
      <c r="A424" s="54"/>
      <c r="B424" s="74" t="s">
        <v>162</v>
      </c>
      <c r="C424" s="308"/>
      <c r="D424" s="315"/>
      <c r="E424" s="315"/>
      <c r="F424" s="186"/>
      <c r="G424" s="69"/>
      <c r="H424" s="28"/>
      <c r="I424" s="28"/>
    </row>
    <row r="425" spans="1:9" s="28" customFormat="1" ht="10.5" customHeight="1" x14ac:dyDescent="0.2">
      <c r="A425" s="2"/>
      <c r="B425" s="37" t="s">
        <v>20</v>
      </c>
      <c r="C425" s="306">
        <v>9763.0400000000009</v>
      </c>
      <c r="D425" s="313"/>
      <c r="E425" s="313"/>
      <c r="F425" s="185">
        <v>-0.58124205422599362</v>
      </c>
      <c r="G425" s="69"/>
      <c r="H425" s="5"/>
      <c r="I425" s="5"/>
    </row>
    <row r="426" spans="1:9" ht="10.5" customHeight="1" x14ac:dyDescent="0.2">
      <c r="A426" s="2"/>
      <c r="B426" s="75" t="s">
        <v>159</v>
      </c>
      <c r="C426" s="306">
        <v>991933.31999999913</v>
      </c>
      <c r="D426" s="313"/>
      <c r="E426" s="313">
        <v>4966.72</v>
      </c>
      <c r="F426" s="185">
        <v>9.3284848769142226E-2</v>
      </c>
      <c r="G426" s="69"/>
      <c r="H426" s="5"/>
      <c r="I426" s="5"/>
    </row>
    <row r="427" spans="1:9" ht="10.5" customHeight="1" x14ac:dyDescent="0.2">
      <c r="A427" s="2"/>
      <c r="B427" s="75" t="s">
        <v>26</v>
      </c>
      <c r="C427" s="306">
        <v>1038295.5399999991</v>
      </c>
      <c r="D427" s="313"/>
      <c r="E427" s="313">
        <v>6929.7900000000009</v>
      </c>
      <c r="F427" s="185">
        <v>0.15193457720169246</v>
      </c>
      <c r="G427" s="69"/>
      <c r="H427" s="5"/>
      <c r="I427" s="5"/>
    </row>
    <row r="428" spans="1:9" ht="10.5" customHeight="1" x14ac:dyDescent="0.2">
      <c r="A428" s="2"/>
      <c r="B428" s="75" t="s">
        <v>27</v>
      </c>
      <c r="C428" s="306">
        <v>2977865.2399999993</v>
      </c>
      <c r="D428" s="313"/>
      <c r="E428" s="313">
        <v>9407.3299999999981</v>
      </c>
      <c r="F428" s="185">
        <v>0.16777148678539455</v>
      </c>
      <c r="G428" s="69"/>
      <c r="H428" s="5"/>
      <c r="I428" s="5"/>
    </row>
    <row r="429" spans="1:9" ht="10.5" customHeight="1" x14ac:dyDescent="0.2">
      <c r="A429" s="2"/>
      <c r="B429" s="75" t="s">
        <v>274</v>
      </c>
      <c r="C429" s="306">
        <v>137832.71999999991</v>
      </c>
      <c r="D429" s="313"/>
      <c r="E429" s="313">
        <v>167</v>
      </c>
      <c r="F429" s="185">
        <v>1.5683350623361791E-2</v>
      </c>
      <c r="G429" s="69"/>
      <c r="H429" s="5"/>
      <c r="I429" s="5"/>
    </row>
    <row r="430" spans="1:9" ht="10.5" customHeight="1" x14ac:dyDescent="0.2">
      <c r="A430" s="2"/>
      <c r="B430" s="75" t="s">
        <v>273</v>
      </c>
      <c r="C430" s="306"/>
      <c r="D430" s="313"/>
      <c r="E430" s="313"/>
      <c r="F430" s="185"/>
      <c r="G430" s="69"/>
      <c r="H430" s="5"/>
      <c r="I430" s="5"/>
    </row>
    <row r="431" spans="1:9" ht="10.5" hidden="1" customHeight="1" x14ac:dyDescent="0.2">
      <c r="A431" s="2"/>
      <c r="B431" s="75" t="s">
        <v>49</v>
      </c>
      <c r="C431" s="306">
        <v>19567.299999999996</v>
      </c>
      <c r="D431" s="313"/>
      <c r="E431" s="313"/>
      <c r="F431" s="185">
        <v>-0.3931692503691262</v>
      </c>
      <c r="G431" s="69"/>
      <c r="H431" s="5"/>
      <c r="I431" s="5"/>
    </row>
    <row r="432" spans="1:9" hidden="1" x14ac:dyDescent="0.2">
      <c r="A432" s="2"/>
      <c r="B432" s="37" t="s">
        <v>50</v>
      </c>
      <c r="C432" s="306"/>
      <c r="D432" s="313"/>
      <c r="E432" s="313"/>
      <c r="F432" s="185"/>
      <c r="G432" s="69"/>
      <c r="H432" s="5"/>
      <c r="I432" s="5"/>
    </row>
    <row r="433" spans="1:10" x14ac:dyDescent="0.2">
      <c r="A433" s="2"/>
      <c r="B433" s="574" t="s">
        <v>459</v>
      </c>
      <c r="C433" s="306"/>
      <c r="D433" s="313"/>
      <c r="E433" s="313"/>
      <c r="F433" s="185"/>
      <c r="G433" s="69"/>
      <c r="H433" s="5"/>
      <c r="I433" s="5"/>
    </row>
    <row r="434" spans="1:10" ht="10.5" customHeight="1" x14ac:dyDescent="0.2">
      <c r="A434" s="2"/>
      <c r="B434" s="75" t="s">
        <v>28</v>
      </c>
      <c r="C434" s="306">
        <v>28468.71000000001</v>
      </c>
      <c r="D434" s="313"/>
      <c r="E434" s="313"/>
      <c r="F434" s="185"/>
      <c r="G434" s="69"/>
      <c r="H434" s="5"/>
      <c r="I434" s="5"/>
    </row>
    <row r="435" spans="1:10" ht="10.5" customHeight="1" x14ac:dyDescent="0.2">
      <c r="A435" s="2"/>
      <c r="B435" s="37" t="s">
        <v>280</v>
      </c>
      <c r="C435" s="306">
        <v>-51869.130000000019</v>
      </c>
      <c r="D435" s="313"/>
      <c r="E435" s="313">
        <v>-249</v>
      </c>
      <c r="F435" s="185">
        <v>0.38222951204108235</v>
      </c>
      <c r="G435" s="70"/>
      <c r="H435" s="5"/>
      <c r="I435" s="5"/>
    </row>
    <row r="436" spans="1:10" ht="10.5" customHeight="1" x14ac:dyDescent="0.2">
      <c r="A436" s="54"/>
      <c r="B436" s="35" t="s">
        <v>160</v>
      </c>
      <c r="C436" s="308">
        <v>5151856.7399999974</v>
      </c>
      <c r="D436" s="315"/>
      <c r="E436" s="315">
        <v>21221.84</v>
      </c>
      <c r="F436" s="186">
        <v>0.13837105271538852</v>
      </c>
      <c r="G436" s="69"/>
      <c r="H436" s="5"/>
      <c r="I436" s="28"/>
    </row>
    <row r="437" spans="1:10" ht="17.25" customHeight="1" x14ac:dyDescent="0.2">
      <c r="A437" s="2"/>
      <c r="B437" s="76" t="s">
        <v>33</v>
      </c>
      <c r="C437" s="306"/>
      <c r="D437" s="313"/>
      <c r="E437" s="313"/>
      <c r="F437" s="185"/>
      <c r="G437" s="69"/>
      <c r="H437" s="5"/>
      <c r="I437" s="5"/>
    </row>
    <row r="438" spans="1:10" ht="10.5" customHeight="1" x14ac:dyDescent="0.2">
      <c r="A438" s="2"/>
      <c r="B438" s="76" t="s">
        <v>490</v>
      </c>
      <c r="C438" s="306"/>
      <c r="D438" s="313"/>
      <c r="E438" s="313"/>
      <c r="F438" s="185"/>
      <c r="G438" s="69"/>
      <c r="H438" s="5"/>
      <c r="I438" s="5"/>
    </row>
    <row r="439" spans="1:10" ht="10.5" customHeight="1" x14ac:dyDescent="0.2">
      <c r="A439" s="2"/>
      <c r="B439" s="76" t="s">
        <v>477</v>
      </c>
      <c r="C439" s="306"/>
      <c r="D439" s="313"/>
      <c r="E439" s="313"/>
      <c r="F439" s="185"/>
      <c r="G439" s="69"/>
      <c r="H439" s="5"/>
      <c r="I439" s="5"/>
    </row>
    <row r="440" spans="1:10" ht="10.5" customHeight="1" x14ac:dyDescent="0.2">
      <c r="A440" s="2"/>
      <c r="B440" s="76" t="s">
        <v>492</v>
      </c>
      <c r="C440" s="306"/>
      <c r="D440" s="313"/>
      <c r="E440" s="313"/>
      <c r="F440" s="185"/>
      <c r="G440" s="69"/>
      <c r="H440" s="5"/>
      <c r="I440" s="5"/>
    </row>
    <row r="441" spans="1:10" ht="10.5" customHeight="1" x14ac:dyDescent="0.2">
      <c r="A441" s="2"/>
      <c r="B441" s="76" t="s">
        <v>480</v>
      </c>
      <c r="C441" s="306"/>
      <c r="D441" s="313"/>
      <c r="E441" s="313"/>
      <c r="F441" s="185"/>
      <c r="G441" s="79"/>
      <c r="H441" s="5"/>
      <c r="I441" s="5"/>
    </row>
    <row r="442" spans="1:10" ht="10.5" customHeight="1" x14ac:dyDescent="0.2">
      <c r="A442" s="2"/>
      <c r="B442" s="76" t="s">
        <v>494</v>
      </c>
      <c r="C442" s="306">
        <v>1.769088</v>
      </c>
      <c r="D442" s="313"/>
      <c r="E442" s="313"/>
      <c r="F442" s="185"/>
      <c r="G442" s="79"/>
      <c r="H442" s="5"/>
      <c r="I442" s="5"/>
    </row>
    <row r="443" spans="1:10" ht="13.5" customHeight="1" x14ac:dyDescent="0.2">
      <c r="A443" s="77"/>
      <c r="B443" s="73" t="s">
        <v>158</v>
      </c>
      <c r="C443" s="308">
        <v>154886.49</v>
      </c>
      <c r="D443" s="315"/>
      <c r="E443" s="315"/>
      <c r="F443" s="186">
        <v>0.94948554391426154</v>
      </c>
      <c r="G443" s="69"/>
      <c r="H443" s="5"/>
      <c r="I443" s="80"/>
    </row>
    <row r="444" spans="1:10" s="80" customFormat="1" ht="12.75" x14ac:dyDescent="0.2">
      <c r="A444" s="2"/>
      <c r="B444" s="78" t="s">
        <v>161</v>
      </c>
      <c r="C444" s="306">
        <v>5519276.3190879971</v>
      </c>
      <c r="D444" s="313"/>
      <c r="E444" s="313">
        <v>22959.64</v>
      </c>
      <c r="F444" s="185">
        <v>0.15587291851987262</v>
      </c>
      <c r="G444" s="69"/>
      <c r="H444" s="5"/>
      <c r="I444" s="5"/>
    </row>
    <row r="445" spans="1:10" ht="10.5" hidden="1" customHeight="1" x14ac:dyDescent="0.2">
      <c r="A445" s="2"/>
      <c r="B445" s="76" t="s">
        <v>80</v>
      </c>
      <c r="C445" s="306"/>
      <c r="D445" s="313"/>
      <c r="E445" s="313"/>
      <c r="F445" s="185"/>
      <c r="G445" s="69"/>
      <c r="H445" s="5"/>
      <c r="I445" s="5"/>
      <c r="J445" s="83"/>
    </row>
    <row r="446" spans="1:10" hidden="1" x14ac:dyDescent="0.2">
      <c r="A446" s="2"/>
      <c r="B446" s="76" t="s">
        <v>81</v>
      </c>
      <c r="C446" s="306"/>
      <c r="D446" s="313"/>
      <c r="E446" s="313"/>
      <c r="F446" s="185"/>
      <c r="G446" s="69"/>
      <c r="H446" s="5"/>
      <c r="I446" s="5"/>
    </row>
    <row r="447" spans="1:10" x14ac:dyDescent="0.2">
      <c r="A447" s="2"/>
      <c r="B447" s="76" t="s">
        <v>78</v>
      </c>
      <c r="C447" s="306">
        <v>70746391.199999988</v>
      </c>
      <c r="D447" s="313"/>
      <c r="E447" s="313"/>
      <c r="F447" s="185">
        <v>0.15237304393960849</v>
      </c>
      <c r="G447" s="69"/>
      <c r="H447" s="5"/>
      <c r="I447" s="5"/>
    </row>
    <row r="448" spans="1:10" x14ac:dyDescent="0.2">
      <c r="A448" s="2"/>
      <c r="B448" s="76" t="s">
        <v>76</v>
      </c>
      <c r="C448" s="306">
        <v>323249826.27000022</v>
      </c>
      <c r="D448" s="313"/>
      <c r="E448" s="313"/>
      <c r="F448" s="185">
        <v>0.24549473946729639</v>
      </c>
      <c r="G448" s="69"/>
      <c r="H448" s="5"/>
      <c r="I448" s="5"/>
    </row>
    <row r="449" spans="1:10" x14ac:dyDescent="0.2">
      <c r="A449" s="2"/>
      <c r="B449" s="76" t="s">
        <v>77</v>
      </c>
      <c r="C449" s="306"/>
      <c r="D449" s="313"/>
      <c r="E449" s="313"/>
      <c r="F449" s="185"/>
      <c r="G449" s="69"/>
      <c r="H449" s="5"/>
      <c r="I449" s="5"/>
    </row>
    <row r="450" spans="1:10" ht="12" x14ac:dyDescent="0.2">
      <c r="A450" s="2"/>
      <c r="B450" s="83" t="s">
        <v>276</v>
      </c>
      <c r="C450" s="308">
        <v>393996217.47000021</v>
      </c>
      <c r="D450" s="315"/>
      <c r="E450" s="315"/>
      <c r="F450" s="186">
        <v>0.22768098135472692</v>
      </c>
      <c r="G450" s="70"/>
      <c r="H450" s="5"/>
      <c r="I450" s="5"/>
    </row>
    <row r="451" spans="1:10" ht="12.75" x14ac:dyDescent="0.2">
      <c r="A451" s="54"/>
      <c r="B451" s="52" t="s">
        <v>157</v>
      </c>
      <c r="C451" s="308">
        <v>420949313.42908818</v>
      </c>
      <c r="D451" s="315">
        <v>19423.310000000001</v>
      </c>
      <c r="E451" s="315">
        <v>85517.88</v>
      </c>
      <c r="F451" s="186">
        <v>0.22127926194068515</v>
      </c>
      <c r="G451" s="69"/>
      <c r="H451" s="5"/>
      <c r="I451" s="28"/>
    </row>
    <row r="452" spans="1:10" ht="10.5" customHeight="1" x14ac:dyDescent="0.2">
      <c r="A452" s="2"/>
      <c r="B452" s="167" t="s">
        <v>181</v>
      </c>
      <c r="C452" s="319"/>
      <c r="D452" s="320"/>
      <c r="E452" s="320"/>
      <c r="F452" s="240"/>
      <c r="G452" s="69"/>
      <c r="H452" s="5"/>
      <c r="I452" s="5"/>
    </row>
    <row r="453" spans="1:10" ht="10.5" customHeight="1" x14ac:dyDescent="0.2">
      <c r="A453" s="2"/>
      <c r="B453" s="168" t="s">
        <v>182</v>
      </c>
      <c r="C453" s="321"/>
      <c r="D453" s="322"/>
      <c r="E453" s="322"/>
      <c r="F453" s="194"/>
      <c r="G453" s="70"/>
      <c r="H453" s="5"/>
      <c r="I453" s="5"/>
    </row>
    <row r="454" spans="1:10" s="28" customFormat="1" ht="21.75" customHeight="1" x14ac:dyDescent="0.2">
      <c r="A454" s="54"/>
      <c r="B454" s="212" t="s">
        <v>31</v>
      </c>
      <c r="C454" s="431">
        <v>434977229.1090883</v>
      </c>
      <c r="D454" s="432"/>
      <c r="E454" s="432">
        <v>108628.61</v>
      </c>
      <c r="F454" s="433">
        <v>0.2104981132024899</v>
      </c>
      <c r="G454" s="424"/>
      <c r="H454" s="5"/>
    </row>
    <row r="455" spans="1:10" s="28" customFormat="1" ht="21.75" hidden="1" customHeight="1" x14ac:dyDescent="0.2">
      <c r="A455" s="54"/>
      <c r="B455" s="76" t="s">
        <v>13</v>
      </c>
      <c r="C455" s="274"/>
      <c r="D455" s="276"/>
      <c r="E455" s="241"/>
      <c r="F455" s="425"/>
      <c r="G455" s="424"/>
      <c r="H455" s="211"/>
      <c r="I455" s="70"/>
    </row>
    <row r="456" spans="1:10" s="28" customFormat="1" hidden="1" x14ac:dyDescent="0.2">
      <c r="A456" s="54"/>
      <c r="B456" s="76" t="s">
        <v>14</v>
      </c>
      <c r="C456" s="275"/>
      <c r="D456" s="65"/>
      <c r="E456" s="241"/>
      <c r="F456" s="425"/>
      <c r="G456" s="210"/>
      <c r="H456" s="211"/>
      <c r="I456" s="70"/>
      <c r="J456" s="5"/>
    </row>
    <row r="457" spans="1:10" s="28" customFormat="1" ht="12" hidden="1" x14ac:dyDescent="0.2">
      <c r="A457" s="54"/>
      <c r="B457" s="229" t="s">
        <v>248</v>
      </c>
      <c r="C457" s="241"/>
      <c r="D457" s="241"/>
      <c r="E457" s="241"/>
      <c r="F457" s="241"/>
      <c r="G457" s="213"/>
      <c r="H457" s="211"/>
      <c r="I457" s="70"/>
      <c r="J457" s="5"/>
    </row>
    <row r="458" spans="1:10" s="28" customFormat="1" ht="21.75" customHeight="1" x14ac:dyDescent="0.2">
      <c r="A458" s="54"/>
      <c r="B458" s="265" t="s">
        <v>238</v>
      </c>
      <c r="C458" s="213"/>
      <c r="D458" s="213"/>
      <c r="E458" s="213"/>
      <c r="F458" s="213"/>
      <c r="G458" s="213"/>
      <c r="H458" s="214"/>
      <c r="I458" s="70"/>
      <c r="J458" s="5"/>
    </row>
    <row r="459" spans="1:10" s="28" customFormat="1" x14ac:dyDescent="0.2">
      <c r="A459" s="54"/>
      <c r="B459" s="265" t="s">
        <v>251</v>
      </c>
      <c r="C459" s="213"/>
      <c r="D459" s="213"/>
      <c r="E459" s="213"/>
      <c r="F459" s="213"/>
      <c r="G459" s="213"/>
      <c r="H459" s="214"/>
      <c r="I459" s="70"/>
    </row>
    <row r="460" spans="1:10" s="28" customFormat="1" x14ac:dyDescent="0.2">
      <c r="A460" s="54"/>
      <c r="B460" s="265" t="s">
        <v>376</v>
      </c>
      <c r="C460" s="213"/>
      <c r="D460" s="213"/>
      <c r="E460" s="213"/>
      <c r="F460" s="213"/>
      <c r="G460" s="213"/>
      <c r="H460" s="214"/>
      <c r="I460" s="70"/>
    </row>
    <row r="461" spans="1:10" s="28" customFormat="1" x14ac:dyDescent="0.2">
      <c r="A461" s="54"/>
      <c r="B461" s="265" t="s">
        <v>282</v>
      </c>
      <c r="C461" s="213"/>
      <c r="D461" s="213"/>
      <c r="E461" s="213"/>
      <c r="F461" s="213"/>
      <c r="G461" s="213"/>
      <c r="H461" s="214"/>
      <c r="I461" s="70"/>
    </row>
    <row r="462" spans="1:10" s="28" customFormat="1" x14ac:dyDescent="0.2">
      <c r="A462" s="54"/>
      <c r="B462" s="265"/>
      <c r="C462" s="213"/>
      <c r="D462" s="213"/>
      <c r="E462" s="213"/>
      <c r="F462" s="213"/>
      <c r="G462" s="5"/>
      <c r="H462" s="214"/>
      <c r="I462" s="70"/>
    </row>
    <row r="463" spans="1:10" s="28" customFormat="1" x14ac:dyDescent="0.2">
      <c r="A463" s="6"/>
      <c r="B463" s="43"/>
      <c r="C463" s="85"/>
      <c r="D463" s="85"/>
      <c r="E463" s="86"/>
      <c r="F463" s="5"/>
      <c r="G463" s="8"/>
      <c r="H463" s="5"/>
      <c r="I463" s="85"/>
    </row>
    <row r="464" spans="1:10" ht="16.5" customHeight="1" x14ac:dyDescent="0.25">
      <c r="B464" s="7" t="s">
        <v>288</v>
      </c>
      <c r="C464" s="8"/>
      <c r="D464" s="8"/>
      <c r="E464" s="8"/>
      <c r="F464" s="8"/>
      <c r="H464" s="8"/>
      <c r="I464" s="8"/>
    </row>
    <row r="465" spans="1:10" x14ac:dyDescent="0.2">
      <c r="B465" s="9"/>
      <c r="C465" s="10" t="str">
        <f>$C$3</f>
        <v>MOIS D'AVRIL 2024</v>
      </c>
      <c r="D465" s="11"/>
      <c r="G465" s="15"/>
    </row>
    <row r="466" spans="1:10" ht="12.75" x14ac:dyDescent="0.2">
      <c r="B466" s="12" t="str">
        <f>B373</f>
        <v xml:space="preserve">             V - ASSURANCE ACCIDENTS DU TRAVAIL : DEPENSES en milliers d'euros</v>
      </c>
      <c r="C466" s="13"/>
      <c r="D466" s="13"/>
      <c r="E466" s="13"/>
      <c r="F466" s="14"/>
      <c r="G466" s="653"/>
      <c r="H466" s="15"/>
      <c r="I466" s="15"/>
    </row>
    <row r="467" spans="1:10" ht="19.5" customHeight="1" x14ac:dyDescent="0.2">
      <c r="B467" s="754"/>
      <c r="C467" s="835"/>
      <c r="D467" s="87"/>
      <c r="E467" s="654" t="s">
        <v>6</v>
      </c>
      <c r="F467" s="339" t="str">
        <f>Maladie_mnt!$H$5</f>
        <v>GAM</v>
      </c>
      <c r="G467" s="199"/>
      <c r="H467" s="89"/>
      <c r="I467" s="20"/>
    </row>
    <row r="468" spans="1:10" ht="12.75" x14ac:dyDescent="0.2">
      <c r="B468" s="841" t="s">
        <v>29</v>
      </c>
      <c r="C468" s="842"/>
      <c r="D468" s="90"/>
      <c r="E468" s="301"/>
      <c r="F468" s="239"/>
      <c r="G468" s="199"/>
      <c r="H468" s="90"/>
      <c r="I468" s="20"/>
    </row>
    <row r="469" spans="1:10" ht="12.75" customHeight="1" x14ac:dyDescent="0.2">
      <c r="B469" s="777"/>
      <c r="C469" s="843"/>
      <c r="D469" s="90"/>
      <c r="E469" s="301"/>
      <c r="F469" s="239"/>
      <c r="G469" s="200"/>
      <c r="H469" s="90"/>
      <c r="I469" s="20"/>
    </row>
    <row r="470" spans="1:10" ht="12.75" customHeight="1" x14ac:dyDescent="0.2">
      <c r="A470" s="91"/>
      <c r="B470" s="779" t="s">
        <v>74</v>
      </c>
      <c r="C470" s="844"/>
      <c r="D470" s="93"/>
      <c r="E470" s="303"/>
      <c r="F470" s="237"/>
      <c r="G470" s="199"/>
      <c r="H470" s="93"/>
      <c r="I470" s="94"/>
    </row>
    <row r="471" spans="1:10" s="95" customFormat="1" ht="12.75" customHeight="1" x14ac:dyDescent="0.2">
      <c r="A471" s="6"/>
      <c r="B471" s="777"/>
      <c r="C471" s="843"/>
      <c r="D471" s="90"/>
      <c r="E471" s="301"/>
      <c r="F471" s="239"/>
      <c r="G471" s="200"/>
      <c r="H471" s="90"/>
      <c r="I471" s="20"/>
      <c r="J471" s="104"/>
    </row>
    <row r="472" spans="1:10" ht="12.75" customHeight="1" x14ac:dyDescent="0.2">
      <c r="A472" s="91"/>
      <c r="B472" s="92" t="s">
        <v>73</v>
      </c>
      <c r="C472" s="172"/>
      <c r="D472" s="93"/>
      <c r="E472" s="303">
        <v>28613176.794970792</v>
      </c>
      <c r="F472" s="237">
        <v>-2.5520926001636246E-2</v>
      </c>
      <c r="G472" s="198"/>
      <c r="H472" s="93"/>
      <c r="I472" s="94"/>
    </row>
    <row r="473" spans="1:10" s="95" customFormat="1" ht="12" hidden="1" customHeight="1" x14ac:dyDescent="0.2">
      <c r="A473" s="6"/>
      <c r="B473" s="76"/>
      <c r="C473" s="96"/>
      <c r="D473" s="96"/>
      <c r="E473" s="325"/>
      <c r="F473" s="242"/>
      <c r="G473" s="201"/>
      <c r="H473" s="90"/>
      <c r="I473" s="20"/>
      <c r="J473" s="104"/>
    </row>
    <row r="474" spans="1:10" ht="12.75" customHeight="1" x14ac:dyDescent="0.2">
      <c r="B474" s="775" t="s">
        <v>410</v>
      </c>
      <c r="C474" s="845"/>
      <c r="D474" s="90"/>
      <c r="E474" s="303">
        <v>6203756.2509264974</v>
      </c>
      <c r="F474" s="237">
        <v>-0.17065484960176669</v>
      </c>
      <c r="G474" s="201"/>
      <c r="H474" s="90"/>
      <c r="I474" s="20"/>
      <c r="J474" s="104"/>
    </row>
    <row r="475" spans="1:10" ht="18" customHeight="1" x14ac:dyDescent="0.2">
      <c r="B475" s="766" t="s">
        <v>72</v>
      </c>
      <c r="C475" s="836"/>
      <c r="D475" s="90"/>
      <c r="E475" s="301"/>
      <c r="F475" s="239"/>
      <c r="G475" s="201"/>
      <c r="H475" s="90"/>
      <c r="I475" s="20"/>
      <c r="J475" s="104"/>
    </row>
    <row r="476" spans="1:10" ht="18" customHeight="1" x14ac:dyDescent="0.2">
      <c r="B476" s="421" t="s">
        <v>404</v>
      </c>
      <c r="C476" s="404"/>
      <c r="D476" s="90"/>
      <c r="E476" s="301">
        <v>6164649.1761592971</v>
      </c>
      <c r="F476" s="239">
        <v>-7.3437100266739219E-2</v>
      </c>
      <c r="G476" s="201"/>
      <c r="H476" s="90"/>
      <c r="I476" s="20"/>
      <c r="J476" s="104"/>
    </row>
    <row r="477" spans="1:10" ht="18" customHeight="1" x14ac:dyDescent="0.2">
      <c r="B477" s="421" t="s">
        <v>407</v>
      </c>
      <c r="C477" s="404"/>
      <c r="D477" s="90"/>
      <c r="E477" s="301">
        <v>32224.712137199858</v>
      </c>
      <c r="F477" s="239">
        <v>-0.65327089641360248</v>
      </c>
      <c r="G477" s="199"/>
      <c r="H477" s="90"/>
      <c r="I477" s="20"/>
      <c r="J477" s="104"/>
    </row>
    <row r="478" spans="1:10" ht="18" customHeight="1" x14ac:dyDescent="0.2">
      <c r="B478" s="421" t="s">
        <v>405</v>
      </c>
      <c r="C478" s="404"/>
      <c r="D478" s="90"/>
      <c r="E478" s="301">
        <v>6882.3626299999833</v>
      </c>
      <c r="F478" s="239">
        <v>-0.99062506289765906</v>
      </c>
      <c r="G478" s="201"/>
      <c r="H478" s="90"/>
      <c r="I478" s="20"/>
      <c r="J478" s="104"/>
    </row>
    <row r="479" spans="1:10" ht="15" customHeight="1" x14ac:dyDescent="0.2">
      <c r="B479" s="758" t="s">
        <v>71</v>
      </c>
      <c r="C479" s="837"/>
      <c r="D479" s="90"/>
      <c r="E479" s="303">
        <v>18272732.060631309</v>
      </c>
      <c r="F479" s="237">
        <v>0.10993635735042195</v>
      </c>
      <c r="G479" s="199"/>
      <c r="H479" s="90"/>
      <c r="I479" s="20"/>
      <c r="J479" s="104"/>
    </row>
    <row r="480" spans="1:10" ht="15" customHeight="1" x14ac:dyDescent="0.2">
      <c r="B480" s="766" t="s">
        <v>70</v>
      </c>
      <c r="C480" s="836"/>
      <c r="D480" s="90"/>
      <c r="E480" s="301"/>
      <c r="F480" s="239"/>
      <c r="G480" s="199"/>
      <c r="H480" s="90"/>
      <c r="I480" s="20"/>
      <c r="J480" s="104"/>
    </row>
    <row r="481" spans="2:10" ht="15" customHeight="1" x14ac:dyDescent="0.2">
      <c r="B481" s="766" t="s">
        <v>361</v>
      </c>
      <c r="C481" s="836"/>
      <c r="D481" s="90"/>
      <c r="E481" s="301">
        <v>0</v>
      </c>
      <c r="F481" s="239"/>
      <c r="G481" s="199"/>
      <c r="H481" s="90"/>
      <c r="I481" s="20"/>
      <c r="J481" s="104"/>
    </row>
    <row r="482" spans="2:10" ht="15" customHeight="1" x14ac:dyDescent="0.2">
      <c r="B482" s="781" t="s">
        <v>413</v>
      </c>
      <c r="C482" s="782"/>
      <c r="D482" s="90"/>
      <c r="E482" s="301">
        <v>13869772.093449941</v>
      </c>
      <c r="F482" s="239">
        <v>0.11213831990592182</v>
      </c>
      <c r="G482" s="199"/>
      <c r="H482" s="90"/>
      <c r="I482" s="20"/>
      <c r="J482" s="104"/>
    </row>
    <row r="483" spans="2:10" ht="15" customHeight="1" x14ac:dyDescent="0.2">
      <c r="B483" s="766" t="s">
        <v>357</v>
      </c>
      <c r="C483" s="836"/>
      <c r="D483" s="90"/>
      <c r="E483" s="301">
        <v>2541354.6934529599</v>
      </c>
      <c r="F483" s="239">
        <v>0.29359966764929335</v>
      </c>
      <c r="G483" s="199"/>
      <c r="H483" s="90"/>
      <c r="I483" s="20"/>
      <c r="J483" s="104"/>
    </row>
    <row r="484" spans="2:10" ht="15" customHeight="1" x14ac:dyDescent="0.2">
      <c r="B484" s="766" t="s">
        <v>358</v>
      </c>
      <c r="C484" s="836"/>
      <c r="D484" s="90"/>
      <c r="E484" s="301">
        <v>417472.995418159</v>
      </c>
      <c r="F484" s="239">
        <v>-1.6027937332082964E-2</v>
      </c>
      <c r="G484" s="199"/>
      <c r="H484" s="90"/>
      <c r="I484" s="20"/>
      <c r="J484" s="104"/>
    </row>
    <row r="485" spans="2:10" ht="15" customHeight="1" x14ac:dyDescent="0.2">
      <c r="B485" s="766" t="s">
        <v>359</v>
      </c>
      <c r="C485" s="836"/>
      <c r="D485" s="90"/>
      <c r="E485" s="301">
        <v>1444132.2783102535</v>
      </c>
      <c r="F485" s="239">
        <v>-9.8974807540275878E-2</v>
      </c>
      <c r="G485" s="199"/>
      <c r="H485" s="90"/>
      <c r="I485" s="20"/>
      <c r="J485" s="104"/>
    </row>
    <row r="486" spans="2:10" ht="15" customHeight="1" x14ac:dyDescent="0.2">
      <c r="B486" s="771" t="s">
        <v>394</v>
      </c>
      <c r="C486" s="834"/>
      <c r="D486" s="90"/>
      <c r="E486" s="301">
        <v>1015001.4089052154</v>
      </c>
      <c r="F486" s="239">
        <v>1.1947673853395457E-2</v>
      </c>
      <c r="G486" s="199"/>
      <c r="H486" s="90"/>
      <c r="I486" s="20"/>
      <c r="J486" s="104"/>
    </row>
    <row r="487" spans="2:10" ht="12.75" customHeight="1" x14ac:dyDescent="0.2">
      <c r="B487" s="771" t="s">
        <v>395</v>
      </c>
      <c r="C487" s="834"/>
      <c r="D487" s="90"/>
      <c r="E487" s="301">
        <v>20709.979005099915</v>
      </c>
      <c r="F487" s="239">
        <v>0.13290245339679529</v>
      </c>
      <c r="G487" s="199"/>
      <c r="H487" s="90"/>
      <c r="I487" s="20"/>
      <c r="J487" s="104"/>
    </row>
    <row r="488" spans="2:10" ht="15" customHeight="1" x14ac:dyDescent="0.2">
      <c r="B488" s="771" t="s">
        <v>396</v>
      </c>
      <c r="C488" s="834"/>
      <c r="D488" s="90"/>
      <c r="E488" s="301">
        <v>32579.460341999882</v>
      </c>
      <c r="F488" s="239">
        <v>2.7944500460366228E-3</v>
      </c>
      <c r="G488" s="199"/>
      <c r="H488" s="90"/>
      <c r="I488" s="20"/>
      <c r="J488" s="104"/>
    </row>
    <row r="489" spans="2:10" ht="15" customHeight="1" x14ac:dyDescent="0.2">
      <c r="B489" s="771" t="s">
        <v>397</v>
      </c>
      <c r="C489" s="834"/>
      <c r="D489" s="90"/>
      <c r="E489" s="301">
        <v>8697.4617320799698</v>
      </c>
      <c r="F489" s="239">
        <v>7.6127580928004868E-2</v>
      </c>
      <c r="G489" s="199"/>
      <c r="H489" s="90"/>
      <c r="I489" s="20"/>
      <c r="J489" s="104"/>
    </row>
    <row r="490" spans="2:10" ht="15" customHeight="1" x14ac:dyDescent="0.2">
      <c r="B490" s="846" t="s">
        <v>406</v>
      </c>
      <c r="C490" s="847"/>
      <c r="D490" s="90"/>
      <c r="E490" s="301">
        <v>367143.96832585847</v>
      </c>
      <c r="F490" s="239">
        <v>-0.3212309048486317</v>
      </c>
      <c r="G490" s="199"/>
      <c r="H490" s="90"/>
      <c r="I490" s="20"/>
      <c r="J490" s="104"/>
    </row>
    <row r="491" spans="2:10" ht="12.75" x14ac:dyDescent="0.2">
      <c r="B491" s="758" t="s">
        <v>362</v>
      </c>
      <c r="C491" s="837"/>
      <c r="D491" s="90"/>
      <c r="E491" s="303">
        <v>3395.94</v>
      </c>
      <c r="F491" s="237">
        <v>-0.42854113869733346</v>
      </c>
      <c r="G491" s="201"/>
      <c r="H491" s="90"/>
      <c r="I491" s="20"/>
      <c r="J491" s="104"/>
    </row>
    <row r="492" spans="2:10" ht="28.5" customHeight="1" x14ac:dyDescent="0.2">
      <c r="B492" s="768" t="s">
        <v>363</v>
      </c>
      <c r="C492" s="838"/>
      <c r="D492" s="90"/>
      <c r="E492" s="303">
        <v>4133292.5434129848</v>
      </c>
      <c r="F492" s="237">
        <v>-0.23647320578501552</v>
      </c>
      <c r="G492" s="201"/>
      <c r="H492" s="90"/>
      <c r="I492" s="20"/>
      <c r="J492" s="104"/>
    </row>
    <row r="493" spans="2:10" ht="12.75" x14ac:dyDescent="0.2">
      <c r="B493" s="420" t="s">
        <v>408</v>
      </c>
      <c r="C493" s="405"/>
      <c r="D493" s="90"/>
      <c r="E493" s="301">
        <v>4054468.6015314651</v>
      </c>
      <c r="F493" s="239">
        <v>-0.2365547756992753</v>
      </c>
      <c r="G493" s="201"/>
      <c r="H493" s="90"/>
      <c r="I493" s="20"/>
      <c r="J493" s="104"/>
    </row>
    <row r="494" spans="2:10" ht="15.75" customHeight="1" x14ac:dyDescent="0.2">
      <c r="B494" s="420" t="s">
        <v>409</v>
      </c>
      <c r="C494" s="405"/>
      <c r="D494" s="90"/>
      <c r="E494" s="301">
        <v>78823.941881519684</v>
      </c>
      <c r="F494" s="239">
        <v>-0.23225385571740009</v>
      </c>
      <c r="G494" s="199"/>
      <c r="H494" s="90"/>
      <c r="I494" s="20"/>
      <c r="J494" s="104"/>
    </row>
    <row r="495" spans="2:10" ht="17.25" customHeight="1" x14ac:dyDescent="0.2">
      <c r="B495" s="768" t="s">
        <v>364</v>
      </c>
      <c r="C495" s="838"/>
      <c r="D495" s="90"/>
      <c r="E495" s="303"/>
      <c r="F495" s="237"/>
      <c r="G495" s="199"/>
      <c r="H495" s="90"/>
      <c r="I495" s="20"/>
      <c r="J495" s="104"/>
    </row>
    <row r="496" spans="2:10" ht="20.100000000000001" customHeight="1" x14ac:dyDescent="0.2">
      <c r="B496" s="768" t="s">
        <v>365</v>
      </c>
      <c r="C496" s="838"/>
      <c r="D496" s="90"/>
      <c r="E496" s="303"/>
      <c r="F496" s="237"/>
      <c r="G496" s="201"/>
      <c r="H496" s="90"/>
      <c r="I496" s="20"/>
      <c r="J496" s="104"/>
    </row>
    <row r="497" spans="1:10" ht="21.75" customHeight="1" x14ac:dyDescent="0.2">
      <c r="B497" s="758" t="s">
        <v>371</v>
      </c>
      <c r="C497" s="837"/>
      <c r="D497" s="90"/>
      <c r="E497" s="303"/>
      <c r="F497" s="237"/>
      <c r="G497" s="200"/>
      <c r="H497" s="90"/>
      <c r="I497" s="20"/>
      <c r="J497" s="104"/>
    </row>
    <row r="498" spans="1:10" ht="15" customHeight="1" x14ac:dyDescent="0.2">
      <c r="A498" s="91"/>
      <c r="B498" s="756" t="s">
        <v>66</v>
      </c>
      <c r="C498" s="840"/>
      <c r="D498" s="93"/>
      <c r="E498" s="303">
        <v>1056092.5900000008</v>
      </c>
      <c r="F498" s="237">
        <v>0.1051756857089774</v>
      </c>
      <c r="G498" s="200"/>
      <c r="H498" s="93"/>
      <c r="I498" s="94"/>
      <c r="J498" s="104"/>
    </row>
    <row r="499" spans="1:10" s="95" customFormat="1" ht="16.5" customHeight="1" x14ac:dyDescent="0.2">
      <c r="A499" s="91"/>
      <c r="B499" s="758" t="s">
        <v>375</v>
      </c>
      <c r="C499" s="837"/>
      <c r="D499" s="93"/>
      <c r="E499" s="301">
        <v>1044888.5900000009</v>
      </c>
      <c r="F499" s="239">
        <v>0.10614384981432257</v>
      </c>
      <c r="G499" s="199"/>
      <c r="H499" s="93"/>
      <c r="I499" s="94"/>
      <c r="J499" s="104"/>
    </row>
    <row r="500" spans="1:10" s="95" customFormat="1" ht="16.5" customHeight="1" x14ac:dyDescent="0.2">
      <c r="A500" s="6"/>
      <c r="B500" s="758" t="s">
        <v>236</v>
      </c>
      <c r="C500" s="837"/>
      <c r="D500" s="90"/>
      <c r="E500" s="301">
        <v>-42</v>
      </c>
      <c r="F500" s="239">
        <v>-0.84782608695652173</v>
      </c>
      <c r="G500" s="199"/>
      <c r="H500" s="90"/>
      <c r="I500" s="20"/>
      <c r="J500" s="104"/>
    </row>
    <row r="501" spans="1:10" ht="16.5" customHeight="1" x14ac:dyDescent="0.2">
      <c r="B501" s="758" t="s">
        <v>316</v>
      </c>
      <c r="C501" s="837"/>
      <c r="D501" s="90"/>
      <c r="E501" s="301"/>
      <c r="F501" s="239"/>
      <c r="G501" s="200"/>
      <c r="H501" s="90"/>
      <c r="I501" s="20"/>
      <c r="J501" s="104"/>
    </row>
    <row r="502" spans="1:10" ht="16.5" customHeight="1" x14ac:dyDescent="0.2">
      <c r="A502" s="91"/>
      <c r="B502" s="756" t="s">
        <v>67</v>
      </c>
      <c r="C502" s="840"/>
      <c r="D502" s="93"/>
      <c r="E502" s="303">
        <v>69674.709999999992</v>
      </c>
      <c r="F502" s="237">
        <v>-0.11688946578783244</v>
      </c>
      <c r="G502" s="199"/>
      <c r="H502" s="93"/>
      <c r="I502" s="94"/>
      <c r="J502" s="104"/>
    </row>
    <row r="503" spans="1:10" s="95" customFormat="1" ht="16.5" customHeight="1" x14ac:dyDescent="0.2">
      <c r="A503" s="6"/>
      <c r="B503" s="758" t="s">
        <v>68</v>
      </c>
      <c r="C503" s="837"/>
      <c r="D503" s="90"/>
      <c r="E503" s="301">
        <v>44118.819999999992</v>
      </c>
      <c r="F503" s="239">
        <v>-0.21056532335121514</v>
      </c>
      <c r="G503" s="199"/>
      <c r="H503" s="90"/>
      <c r="I503" s="20"/>
      <c r="J503" s="104"/>
    </row>
    <row r="504" spans="1:10" ht="18" customHeight="1" x14ac:dyDescent="0.2">
      <c r="B504" s="758" t="s">
        <v>69</v>
      </c>
      <c r="C504" s="837"/>
      <c r="D504" s="90"/>
      <c r="E504" s="301">
        <v>25555.89</v>
      </c>
      <c r="F504" s="239">
        <v>0.11062683586024202</v>
      </c>
      <c r="G504" s="202"/>
      <c r="H504" s="90"/>
      <c r="I504" s="20"/>
      <c r="J504" s="104"/>
    </row>
    <row r="505" spans="1:10" ht="30" customHeight="1" x14ac:dyDescent="0.2">
      <c r="A505" s="91"/>
      <c r="B505" s="789" t="s">
        <v>167</v>
      </c>
      <c r="C505" s="839"/>
      <c r="D505" s="98"/>
      <c r="E505" s="326">
        <v>29738944.094970789</v>
      </c>
      <c r="F505" s="243">
        <v>-2.1649381702822823E-2</v>
      </c>
      <c r="G505" s="8"/>
      <c r="H505" s="99"/>
      <c r="I505" s="94"/>
      <c r="J505" s="104"/>
    </row>
    <row r="506" spans="1:10" s="95" customFormat="1" ht="27" customHeight="1" x14ac:dyDescent="0.25">
      <c r="A506" s="6"/>
      <c r="B506" s="7" t="s">
        <v>288</v>
      </c>
      <c r="C506" s="8"/>
      <c r="D506" s="8"/>
      <c r="E506" s="8"/>
      <c r="F506" s="8"/>
      <c r="G506" s="3"/>
      <c r="H506" s="8"/>
      <c r="I506" s="8"/>
      <c r="J506" s="104"/>
    </row>
    <row r="507" spans="1:10" ht="23.25" customHeight="1" x14ac:dyDescent="0.2">
      <c r="B507" s="9"/>
      <c r="C507" s="10" t="str">
        <f>$C$3</f>
        <v>MOIS D'AVRIL 2024</v>
      </c>
      <c r="D507" s="11"/>
      <c r="G507" s="15"/>
    </row>
    <row r="508" spans="1:10" ht="10.5" customHeight="1" x14ac:dyDescent="0.2">
      <c r="B508" s="12" t="str">
        <f>B466</f>
        <v xml:space="preserve">             V - ASSURANCE ACCIDENTS DU TRAVAIL : DEPENSES en milliers d'euros</v>
      </c>
      <c r="C508" s="13"/>
      <c r="D508" s="13"/>
      <c r="E508" s="13"/>
      <c r="F508" s="14"/>
      <c r="G508" s="89"/>
      <c r="H508" s="15"/>
      <c r="I508" s="5"/>
    </row>
    <row r="509" spans="1:10" ht="19.5" customHeight="1" x14ac:dyDescent="0.2">
      <c r="B509" s="754"/>
      <c r="C509" s="835"/>
      <c r="D509" s="163"/>
      <c r="E509" s="677" t="s">
        <v>6</v>
      </c>
      <c r="F509" s="19" t="str">
        <f>Maladie_mnt!$H$5</f>
        <v>GAM</v>
      </c>
      <c r="G509" s="102"/>
      <c r="H509" s="20"/>
      <c r="I509" s="5"/>
    </row>
    <row r="510" spans="1:10" ht="19.5" customHeight="1" x14ac:dyDescent="0.2">
      <c r="B510" s="791" t="s">
        <v>51</v>
      </c>
      <c r="C510" s="792"/>
      <c r="D510" s="793"/>
      <c r="E510" s="337"/>
      <c r="F510" s="176"/>
      <c r="G510" s="102"/>
      <c r="H510" s="103"/>
      <c r="I510" s="104"/>
    </row>
    <row r="511" spans="1:10" s="104" customFormat="1" ht="30" customHeight="1" x14ac:dyDescent="0.2">
      <c r="A511" s="6"/>
      <c r="B511" s="783" t="s">
        <v>52</v>
      </c>
      <c r="C511" s="795"/>
      <c r="D511" s="796"/>
      <c r="E511" s="327">
        <v>1000937.6600000004</v>
      </c>
      <c r="F511" s="177">
        <v>-0.82909433335286442</v>
      </c>
      <c r="G511" s="105"/>
      <c r="H511" s="106"/>
    </row>
    <row r="512" spans="1:10" s="104" customFormat="1" ht="19.5" customHeight="1" x14ac:dyDescent="0.2">
      <c r="A512" s="6"/>
      <c r="B512" s="752" t="s">
        <v>183</v>
      </c>
      <c r="C512" s="812"/>
      <c r="D512" s="813"/>
      <c r="E512" s="327">
        <v>865955.25000000035</v>
      </c>
      <c r="F512" s="177">
        <v>-0.82159356139671258</v>
      </c>
      <c r="G512" s="109"/>
      <c r="H512" s="106"/>
    </row>
    <row r="513" spans="1:8" s="104" customFormat="1" ht="12.75" x14ac:dyDescent="0.2">
      <c r="A513" s="6"/>
      <c r="B513" s="760" t="s">
        <v>53</v>
      </c>
      <c r="C513" s="820"/>
      <c r="D513" s="821"/>
      <c r="E513" s="328">
        <v>618755.21000000031</v>
      </c>
      <c r="F513" s="174">
        <v>-0.86639745388317002</v>
      </c>
      <c r="G513" s="109"/>
      <c r="H513" s="106"/>
    </row>
    <row r="514" spans="1:8" s="104" customFormat="1" ht="12.75" x14ac:dyDescent="0.2">
      <c r="A514" s="6"/>
      <c r="B514" s="760" t="s">
        <v>428</v>
      </c>
      <c r="C514" s="820"/>
      <c r="D514" s="821"/>
      <c r="E514" s="328">
        <v>11394.05</v>
      </c>
      <c r="F514" s="174">
        <v>-0.56370596346311963</v>
      </c>
      <c r="G514" s="109"/>
      <c r="H514" s="106"/>
    </row>
    <row r="515" spans="1:8" s="104" customFormat="1" ht="12.75" x14ac:dyDescent="0.2">
      <c r="A515" s="6"/>
      <c r="B515" s="760" t="s">
        <v>54</v>
      </c>
      <c r="C515" s="820"/>
      <c r="D515" s="821"/>
      <c r="E515" s="328"/>
      <c r="F515" s="174"/>
      <c r="G515" s="109"/>
      <c r="H515" s="106"/>
    </row>
    <row r="516" spans="1:8" s="104" customFormat="1" ht="12.75" x14ac:dyDescent="0.2">
      <c r="A516" s="6"/>
      <c r="B516" s="760" t="s">
        <v>497</v>
      </c>
      <c r="C516" s="820"/>
      <c r="D516" s="821"/>
      <c r="E516" s="328">
        <v>4770</v>
      </c>
      <c r="F516" s="174">
        <v>-0.22455541990242756</v>
      </c>
      <c r="G516" s="109"/>
      <c r="H516" s="106"/>
    </row>
    <row r="517" spans="1:8" s="104" customFormat="1" ht="12.75" x14ac:dyDescent="0.2">
      <c r="A517" s="6"/>
      <c r="B517" s="760" t="s">
        <v>302</v>
      </c>
      <c r="C517" s="820"/>
      <c r="D517" s="821"/>
      <c r="E517" s="328"/>
      <c r="F517" s="174"/>
      <c r="G517" s="109"/>
      <c r="H517" s="106"/>
    </row>
    <row r="518" spans="1:8" s="104" customFormat="1" ht="12.75" x14ac:dyDescent="0.2">
      <c r="A518" s="6"/>
      <c r="B518" s="169" t="s">
        <v>184</v>
      </c>
      <c r="C518" s="170"/>
      <c r="D518" s="171"/>
      <c r="E518" s="328">
        <v>47924.490000000005</v>
      </c>
      <c r="F518" s="174">
        <v>4.3933684183011135E-2</v>
      </c>
      <c r="G518" s="109"/>
      <c r="H518" s="110"/>
    </row>
    <row r="519" spans="1:8" s="104" customFormat="1" ht="12.75" x14ac:dyDescent="0.2">
      <c r="A519" s="6"/>
      <c r="B519" s="395" t="s">
        <v>373</v>
      </c>
      <c r="C519" s="170"/>
      <c r="D519" s="171"/>
      <c r="E519" s="328"/>
      <c r="F519" s="174"/>
      <c r="G519" s="109"/>
      <c r="H519" s="110"/>
    </row>
    <row r="520" spans="1:8" s="104" customFormat="1" ht="12.75" x14ac:dyDescent="0.2">
      <c r="A520" s="6"/>
      <c r="B520" s="169" t="s">
        <v>185</v>
      </c>
      <c r="C520" s="170"/>
      <c r="D520" s="171"/>
      <c r="E520" s="328"/>
      <c r="F520" s="174"/>
      <c r="G520" s="109"/>
      <c r="H520" s="110"/>
    </row>
    <row r="521" spans="1:8" s="104" customFormat="1" ht="12.75" x14ac:dyDescent="0.2">
      <c r="A521" s="6"/>
      <c r="B521" s="760" t="s">
        <v>186</v>
      </c>
      <c r="C521" s="820"/>
      <c r="D521" s="821"/>
      <c r="E521" s="328">
        <v>181210.48000000004</v>
      </c>
      <c r="F521" s="174">
        <v>0.40306992838330724</v>
      </c>
      <c r="G521" s="109"/>
      <c r="H521" s="110"/>
    </row>
    <row r="522" spans="1:8" s="104" customFormat="1" ht="12.75" x14ac:dyDescent="0.2">
      <c r="A522" s="6"/>
      <c r="B522" s="760" t="s">
        <v>187</v>
      </c>
      <c r="C522" s="820"/>
      <c r="D522" s="821"/>
      <c r="E522" s="328"/>
      <c r="F522" s="174"/>
      <c r="G522" s="109"/>
      <c r="H522" s="106"/>
    </row>
    <row r="523" spans="1:8" s="104" customFormat="1" ht="12.75" x14ac:dyDescent="0.2">
      <c r="A523" s="6"/>
      <c r="B523" s="760" t="s">
        <v>188</v>
      </c>
      <c r="C523" s="820"/>
      <c r="D523" s="821"/>
      <c r="E523" s="328">
        <v>1901.0200000000007</v>
      </c>
      <c r="F523" s="174">
        <v>-0.45609773543338605</v>
      </c>
      <c r="G523" s="108"/>
      <c r="H523" s="106"/>
    </row>
    <row r="524" spans="1:8" s="104" customFormat="1" ht="12.75" x14ac:dyDescent="0.2">
      <c r="A524" s="6"/>
      <c r="B524" s="752" t="s">
        <v>55</v>
      </c>
      <c r="C524" s="812"/>
      <c r="D524" s="813"/>
      <c r="E524" s="327">
        <v>10159.019999999999</v>
      </c>
      <c r="F524" s="177">
        <v>-0.78450162678784408</v>
      </c>
      <c r="G524" s="109"/>
      <c r="H524" s="106"/>
    </row>
    <row r="525" spans="1:8" s="104" customFormat="1" ht="12.75" x14ac:dyDescent="0.2">
      <c r="A525" s="6"/>
      <c r="B525" s="763" t="s">
        <v>56</v>
      </c>
      <c r="C525" s="832"/>
      <c r="D525" s="833"/>
      <c r="E525" s="328">
        <v>10159.019999999999</v>
      </c>
      <c r="F525" s="174">
        <v>-0.78450162678784408</v>
      </c>
      <c r="G525" s="109"/>
      <c r="H525" s="106"/>
    </row>
    <row r="526" spans="1:8" s="104" customFormat="1" ht="12.75" x14ac:dyDescent="0.2">
      <c r="A526" s="6"/>
      <c r="B526" s="760" t="s">
        <v>57</v>
      </c>
      <c r="C526" s="820"/>
      <c r="D526" s="821"/>
      <c r="E526" s="328">
        <v>10159.019999999999</v>
      </c>
      <c r="F526" s="174">
        <v>-0.78450162678784408</v>
      </c>
      <c r="G526" s="109"/>
      <c r="H526" s="111"/>
    </row>
    <row r="527" spans="1:8" s="104" customFormat="1" ht="12.75" x14ac:dyDescent="0.2">
      <c r="A527" s="24"/>
      <c r="B527" s="760" t="s">
        <v>58</v>
      </c>
      <c r="C527" s="820"/>
      <c r="D527" s="821"/>
      <c r="E527" s="328"/>
      <c r="F527" s="174"/>
      <c r="G527" s="109"/>
      <c r="H527" s="112"/>
    </row>
    <row r="528" spans="1:8" s="104" customFormat="1" ht="12.75" x14ac:dyDescent="0.2">
      <c r="A528" s="24"/>
      <c r="B528" s="763" t="s">
        <v>59</v>
      </c>
      <c r="C528" s="832"/>
      <c r="D528" s="833"/>
      <c r="E528" s="328"/>
      <c r="F528" s="174"/>
      <c r="G528" s="109"/>
      <c r="H528" s="107"/>
    </row>
    <row r="529" spans="1:8" s="104" customFormat="1" ht="12.75" x14ac:dyDescent="0.2">
      <c r="A529" s="6"/>
      <c r="B529" s="760" t="s">
        <v>372</v>
      </c>
      <c r="C529" s="820"/>
      <c r="D529" s="821"/>
      <c r="E529" s="328"/>
      <c r="F529" s="174"/>
      <c r="G529" s="109"/>
      <c r="H529" s="106"/>
    </row>
    <row r="530" spans="1:8" s="104" customFormat="1" ht="12.75" customHeight="1" x14ac:dyDescent="0.2">
      <c r="A530" s="6"/>
      <c r="B530" s="760" t="s">
        <v>434</v>
      </c>
      <c r="C530" s="761"/>
      <c r="D530" s="762"/>
      <c r="E530" s="328"/>
      <c r="F530" s="174"/>
      <c r="G530" s="109"/>
      <c r="H530" s="111"/>
    </row>
    <row r="531" spans="1:8" s="104" customFormat="1" ht="12.75" x14ac:dyDescent="0.2">
      <c r="A531" s="6"/>
      <c r="B531" s="763" t="s">
        <v>180</v>
      </c>
      <c r="C531" s="832"/>
      <c r="D531" s="833"/>
      <c r="E531" s="328"/>
      <c r="F531" s="174"/>
      <c r="G531" s="109"/>
      <c r="H531" s="111"/>
    </row>
    <row r="532" spans="1:8" s="104" customFormat="1" ht="12.75" x14ac:dyDescent="0.2">
      <c r="A532" s="24"/>
      <c r="B532" s="752" t="s">
        <v>189</v>
      </c>
      <c r="C532" s="812"/>
      <c r="D532" s="813"/>
      <c r="E532" s="327">
        <v>124806.13</v>
      </c>
      <c r="F532" s="177">
        <v>-0.86649653726890774</v>
      </c>
      <c r="G532" s="109"/>
      <c r="H532" s="107"/>
    </row>
    <row r="533" spans="1:8" s="104" customFormat="1" ht="12.75" x14ac:dyDescent="0.2">
      <c r="A533" s="6"/>
      <c r="B533" s="752" t="s">
        <v>190</v>
      </c>
      <c r="C533" s="812"/>
      <c r="D533" s="813"/>
      <c r="E533" s="327">
        <v>17.260000000000002</v>
      </c>
      <c r="F533" s="177">
        <v>-0.99917171746255695</v>
      </c>
      <c r="G533" s="109"/>
      <c r="H533" s="106"/>
    </row>
    <row r="534" spans="1:8" s="104" customFormat="1" ht="12.75" x14ac:dyDescent="0.2">
      <c r="A534" s="6"/>
      <c r="B534" s="760" t="s">
        <v>191</v>
      </c>
      <c r="C534" s="820"/>
      <c r="D534" s="821"/>
      <c r="E534" s="328">
        <v>17.260000000000002</v>
      </c>
      <c r="F534" s="174">
        <v>-0.99917171746255695</v>
      </c>
      <c r="G534" s="109"/>
      <c r="H534" s="106"/>
    </row>
    <row r="535" spans="1:8" s="104" customFormat="1" ht="12.75" x14ac:dyDescent="0.2">
      <c r="A535" s="6"/>
      <c r="B535" s="760" t="s">
        <v>392</v>
      </c>
      <c r="C535" s="820"/>
      <c r="D535" s="821"/>
      <c r="E535" s="328"/>
      <c r="F535" s="174"/>
      <c r="G535" s="109"/>
      <c r="H535" s="106"/>
    </row>
    <row r="536" spans="1:8" s="104" customFormat="1" ht="12.75" x14ac:dyDescent="0.2">
      <c r="A536" s="6"/>
      <c r="B536" s="592" t="s">
        <v>393</v>
      </c>
      <c r="C536" s="383"/>
      <c r="D536" s="384"/>
      <c r="E536" s="328"/>
      <c r="F536" s="174"/>
      <c r="G536" s="102"/>
      <c r="H536" s="106"/>
    </row>
    <row r="537" spans="1:8" s="104" customFormat="1" ht="12.75" x14ac:dyDescent="0.2">
      <c r="A537" s="6"/>
      <c r="B537" s="752" t="s">
        <v>82</v>
      </c>
      <c r="C537" s="812"/>
      <c r="D537" s="813"/>
      <c r="E537" s="327"/>
      <c r="F537" s="177"/>
      <c r="G537" s="105"/>
      <c r="H537" s="106"/>
    </row>
    <row r="538" spans="1:8" s="104" customFormat="1" ht="24" customHeight="1" x14ac:dyDescent="0.2">
      <c r="A538" s="24"/>
      <c r="B538" s="783" t="s">
        <v>60</v>
      </c>
      <c r="C538" s="784"/>
      <c r="D538" s="785"/>
      <c r="E538" s="327">
        <v>30476.127724999998</v>
      </c>
      <c r="F538" s="177">
        <v>-8.833577722995245E-2</v>
      </c>
      <c r="G538" s="105"/>
      <c r="H538" s="107"/>
    </row>
    <row r="539" spans="1:8" s="104" customFormat="1" ht="12.75" x14ac:dyDescent="0.2">
      <c r="A539" s="24"/>
      <c r="B539" s="797" t="s">
        <v>390</v>
      </c>
      <c r="C539" s="810"/>
      <c r="D539" s="811"/>
      <c r="E539" s="328">
        <v>30476.127724999998</v>
      </c>
      <c r="F539" s="177">
        <v>-8.833577722995245E-2</v>
      </c>
      <c r="G539" s="105"/>
      <c r="H539" s="107"/>
    </row>
    <row r="540" spans="1:8" s="104" customFormat="1" ht="12.75" x14ac:dyDescent="0.2">
      <c r="A540" s="24"/>
      <c r="B540" s="797" t="s">
        <v>391</v>
      </c>
      <c r="C540" s="810"/>
      <c r="D540" s="811"/>
      <c r="E540" s="327"/>
      <c r="F540" s="177"/>
      <c r="G540" s="109"/>
      <c r="H540" s="107"/>
    </row>
    <row r="541" spans="1:8" s="104" customFormat="1" ht="12.75" x14ac:dyDescent="0.2">
      <c r="A541" s="24" t="s">
        <v>463</v>
      </c>
      <c r="B541" s="831" t="s">
        <v>462</v>
      </c>
      <c r="C541" s="761"/>
      <c r="D541" s="762"/>
      <c r="E541" s="327"/>
      <c r="F541" s="177"/>
      <c r="G541" s="109"/>
      <c r="H541" s="107"/>
    </row>
    <row r="542" spans="1:8" s="104" customFormat="1" ht="12.75" hidden="1" x14ac:dyDescent="0.2">
      <c r="A542" s="6"/>
      <c r="B542" s="783"/>
      <c r="C542" s="795"/>
      <c r="D542" s="796"/>
      <c r="E542" s="328"/>
      <c r="F542" s="174"/>
      <c r="G542" s="449"/>
      <c r="H542" s="106"/>
    </row>
    <row r="543" spans="1:8" s="451" customFormat="1" ht="21.75" customHeight="1" x14ac:dyDescent="0.2">
      <c r="A543" s="446"/>
      <c r="B543" s="828" t="s">
        <v>481</v>
      </c>
      <c r="C543" s="829"/>
      <c r="D543" s="830"/>
      <c r="E543" s="447"/>
      <c r="F543" s="448"/>
      <c r="G543" s="105"/>
      <c r="H543" s="450"/>
    </row>
    <row r="544" spans="1:8" s="104" customFormat="1" ht="12.75" x14ac:dyDescent="0.2">
      <c r="A544" s="6"/>
      <c r="B544" s="783" t="s">
        <v>483</v>
      </c>
      <c r="C544" s="795"/>
      <c r="D544" s="796"/>
      <c r="E544" s="327">
        <v>537293.29999999981</v>
      </c>
      <c r="F544" s="177">
        <v>-0.76174800832841438</v>
      </c>
      <c r="G544" s="108"/>
      <c r="H544" s="106"/>
    </row>
    <row r="545" spans="1:8" s="104" customFormat="1" ht="12.75" x14ac:dyDescent="0.2">
      <c r="A545" s="6"/>
      <c r="B545" s="752" t="s">
        <v>61</v>
      </c>
      <c r="C545" s="812"/>
      <c r="D545" s="813"/>
      <c r="E545" s="327">
        <v>-15</v>
      </c>
      <c r="F545" s="177"/>
      <c r="G545" s="109"/>
      <c r="H545" s="106"/>
    </row>
    <row r="546" spans="1:8" s="104" customFormat="1" ht="12.75" x14ac:dyDescent="0.2">
      <c r="A546" s="6"/>
      <c r="B546" s="760" t="s">
        <v>471</v>
      </c>
      <c r="C546" s="820"/>
      <c r="D546" s="821"/>
      <c r="E546" s="328">
        <v>-15</v>
      </c>
      <c r="F546" s="174"/>
      <c r="G546" s="102"/>
      <c r="H546" s="106"/>
    </row>
    <row r="547" spans="1:8" s="104" customFormat="1" ht="12.75" x14ac:dyDescent="0.2">
      <c r="A547" s="6"/>
      <c r="B547" s="760" t="s">
        <v>473</v>
      </c>
      <c r="C547" s="820"/>
      <c r="D547" s="821"/>
      <c r="E547" s="328"/>
      <c r="F547" s="174"/>
      <c r="G547" s="102"/>
      <c r="H547" s="106"/>
    </row>
    <row r="548" spans="1:8" s="104" customFormat="1" ht="12.75" x14ac:dyDescent="0.2">
      <c r="A548" s="6"/>
      <c r="B548" s="760" t="s">
        <v>398</v>
      </c>
      <c r="C548" s="820"/>
      <c r="D548" s="821"/>
      <c r="E548" s="328"/>
      <c r="F548" s="174"/>
      <c r="G548" s="102"/>
      <c r="H548" s="106"/>
    </row>
    <row r="549" spans="1:8" s="104" customFormat="1" ht="12.75" x14ac:dyDescent="0.2">
      <c r="A549" s="6"/>
      <c r="B549" s="760" t="s">
        <v>469</v>
      </c>
      <c r="C549" s="820"/>
      <c r="D549" s="821"/>
      <c r="E549" s="328"/>
      <c r="F549" s="174"/>
      <c r="G549" s="109"/>
      <c r="H549" s="106"/>
    </row>
    <row r="550" spans="1:8" s="104" customFormat="1" ht="12.75" x14ac:dyDescent="0.2">
      <c r="A550" s="6"/>
      <c r="B550" s="760" t="s">
        <v>399</v>
      </c>
      <c r="C550" s="820"/>
      <c r="D550" s="821"/>
      <c r="E550" s="328"/>
      <c r="F550" s="174"/>
      <c r="G550" s="109"/>
      <c r="H550" s="113"/>
    </row>
    <row r="551" spans="1:8" s="104" customFormat="1" ht="12.75" x14ac:dyDescent="0.2">
      <c r="A551" s="6"/>
      <c r="B551" s="760" t="s">
        <v>400</v>
      </c>
      <c r="C551" s="820"/>
      <c r="D551" s="821"/>
      <c r="E551" s="328"/>
      <c r="F551" s="174"/>
      <c r="G551" s="109"/>
      <c r="H551" s="113"/>
    </row>
    <row r="552" spans="1:8" s="104" customFormat="1" ht="12.75" x14ac:dyDescent="0.2">
      <c r="A552" s="6"/>
      <c r="B552" s="797" t="s">
        <v>443</v>
      </c>
      <c r="C552" s="810"/>
      <c r="D552" s="811"/>
      <c r="E552" s="328"/>
      <c r="F552" s="174"/>
      <c r="G552" s="109"/>
      <c r="H552" s="113"/>
    </row>
    <row r="553" spans="1:8" s="104" customFormat="1" ht="12.75" x14ac:dyDescent="0.2">
      <c r="A553" s="6"/>
      <c r="B553" s="797" t="s">
        <v>401</v>
      </c>
      <c r="C553" s="810"/>
      <c r="D553" s="811"/>
      <c r="E553" s="328"/>
      <c r="F553" s="174"/>
      <c r="G553" s="108"/>
      <c r="H553" s="113"/>
    </row>
    <row r="554" spans="1:8" s="104" customFormat="1" ht="12.75" x14ac:dyDescent="0.2">
      <c r="A554" s="6"/>
      <c r="B554" s="752" t="s">
        <v>62</v>
      </c>
      <c r="C554" s="812"/>
      <c r="D554" s="813"/>
      <c r="E554" s="327">
        <v>537308.29999999981</v>
      </c>
      <c r="F554" s="177">
        <v>-0.7617350176466573</v>
      </c>
      <c r="G554" s="109"/>
      <c r="H554" s="113"/>
    </row>
    <row r="555" spans="1:8" s="104" customFormat="1" ht="15" customHeight="1" x14ac:dyDescent="0.2">
      <c r="A555" s="6"/>
      <c r="B555" s="760" t="s">
        <v>470</v>
      </c>
      <c r="C555" s="820"/>
      <c r="D555" s="821"/>
      <c r="E555" s="328">
        <v>528464.10000000009</v>
      </c>
      <c r="F555" s="174">
        <v>-0.6682509674578232</v>
      </c>
      <c r="G555" s="109"/>
      <c r="H555" s="113"/>
    </row>
    <row r="556" spans="1:8" s="104" customFormat="1" ht="15" customHeight="1" x14ac:dyDescent="0.2">
      <c r="A556" s="6"/>
      <c r="B556" s="760" t="s">
        <v>474</v>
      </c>
      <c r="C556" s="820"/>
      <c r="D556" s="821"/>
      <c r="E556" s="328"/>
      <c r="F556" s="174"/>
      <c r="G556" s="109"/>
      <c r="H556" s="113"/>
    </row>
    <row r="557" spans="1:8" s="104" customFormat="1" ht="15" customHeight="1" x14ac:dyDescent="0.2">
      <c r="A557" s="6"/>
      <c r="B557" s="760" t="s">
        <v>402</v>
      </c>
      <c r="C557" s="820"/>
      <c r="D557" s="821"/>
      <c r="E557" s="328">
        <v>-866.51</v>
      </c>
      <c r="F557" s="174"/>
      <c r="G557" s="109"/>
      <c r="H557" s="113"/>
    </row>
    <row r="558" spans="1:8" s="104" customFormat="1" ht="12.75" customHeight="1" x14ac:dyDescent="0.2">
      <c r="A558" s="6"/>
      <c r="B558" s="760" t="s">
        <v>469</v>
      </c>
      <c r="C558" s="820"/>
      <c r="D558" s="821"/>
      <c r="E558" s="328">
        <v>1472.63</v>
      </c>
      <c r="F558" s="174">
        <v>-0.32636350744937304</v>
      </c>
      <c r="G558" s="109"/>
      <c r="H558" s="113"/>
    </row>
    <row r="559" spans="1:8" s="104" customFormat="1" ht="12.75" customHeight="1" x14ac:dyDescent="0.2">
      <c r="A559" s="6"/>
      <c r="B559" s="760" t="s">
        <v>472</v>
      </c>
      <c r="C559" s="820"/>
      <c r="D559" s="821"/>
      <c r="E559" s="328">
        <v>9344.51</v>
      </c>
      <c r="F559" s="174"/>
      <c r="G559" s="109"/>
      <c r="H559" s="113"/>
    </row>
    <row r="560" spans="1:8" s="104" customFormat="1" ht="12.75" customHeight="1" x14ac:dyDescent="0.2">
      <c r="A560" s="6"/>
      <c r="B560" s="760" t="s">
        <v>399</v>
      </c>
      <c r="C560" s="820"/>
      <c r="D560" s="821"/>
      <c r="E560" s="328"/>
      <c r="F560" s="174"/>
      <c r="G560" s="109"/>
      <c r="H560" s="113"/>
    </row>
    <row r="561" spans="1:10" s="104" customFormat="1" ht="12.75" customHeight="1" x14ac:dyDescent="0.2">
      <c r="A561" s="6"/>
      <c r="B561" s="760" t="s">
        <v>400</v>
      </c>
      <c r="C561" s="820"/>
      <c r="D561" s="821"/>
      <c r="E561" s="328"/>
      <c r="F561" s="174"/>
      <c r="G561" s="455"/>
      <c r="H561" s="113"/>
    </row>
    <row r="562" spans="1:10" s="457" customFormat="1" ht="12.75" customHeight="1" x14ac:dyDescent="0.2">
      <c r="A562" s="452"/>
      <c r="B562" s="587" t="s">
        <v>425</v>
      </c>
      <c r="C562" s="593"/>
      <c r="D562" s="594"/>
      <c r="E562" s="453"/>
      <c r="F562" s="454"/>
      <c r="G562" s="455"/>
      <c r="H562" s="456"/>
    </row>
    <row r="563" spans="1:10" s="457" customFormat="1" ht="12.75" customHeight="1" x14ac:dyDescent="0.2">
      <c r="A563" s="452"/>
      <c r="B563" s="803" t="s">
        <v>403</v>
      </c>
      <c r="C563" s="822"/>
      <c r="D563" s="823"/>
      <c r="E563" s="453">
        <v>-1106.4299999999994</v>
      </c>
      <c r="F563" s="454"/>
      <c r="G563" s="460"/>
      <c r="H563" s="456"/>
    </row>
    <row r="564" spans="1:10" s="457" customFormat="1" ht="12.75" customHeight="1" x14ac:dyDescent="0.2">
      <c r="A564" s="452"/>
      <c r="B564" s="783" t="s">
        <v>484</v>
      </c>
      <c r="C564" s="824"/>
      <c r="D564" s="825"/>
      <c r="E564" s="458"/>
      <c r="F564" s="459"/>
      <c r="G564" s="460"/>
      <c r="H564" s="461"/>
    </row>
    <row r="565" spans="1:10" s="457" customFormat="1" ht="21" customHeight="1" x14ac:dyDescent="0.2">
      <c r="A565" s="452"/>
      <c r="B565" s="783" t="s">
        <v>485</v>
      </c>
      <c r="C565" s="824"/>
      <c r="D565" s="825"/>
      <c r="E565" s="458">
        <v>27562.260000000002</v>
      </c>
      <c r="F565" s="459">
        <v>-0.50826558118117549</v>
      </c>
      <c r="G565" s="462"/>
      <c r="H565" s="461"/>
    </row>
    <row r="566" spans="1:10" s="457" customFormat="1" ht="21" customHeight="1" x14ac:dyDescent="0.2">
      <c r="A566" s="452"/>
      <c r="B566" s="752" t="s">
        <v>63</v>
      </c>
      <c r="C566" s="826"/>
      <c r="D566" s="827"/>
      <c r="E566" s="453">
        <v>13208.140000000001</v>
      </c>
      <c r="F566" s="454">
        <v>-0.35494152143888302</v>
      </c>
      <c r="G566" s="462"/>
      <c r="H566" s="461"/>
    </row>
    <row r="567" spans="1:10" s="457" customFormat="1" ht="15" customHeight="1" x14ac:dyDescent="0.2">
      <c r="A567" s="452"/>
      <c r="B567" s="752" t="s">
        <v>64</v>
      </c>
      <c r="C567" s="826"/>
      <c r="D567" s="827"/>
      <c r="E567" s="453">
        <v>14354.119999999999</v>
      </c>
      <c r="F567" s="454">
        <v>-8.8384849731946158E-3</v>
      </c>
      <c r="G567" s="464"/>
      <c r="H567" s="461"/>
    </row>
    <row r="568" spans="1:10" s="457" customFormat="1" ht="15" customHeight="1" x14ac:dyDescent="0.2">
      <c r="A568" s="452"/>
      <c r="B568" s="752" t="s">
        <v>478</v>
      </c>
      <c r="C568" s="826"/>
      <c r="D568" s="827"/>
      <c r="E568" s="453"/>
      <c r="F568" s="454"/>
      <c r="G568" s="580"/>
      <c r="H568" s="461"/>
    </row>
    <row r="569" spans="1:10" s="457" customFormat="1" ht="15" customHeight="1" x14ac:dyDescent="0.2">
      <c r="A569" s="452"/>
      <c r="B569" s="752" t="s">
        <v>479</v>
      </c>
      <c r="C569" s="753"/>
      <c r="D569" s="753"/>
      <c r="E569" s="453"/>
      <c r="F569" s="454"/>
      <c r="G569" s="580"/>
      <c r="H569" s="461"/>
    </row>
    <row r="570" spans="1:10" s="457" customFormat="1" ht="16.5" customHeight="1" x14ac:dyDescent="0.2">
      <c r="A570" s="463"/>
      <c r="B570" s="800" t="s">
        <v>65</v>
      </c>
      <c r="C570" s="801"/>
      <c r="D570" s="802"/>
      <c r="E570" s="326">
        <v>1596269.3477250002</v>
      </c>
      <c r="F570" s="243">
        <v>-0.80536374120955423</v>
      </c>
      <c r="G570" s="4"/>
      <c r="H570" s="465"/>
      <c r="I570" s="655"/>
    </row>
    <row r="571" spans="1:10" x14ac:dyDescent="0.2">
      <c r="B571" s="43"/>
      <c r="E571" s="100"/>
      <c r="F571" s="4"/>
      <c r="G571" s="115"/>
      <c r="H571" s="4"/>
      <c r="I571" s="4"/>
    </row>
    <row r="572" spans="1:10" ht="15.75" x14ac:dyDescent="0.25">
      <c r="B572" s="7" t="s">
        <v>288</v>
      </c>
      <c r="C572" s="8"/>
      <c r="D572" s="8"/>
      <c r="E572" s="8"/>
      <c r="F572" s="115"/>
      <c r="G572" s="116"/>
      <c r="H572" s="115"/>
      <c r="I572" s="8"/>
    </row>
    <row r="573" spans="1:10" x14ac:dyDescent="0.2">
      <c r="B573" s="9"/>
      <c r="C573" s="10" t="str">
        <f>$C$3</f>
        <v>MOIS D'AVRIL 2024</v>
      </c>
      <c r="D573" s="11"/>
      <c r="F573" s="116"/>
      <c r="G573" s="15"/>
      <c r="H573" s="116"/>
    </row>
    <row r="574" spans="1:10" ht="12" customHeight="1" x14ac:dyDescent="0.2">
      <c r="B574" s="12" t="str">
        <f>B508</f>
        <v xml:space="preserve">             V - ASSURANCE ACCIDENTS DU TRAVAIL : DEPENSES en milliers d'euros</v>
      </c>
      <c r="C574" s="13"/>
      <c r="D574" s="13"/>
      <c r="E574" s="13"/>
      <c r="F574" s="14"/>
      <c r="G574" s="653"/>
      <c r="H574" s="15"/>
      <c r="I574" s="15"/>
    </row>
    <row r="575" spans="1:10" ht="19.5" customHeight="1" x14ac:dyDescent="0.2">
      <c r="B575" s="754"/>
      <c r="C575" s="835"/>
      <c r="D575" s="87"/>
      <c r="E575" s="654" t="s">
        <v>6</v>
      </c>
      <c r="F575" s="339" t="str">
        <f>Maladie_mnt!$H$5</f>
        <v>GAM</v>
      </c>
      <c r="G575" s="675"/>
      <c r="H575" s="89"/>
      <c r="I575" s="20"/>
    </row>
    <row r="576" spans="1:10" s="95" customFormat="1" ht="18" customHeight="1" x14ac:dyDescent="0.2">
      <c r="A576" s="114"/>
      <c r="B576" s="126" t="s">
        <v>475</v>
      </c>
      <c r="C576" s="126"/>
      <c r="D576" s="126"/>
      <c r="E576" s="326"/>
      <c r="F576" s="243"/>
      <c r="G576" s="205"/>
      <c r="H576" s="119"/>
      <c r="I576" s="120"/>
      <c r="J576" s="104"/>
    </row>
    <row r="577" spans="1:10" s="121" customFormat="1" ht="23.25" customHeight="1" x14ac:dyDescent="0.2">
      <c r="A577" s="6"/>
      <c r="B577" s="123"/>
      <c r="C577" s="124"/>
      <c r="D577" s="124"/>
      <c r="E577" s="652"/>
      <c r="F577" s="651"/>
      <c r="G577" s="206"/>
      <c r="H577" s="125"/>
      <c r="I577" s="111"/>
      <c r="J577" s="104"/>
    </row>
    <row r="578" spans="1:10" ht="12" customHeight="1" x14ac:dyDescent="0.2">
      <c r="A578" s="114"/>
      <c r="B578" s="126" t="s">
        <v>30</v>
      </c>
      <c r="C578" s="127"/>
      <c r="D578" s="128"/>
      <c r="E578" s="407">
        <v>31335213.442695793</v>
      </c>
      <c r="F578" s="408">
        <v>-0.18817148078676815</v>
      </c>
      <c r="G578" s="206"/>
      <c r="H578" s="129"/>
      <c r="I578" s="120"/>
    </row>
    <row r="579" spans="1:10" s="121" customFormat="1" ht="17.25" customHeight="1" x14ac:dyDescent="0.2">
      <c r="A579" s="6"/>
      <c r="B579" s="218"/>
      <c r="C579" s="127"/>
      <c r="D579" s="127"/>
      <c r="E579" s="409"/>
      <c r="F579" s="410"/>
      <c r="G579" s="206"/>
      <c r="H579" s="130"/>
      <c r="I579" s="111"/>
      <c r="J579" s="104"/>
    </row>
    <row r="580" spans="1:10" ht="12.75" customHeight="1" x14ac:dyDescent="0.2">
      <c r="A580" s="114"/>
      <c r="B580" s="126" t="s">
        <v>240</v>
      </c>
      <c r="C580" s="127"/>
      <c r="D580" s="128"/>
      <c r="E580" s="407">
        <v>4827.6799999999994</v>
      </c>
      <c r="F580" s="408">
        <v>-0.2313664052374993</v>
      </c>
      <c r="G580" s="173"/>
      <c r="H580" s="129"/>
      <c r="I580" s="120"/>
    </row>
    <row r="581" spans="1:10" ht="12.75" customHeight="1" x14ac:dyDescent="0.2">
      <c r="A581" s="114"/>
      <c r="B581" s="216"/>
      <c r="C581" s="573"/>
      <c r="D581" s="573"/>
      <c r="E581" s="402"/>
      <c r="F581" s="209"/>
      <c r="G581" s="173"/>
      <c r="H581" s="129"/>
      <c r="I581" s="120"/>
    </row>
    <row r="582" spans="1:10" ht="12.75" customHeight="1" x14ac:dyDescent="0.2">
      <c r="A582" s="114"/>
      <c r="B582" s="126" t="s">
        <v>433</v>
      </c>
      <c r="C582" s="127"/>
      <c r="D582" s="128"/>
      <c r="E582" s="411"/>
      <c r="F582" s="412"/>
      <c r="G582" s="173"/>
      <c r="H582" s="129"/>
      <c r="I582" s="120"/>
    </row>
    <row r="583" spans="1:10" s="121" customFormat="1" ht="17.25" customHeight="1" x14ac:dyDescent="0.2">
      <c r="A583" s="6"/>
      <c r="B583" s="216"/>
      <c r="C583" s="217"/>
      <c r="D583" s="584"/>
      <c r="E583" s="402"/>
      <c r="F583" s="209"/>
      <c r="G583" s="173"/>
      <c r="H583" s="130"/>
      <c r="I583" s="111"/>
      <c r="J583" s="104"/>
    </row>
    <row r="584" spans="1:10" ht="12.75" x14ac:dyDescent="0.2">
      <c r="B584" s="126" t="s">
        <v>19</v>
      </c>
      <c r="C584" s="131"/>
      <c r="D584" s="403"/>
      <c r="E584" s="407"/>
      <c r="F584" s="408"/>
      <c r="G584" s="173"/>
      <c r="H584" s="130"/>
      <c r="I584" s="111"/>
    </row>
    <row r="585" spans="1:10" ht="12.75" x14ac:dyDescent="0.2">
      <c r="B585" s="216"/>
      <c r="C585" s="217"/>
      <c r="D585" s="584"/>
      <c r="E585" s="402"/>
      <c r="F585" s="209"/>
      <c r="G585" s="173"/>
      <c r="H585" s="130"/>
      <c r="I585" s="111"/>
      <c r="J585" s="104"/>
    </row>
    <row r="586" spans="1:10" ht="12.75" x14ac:dyDescent="0.2">
      <c r="B586" s="126" t="s">
        <v>44</v>
      </c>
      <c r="C586" s="131"/>
      <c r="D586" s="403"/>
      <c r="E586" s="407"/>
      <c r="F586" s="408"/>
      <c r="G586" s="173"/>
      <c r="H586" s="130"/>
      <c r="I586" s="111"/>
    </row>
    <row r="587" spans="1:10" ht="12.75" x14ac:dyDescent="0.2">
      <c r="B587" s="218"/>
      <c r="C587" s="217"/>
      <c r="D587" s="681"/>
      <c r="E587" s="409"/>
      <c r="F587" s="410"/>
      <c r="G587" s="5"/>
      <c r="H587" s="130"/>
      <c r="I587" s="111"/>
      <c r="J587" s="104"/>
    </row>
    <row r="588" spans="1:10" ht="12.75" x14ac:dyDescent="0.2">
      <c r="B588" s="279" t="s">
        <v>45</v>
      </c>
      <c r="C588" s="277"/>
      <c r="D588" s="680"/>
      <c r="E588" s="679"/>
      <c r="F588" s="678"/>
      <c r="G588" s="5"/>
      <c r="H588" s="5"/>
      <c r="I588" s="5"/>
      <c r="J588" s="104"/>
    </row>
    <row r="589" spans="1:10" ht="12.75" customHeight="1" x14ac:dyDescent="0.2">
      <c r="B589" s="149" t="s">
        <v>21</v>
      </c>
      <c r="C589" s="217"/>
      <c r="D589" s="650"/>
      <c r="E589" s="289"/>
      <c r="F589" s="179"/>
      <c r="G589" s="5"/>
      <c r="H589" s="5"/>
      <c r="I589" s="5"/>
    </row>
    <row r="590" spans="1:10" ht="12.75" customHeight="1" x14ac:dyDescent="0.2">
      <c r="B590" s="149" t="s">
        <v>38</v>
      </c>
      <c r="C590" s="217"/>
      <c r="D590" s="650"/>
      <c r="E590" s="289">
        <v>280635818.85999995</v>
      </c>
      <c r="F590" s="179">
        <v>2.8730162829553096E-2</v>
      </c>
      <c r="G590" s="5"/>
      <c r="H590" s="5"/>
      <c r="I590" s="5"/>
    </row>
    <row r="591" spans="1:10" ht="12.75" customHeight="1" x14ac:dyDescent="0.2">
      <c r="B591" s="149" t="s">
        <v>37</v>
      </c>
      <c r="C591" s="217"/>
      <c r="D591" s="650"/>
      <c r="E591" s="289">
        <v>109443091.16000003</v>
      </c>
      <c r="F591" s="179">
        <v>2.0106698163370851E-2</v>
      </c>
      <c r="G591" s="5"/>
      <c r="H591" s="5"/>
      <c r="I591" s="5"/>
    </row>
    <row r="592" spans="1:10" ht="12.75" customHeight="1" x14ac:dyDescent="0.2">
      <c r="B592" s="149" t="s">
        <v>36</v>
      </c>
      <c r="C592" s="217"/>
      <c r="D592" s="650"/>
      <c r="E592" s="289">
        <v>390078910.01999998</v>
      </c>
      <c r="F592" s="179">
        <v>2.6296027513458498E-2</v>
      </c>
      <c r="G592" s="5"/>
      <c r="H592" s="5"/>
      <c r="I592" s="5"/>
    </row>
    <row r="593" spans="1:10" ht="12.75" customHeight="1" x14ac:dyDescent="0.2">
      <c r="B593" s="149" t="s">
        <v>39</v>
      </c>
      <c r="C593" s="217"/>
      <c r="D593" s="650"/>
      <c r="E593" s="289">
        <v>4337566.18</v>
      </c>
      <c r="F593" s="179"/>
      <c r="G593" s="5"/>
      <c r="H593" s="5"/>
      <c r="I593" s="5"/>
    </row>
    <row r="594" spans="1:10" ht="12.75" customHeight="1" x14ac:dyDescent="0.2">
      <c r="B594" s="149" t="s">
        <v>40</v>
      </c>
      <c r="C594" s="217"/>
      <c r="D594" s="650"/>
      <c r="E594" s="289">
        <v>-18107.05</v>
      </c>
      <c r="F594" s="179"/>
      <c r="G594" s="5"/>
      <c r="H594" s="5"/>
      <c r="I594" s="5"/>
    </row>
    <row r="595" spans="1:10" ht="12.75" customHeight="1" x14ac:dyDescent="0.2">
      <c r="B595" s="162" t="s">
        <v>41</v>
      </c>
      <c r="C595" s="231"/>
      <c r="D595" s="649"/>
      <c r="E595" s="413">
        <v>7195816.8599999985</v>
      </c>
      <c r="F595" s="187">
        <v>-3.0244303188843857E-2</v>
      </c>
      <c r="G595" s="173"/>
      <c r="H595" s="5"/>
      <c r="I595" s="5"/>
    </row>
    <row r="596" spans="1:10" ht="12.75" customHeight="1" x14ac:dyDescent="0.2">
      <c r="B596" s="233" t="s">
        <v>42</v>
      </c>
      <c r="C596" s="131"/>
      <c r="D596" s="403"/>
      <c r="E596" s="411">
        <v>401594186.01000005</v>
      </c>
      <c r="F596" s="412">
        <v>3.1757313120684083E-2</v>
      </c>
      <c r="G596" s="173"/>
      <c r="H596" s="130"/>
      <c r="I596" s="111"/>
    </row>
    <row r="597" spans="1:10" ht="12.75" x14ac:dyDescent="0.2">
      <c r="B597" s="149" t="s">
        <v>83</v>
      </c>
      <c r="C597" s="217"/>
      <c r="D597" s="650"/>
      <c r="E597" s="289">
        <v>28960.5</v>
      </c>
      <c r="F597" s="179">
        <v>-0.54709745462529691</v>
      </c>
      <c r="G597" s="173"/>
      <c r="H597" s="130"/>
      <c r="I597" s="111"/>
      <c r="J597" s="104"/>
    </row>
    <row r="598" spans="1:10" ht="12.75" x14ac:dyDescent="0.2">
      <c r="B598" s="162" t="s">
        <v>84</v>
      </c>
      <c r="C598" s="231"/>
      <c r="D598" s="649"/>
      <c r="E598" s="413">
        <v>404800.18</v>
      </c>
      <c r="F598" s="187"/>
      <c r="G598" s="173"/>
      <c r="H598" s="130"/>
      <c r="I598" s="111"/>
      <c r="J598" s="104"/>
    </row>
    <row r="599" spans="1:10" ht="13.5" thickBot="1" x14ac:dyDescent="0.25">
      <c r="B599" s="71"/>
      <c r="C599" s="217"/>
      <c r="D599" s="584"/>
      <c r="E599" s="659"/>
      <c r="F599" s="658"/>
      <c r="G599" s="173"/>
      <c r="H599" s="130"/>
      <c r="I599" s="111"/>
      <c r="J599" s="104"/>
    </row>
    <row r="600" spans="1:10" ht="13.5" thickBot="1" x14ac:dyDescent="0.25">
      <c r="B600" s="133" t="s">
        <v>168</v>
      </c>
      <c r="C600" s="134"/>
      <c r="D600" s="134"/>
      <c r="E600" s="417">
        <v>868345233.96178401</v>
      </c>
      <c r="F600" s="418">
        <v>0.10104984326277044</v>
      </c>
      <c r="H600" s="135"/>
      <c r="I600" s="85"/>
    </row>
    <row r="601" spans="1:10" s="136" customFormat="1" ht="12.75" x14ac:dyDescent="0.2">
      <c r="A601" s="6"/>
      <c r="B601" s="5"/>
      <c r="C601" s="3"/>
      <c r="D601" s="3"/>
      <c r="E601" s="3"/>
      <c r="F601" s="3"/>
      <c r="G601" s="3"/>
      <c r="H601" s="3"/>
      <c r="I601" s="3"/>
      <c r="J601" s="104"/>
    </row>
  </sheetData>
  <dataConsolidate/>
  <mergeCells count="90">
    <mergeCell ref="B575:C575"/>
    <mergeCell ref="B499:C499"/>
    <mergeCell ref="B504:C504"/>
    <mergeCell ref="B503:C503"/>
    <mergeCell ref="B498:C498"/>
    <mergeCell ref="B490:C490"/>
    <mergeCell ref="B495:C495"/>
    <mergeCell ref="B512:D512"/>
    <mergeCell ref="B491:C491"/>
    <mergeCell ref="B533:D533"/>
    <mergeCell ref="B469:C469"/>
    <mergeCell ref="B487:C487"/>
    <mergeCell ref="B480:C480"/>
    <mergeCell ref="B470:C470"/>
    <mergeCell ref="B482:C482"/>
    <mergeCell ref="B475:C475"/>
    <mergeCell ref="B479:C479"/>
    <mergeCell ref="B481:C481"/>
    <mergeCell ref="B474:C474"/>
    <mergeCell ref="B483:C483"/>
    <mergeCell ref="B468:C468"/>
    <mergeCell ref="B511:D511"/>
    <mergeCell ref="B539:D539"/>
    <mergeCell ref="B484:C484"/>
    <mergeCell ref="B489:C489"/>
    <mergeCell ref="B524:D524"/>
    <mergeCell ref="B521:D521"/>
    <mergeCell ref="B471:C471"/>
    <mergeCell ref="B510:D510"/>
    <mergeCell ref="B509:C509"/>
    <mergeCell ref="B467:C467"/>
    <mergeCell ref="B485:C485"/>
    <mergeCell ref="B497:C497"/>
    <mergeCell ref="B492:C492"/>
    <mergeCell ref="B488:C488"/>
    <mergeCell ref="B505:C505"/>
    <mergeCell ref="B496:C496"/>
    <mergeCell ref="B501:C501"/>
    <mergeCell ref="B500:C500"/>
    <mergeCell ref="B502:C502"/>
    <mergeCell ref="B486:C486"/>
    <mergeCell ref="B522:D522"/>
    <mergeCell ref="B523:D523"/>
    <mergeCell ref="B526:D526"/>
    <mergeCell ref="B525:D525"/>
    <mergeCell ref="B513:D513"/>
    <mergeCell ref="B514:D514"/>
    <mergeCell ref="B515:D515"/>
    <mergeCell ref="B517:D517"/>
    <mergeCell ref="B516:D516"/>
    <mergeCell ref="B527:D527"/>
    <mergeCell ref="B528:D528"/>
    <mergeCell ref="B531:D531"/>
    <mergeCell ref="B535:D535"/>
    <mergeCell ref="B529:D529"/>
    <mergeCell ref="B530:D530"/>
    <mergeCell ref="B537:D537"/>
    <mergeCell ref="B532:D532"/>
    <mergeCell ref="B541:D541"/>
    <mergeCell ref="B538:D538"/>
    <mergeCell ref="B534:D534"/>
    <mergeCell ref="B540:D540"/>
    <mergeCell ref="B544:D544"/>
    <mergeCell ref="B549:D549"/>
    <mergeCell ref="B548:D548"/>
    <mergeCell ref="B543:D543"/>
    <mergeCell ref="B542:D542"/>
    <mergeCell ref="B552:D552"/>
    <mergeCell ref="B550:D550"/>
    <mergeCell ref="B551:D551"/>
    <mergeCell ref="B546:D546"/>
    <mergeCell ref="B545:D545"/>
    <mergeCell ref="B553:D553"/>
    <mergeCell ref="B559:D559"/>
    <mergeCell ref="B547:D547"/>
    <mergeCell ref="B556:D556"/>
    <mergeCell ref="B560:D560"/>
    <mergeCell ref="B567:D567"/>
    <mergeCell ref="B555:D555"/>
    <mergeCell ref="B554:D554"/>
    <mergeCell ref="B570:D570"/>
    <mergeCell ref="B557:D557"/>
    <mergeCell ref="B558:D558"/>
    <mergeCell ref="B563:D563"/>
    <mergeCell ref="B564:D564"/>
    <mergeCell ref="B561:D561"/>
    <mergeCell ref="B568:D568"/>
    <mergeCell ref="B566:D566"/>
    <mergeCell ref="B565:D565"/>
    <mergeCell ref="B569:D569"/>
  </mergeCells>
  <pageMargins left="0.19685039370078741" right="0.19685039370078741" top="0.27559055118110237" bottom="0.19685039370078741" header="0.31496062992125984" footer="0.51181102362204722"/>
  <pageSetup paperSize="9" scale="48" orientation="portrait" r:id="rId1"/>
  <headerFooter alignWithMargins="0">
    <oddFooter xml:space="preserve">&amp;R&amp;8
</oddFooter>
  </headerFooter>
  <rowBreaks count="5" manualBreakCount="5">
    <brk id="130" max="8" man="1"/>
    <brk id="257" max="8" man="1"/>
    <brk id="370" max="8" man="1"/>
    <brk id="462" max="8" man="1"/>
    <brk id="570" max="8"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8">
    <tabColor indexed="45"/>
  </sheetPr>
  <dimension ref="A1:L658"/>
  <sheetViews>
    <sheetView showZeros="0" view="pageBreakPreview" topLeftCell="B342" zoomScale="115" zoomScaleNormal="100" workbookViewId="0">
      <selection activeCell="E656" sqref="E656:F656"/>
    </sheetView>
  </sheetViews>
  <sheetFormatPr baseColWidth="10" defaultRowHeight="11.25" x14ac:dyDescent="0.2"/>
  <cols>
    <col min="1" max="1" width="4" style="6" customWidth="1"/>
    <col min="2" max="2" width="64.28515625" style="5" customWidth="1"/>
    <col min="3" max="5" width="15" style="3" customWidth="1"/>
    <col min="6" max="6" width="14.85546875" style="3" customWidth="1"/>
    <col min="7" max="7" width="13.140625" style="3" customWidth="1"/>
    <col min="8" max="8" width="6.5703125" style="3" bestFit="1" customWidth="1"/>
    <col min="9" max="9" width="2.5703125" style="3" customWidth="1"/>
    <col min="10" max="10" width="4" style="5" bestFit="1" customWidth="1"/>
    <col min="11" max="16384" width="11.42578125" style="5"/>
  </cols>
  <sheetData>
    <row r="1" spans="1:9" ht="9" customHeight="1" x14ac:dyDescent="0.2">
      <c r="A1" s="1"/>
      <c r="B1" s="43"/>
      <c r="F1" s="5"/>
      <c r="G1" s="5"/>
      <c r="H1" s="5"/>
      <c r="I1" s="4"/>
    </row>
    <row r="2" spans="1:9" ht="17.25" customHeight="1" x14ac:dyDescent="0.25">
      <c r="B2" s="7" t="s">
        <v>288</v>
      </c>
      <c r="C2" s="8"/>
      <c r="D2" s="8"/>
      <c r="E2" s="8"/>
      <c r="F2" s="8"/>
      <c r="G2" s="8"/>
      <c r="H2" s="8"/>
      <c r="I2" s="8"/>
    </row>
    <row r="3" spans="1:9" ht="12" customHeight="1" x14ac:dyDescent="0.2">
      <c r="B3" s="9"/>
      <c r="C3" s="10" t="str">
        <f>Maladie_mnt!C3</f>
        <v>MOIS D'AVRIL 2024</v>
      </c>
      <c r="D3" s="11"/>
    </row>
    <row r="4" spans="1:9" ht="14.25" customHeight="1" x14ac:dyDescent="0.2">
      <c r="B4" s="12" t="s">
        <v>284</v>
      </c>
      <c r="C4" s="13"/>
      <c r="D4" s="13"/>
      <c r="E4" s="13"/>
      <c r="F4" s="13"/>
      <c r="G4" s="13"/>
      <c r="H4" s="14"/>
      <c r="I4" s="15"/>
    </row>
    <row r="5" spans="1:9" ht="12" customHeight="1" x14ac:dyDescent="0.2">
      <c r="B5" s="387" t="s">
        <v>4</v>
      </c>
      <c r="C5" s="386" t="s">
        <v>1</v>
      </c>
      <c r="D5" s="385" t="s">
        <v>2</v>
      </c>
      <c r="E5" s="386" t="s">
        <v>6</v>
      </c>
      <c r="F5" s="219" t="s">
        <v>3</v>
      </c>
      <c r="G5" s="219" t="s">
        <v>237</v>
      </c>
      <c r="H5" s="19" t="s">
        <v>300</v>
      </c>
      <c r="I5" s="20"/>
    </row>
    <row r="6" spans="1:9" ht="9.75" customHeight="1" x14ac:dyDescent="0.2">
      <c r="B6" s="21"/>
      <c r="C6" s="45" t="s">
        <v>5</v>
      </c>
      <c r="D6" s="44" t="s">
        <v>5</v>
      </c>
      <c r="E6" s="45"/>
      <c r="F6" s="220" t="s">
        <v>241</v>
      </c>
      <c r="G6" s="220" t="s">
        <v>239</v>
      </c>
      <c r="H6" s="22" t="s">
        <v>301</v>
      </c>
      <c r="I6" s="23"/>
    </row>
    <row r="7" spans="1:9" s="28" customFormat="1" ht="16.5" customHeight="1" x14ac:dyDescent="0.2">
      <c r="A7" s="24"/>
      <c r="B7" s="25" t="s">
        <v>285</v>
      </c>
      <c r="C7" s="287"/>
      <c r="D7" s="287"/>
      <c r="E7" s="287"/>
      <c r="F7" s="288"/>
      <c r="G7" s="288"/>
      <c r="H7" s="181"/>
      <c r="I7" s="27"/>
    </row>
    <row r="8" spans="1:9" s="28" customFormat="1" ht="13.5" customHeight="1" x14ac:dyDescent="0.2">
      <c r="A8" s="24"/>
      <c r="B8" s="31" t="s">
        <v>88</v>
      </c>
      <c r="C8" s="291"/>
      <c r="D8" s="291"/>
      <c r="E8" s="291"/>
      <c r="F8" s="292"/>
      <c r="G8" s="292"/>
      <c r="H8" s="178"/>
      <c r="I8" s="27"/>
    </row>
    <row r="9" spans="1:9" ht="10.5" customHeight="1" x14ac:dyDescent="0.2">
      <c r="B9" s="16" t="s">
        <v>22</v>
      </c>
      <c r="C9" s="289">
        <v>243551064.40999958</v>
      </c>
      <c r="D9" s="289">
        <v>136329987.88126493</v>
      </c>
      <c r="E9" s="289">
        <v>379881052.29126447</v>
      </c>
      <c r="F9" s="290">
        <v>1939889.05</v>
      </c>
      <c r="G9" s="290">
        <v>2464924.5832499992</v>
      </c>
      <c r="H9" s="179">
        <v>0.16407809329035272</v>
      </c>
      <c r="I9" s="20"/>
    </row>
    <row r="10" spans="1:9" ht="10.5" customHeight="1" x14ac:dyDescent="0.2">
      <c r="B10" s="16" t="s">
        <v>387</v>
      </c>
      <c r="C10" s="289">
        <v>10048.585040000007</v>
      </c>
      <c r="D10" s="289">
        <v>37710.176400000004</v>
      </c>
      <c r="E10" s="289">
        <v>47758.761440000009</v>
      </c>
      <c r="F10" s="290">
        <v>1617.7616</v>
      </c>
      <c r="G10" s="290">
        <v>215.75840000000005</v>
      </c>
      <c r="H10" s="179"/>
      <c r="I10" s="20"/>
    </row>
    <row r="11" spans="1:9" ht="10.5" customHeight="1" x14ac:dyDescent="0.2">
      <c r="B11" s="16" t="s">
        <v>100</v>
      </c>
      <c r="C11" s="289">
        <v>7469347.9599999972</v>
      </c>
      <c r="D11" s="289">
        <v>36766158.794000022</v>
      </c>
      <c r="E11" s="289">
        <v>44235506.754000016</v>
      </c>
      <c r="F11" s="290">
        <v>4489.62</v>
      </c>
      <c r="G11" s="290">
        <v>150872.20000000001</v>
      </c>
      <c r="H11" s="179">
        <v>6.7992770717411055E-2</v>
      </c>
      <c r="I11" s="20"/>
    </row>
    <row r="12" spans="1:9" ht="10.5" customHeight="1" x14ac:dyDescent="0.2">
      <c r="B12" s="16" t="s">
        <v>388</v>
      </c>
      <c r="C12" s="289">
        <v>13517.514960000017</v>
      </c>
      <c r="D12" s="289">
        <v>50728.323599999989</v>
      </c>
      <c r="E12" s="289">
        <v>64245.838559999997</v>
      </c>
      <c r="F12" s="290">
        <v>2176.2383999999997</v>
      </c>
      <c r="G12" s="290">
        <v>290.24159999999989</v>
      </c>
      <c r="H12" s="179"/>
      <c r="I12" s="20"/>
    </row>
    <row r="13" spans="1:9" ht="10.5" customHeight="1" x14ac:dyDescent="0.2">
      <c r="B13" s="16" t="s">
        <v>340</v>
      </c>
      <c r="C13" s="289">
        <v>19578057.84999999</v>
      </c>
      <c r="D13" s="289">
        <v>16189152.479999984</v>
      </c>
      <c r="E13" s="289">
        <v>35767210.329999976</v>
      </c>
      <c r="F13" s="290">
        <v>480991.41000000009</v>
      </c>
      <c r="G13" s="290">
        <v>181713.77999999997</v>
      </c>
      <c r="H13" s="179">
        <v>6.4878746014189526E-2</v>
      </c>
      <c r="I13" s="20"/>
    </row>
    <row r="14" spans="1:9" ht="10.5" customHeight="1" x14ac:dyDescent="0.2">
      <c r="B14" s="340" t="s">
        <v>90</v>
      </c>
      <c r="C14" s="289">
        <v>19518365.719999988</v>
      </c>
      <c r="D14" s="289">
        <v>16109365.879999982</v>
      </c>
      <c r="E14" s="289">
        <v>35627731.599999972</v>
      </c>
      <c r="F14" s="290">
        <v>427627.27000000008</v>
      </c>
      <c r="G14" s="290">
        <v>181345.96999999994</v>
      </c>
      <c r="H14" s="179">
        <v>7.741625359668447E-2</v>
      </c>
      <c r="I14" s="20"/>
    </row>
    <row r="15" spans="1:9" ht="10.5" customHeight="1" x14ac:dyDescent="0.2">
      <c r="B15" s="33" t="s">
        <v>304</v>
      </c>
      <c r="C15" s="289">
        <v>1408391.4300000027</v>
      </c>
      <c r="D15" s="289">
        <v>544206.57999999996</v>
      </c>
      <c r="E15" s="289">
        <v>1952598.0100000023</v>
      </c>
      <c r="F15" s="290">
        <v>36885.340000000004</v>
      </c>
      <c r="G15" s="290">
        <v>11429.039999999999</v>
      </c>
      <c r="H15" s="179">
        <v>0.10916070770046749</v>
      </c>
      <c r="I15" s="20"/>
    </row>
    <row r="16" spans="1:9" ht="10.5" customHeight="1" x14ac:dyDescent="0.2">
      <c r="B16" s="33" t="s">
        <v>305</v>
      </c>
      <c r="C16" s="289">
        <v>201.6</v>
      </c>
      <c r="D16" s="289">
        <v>57.6</v>
      </c>
      <c r="E16" s="289">
        <v>259.2</v>
      </c>
      <c r="F16" s="290"/>
      <c r="G16" s="290"/>
      <c r="H16" s="179">
        <v>-0.4619169209690478</v>
      </c>
      <c r="I16" s="20"/>
    </row>
    <row r="17" spans="2:9" ht="10.5" customHeight="1" x14ac:dyDescent="0.2">
      <c r="B17" s="33" t="s">
        <v>306</v>
      </c>
      <c r="C17" s="289">
        <v>732.48</v>
      </c>
      <c r="D17" s="289">
        <v>5619.08</v>
      </c>
      <c r="E17" s="289">
        <v>6351.5599999999995</v>
      </c>
      <c r="F17" s="290">
        <v>4122.7999999999993</v>
      </c>
      <c r="G17" s="290"/>
      <c r="H17" s="179"/>
      <c r="I17" s="20"/>
    </row>
    <row r="18" spans="2:9" ht="10.5" customHeight="1" x14ac:dyDescent="0.2">
      <c r="B18" s="33" t="s">
        <v>307</v>
      </c>
      <c r="C18" s="289">
        <v>7101576.1199999992</v>
      </c>
      <c r="D18" s="289">
        <v>6060601.5099999914</v>
      </c>
      <c r="E18" s="289">
        <v>13162177.629999992</v>
      </c>
      <c r="F18" s="290">
        <v>56796.68</v>
      </c>
      <c r="G18" s="290">
        <v>66488.619999999981</v>
      </c>
      <c r="H18" s="179">
        <v>-3.1155478782275647E-2</v>
      </c>
      <c r="I18" s="20"/>
    </row>
    <row r="19" spans="2:9" ht="10.5" customHeight="1" x14ac:dyDescent="0.2">
      <c r="B19" s="33" t="s">
        <v>308</v>
      </c>
      <c r="C19" s="289">
        <v>297072.68000000028</v>
      </c>
      <c r="D19" s="289">
        <v>43167.11</v>
      </c>
      <c r="E19" s="289">
        <v>340239.79000000021</v>
      </c>
      <c r="F19" s="290">
        <v>383.71999999999997</v>
      </c>
      <c r="G19" s="290">
        <v>1998.3900000000003</v>
      </c>
      <c r="H19" s="179">
        <v>0.52867429746266104</v>
      </c>
      <c r="I19" s="20"/>
    </row>
    <row r="20" spans="2:9" ht="10.5" customHeight="1" x14ac:dyDescent="0.2">
      <c r="B20" s="33" t="s">
        <v>309</v>
      </c>
      <c r="C20" s="289">
        <v>10710391.409999987</v>
      </c>
      <c r="D20" s="289">
        <v>9455713.9999999925</v>
      </c>
      <c r="E20" s="289">
        <v>20166105.409999978</v>
      </c>
      <c r="F20" s="290">
        <v>329438.7300000001</v>
      </c>
      <c r="G20" s="290">
        <v>101429.91999999997</v>
      </c>
      <c r="H20" s="179">
        <v>0.15379850246090476</v>
      </c>
      <c r="I20" s="20"/>
    </row>
    <row r="21" spans="2:9" ht="10.5" customHeight="1" x14ac:dyDescent="0.2">
      <c r="B21" s="33" t="s">
        <v>89</v>
      </c>
      <c r="C21" s="289">
        <v>59692.129999999954</v>
      </c>
      <c r="D21" s="289">
        <v>79786.60000000002</v>
      </c>
      <c r="E21" s="289">
        <v>139478.72999999998</v>
      </c>
      <c r="F21" s="290">
        <v>53364.140000000007</v>
      </c>
      <c r="G21" s="290">
        <v>367.81</v>
      </c>
      <c r="H21" s="179"/>
      <c r="I21" s="20"/>
    </row>
    <row r="22" spans="2:9" ht="10.5" customHeight="1" x14ac:dyDescent="0.2">
      <c r="B22" s="16" t="s">
        <v>97</v>
      </c>
      <c r="C22" s="289"/>
      <c r="D22" s="289"/>
      <c r="E22" s="289"/>
      <c r="F22" s="290"/>
      <c r="G22" s="290"/>
      <c r="H22" s="179"/>
      <c r="I22" s="20"/>
    </row>
    <row r="23" spans="2:9" ht="10.5" customHeight="1" x14ac:dyDescent="0.2">
      <c r="B23" s="16" t="s">
        <v>380</v>
      </c>
      <c r="C23" s="289"/>
      <c r="D23" s="289"/>
      <c r="E23" s="289"/>
      <c r="F23" s="290"/>
      <c r="G23" s="290"/>
      <c r="H23" s="179"/>
      <c r="I23" s="20"/>
    </row>
    <row r="24" spans="2:9" ht="10.5" customHeight="1" x14ac:dyDescent="0.2">
      <c r="B24" s="16" t="s">
        <v>419</v>
      </c>
      <c r="C24" s="289"/>
      <c r="D24" s="289">
        <v>481819.24354800006</v>
      </c>
      <c r="E24" s="289">
        <v>481819.24354800006</v>
      </c>
      <c r="F24" s="290"/>
      <c r="G24" s="290"/>
      <c r="H24" s="179">
        <v>5.1764751971184353E-2</v>
      </c>
      <c r="I24" s="20"/>
    </row>
    <row r="25" spans="2:9" ht="10.5" customHeight="1" x14ac:dyDescent="0.2">
      <c r="B25" s="16" t="s">
        <v>96</v>
      </c>
      <c r="C25" s="289"/>
      <c r="D25" s="289"/>
      <c r="E25" s="289"/>
      <c r="F25" s="290"/>
      <c r="G25" s="290"/>
      <c r="H25" s="179"/>
      <c r="I25" s="20"/>
    </row>
    <row r="26" spans="2:9" ht="10.5" customHeight="1" x14ac:dyDescent="0.2">
      <c r="B26" s="16" t="s">
        <v>91</v>
      </c>
      <c r="C26" s="289">
        <v>1547552.0000000002</v>
      </c>
      <c r="D26" s="289">
        <v>823575.11999999988</v>
      </c>
      <c r="E26" s="289">
        <v>2371127.1200000006</v>
      </c>
      <c r="F26" s="290">
        <v>32009.739999999998</v>
      </c>
      <c r="G26" s="290">
        <v>16808</v>
      </c>
      <c r="H26" s="179">
        <v>0.21055053974360072</v>
      </c>
      <c r="I26" s="34"/>
    </row>
    <row r="27" spans="2:9" ht="10.5" customHeight="1" x14ac:dyDescent="0.2">
      <c r="B27" s="16" t="s">
        <v>252</v>
      </c>
      <c r="C27" s="289"/>
      <c r="D27" s="289"/>
      <c r="E27" s="289"/>
      <c r="F27" s="290"/>
      <c r="G27" s="290"/>
      <c r="H27" s="179"/>
      <c r="I27" s="34"/>
    </row>
    <row r="28" spans="2:9" ht="10.5" customHeight="1" x14ac:dyDescent="0.2">
      <c r="B28" s="16" t="s">
        <v>95</v>
      </c>
      <c r="C28" s="289">
        <v>4889.7599999999993</v>
      </c>
      <c r="D28" s="289">
        <v>20062.2</v>
      </c>
      <c r="E28" s="289">
        <v>24951.96</v>
      </c>
      <c r="F28" s="290">
        <v>24999.96</v>
      </c>
      <c r="G28" s="290">
        <v>55.2</v>
      </c>
      <c r="H28" s="179"/>
      <c r="I28" s="34"/>
    </row>
    <row r="29" spans="2:9" ht="10.5" customHeight="1" x14ac:dyDescent="0.2">
      <c r="B29" s="16" t="s">
        <v>381</v>
      </c>
      <c r="C29" s="289">
        <v>6008795.400000006</v>
      </c>
      <c r="D29" s="289">
        <v>3562819.9100000015</v>
      </c>
      <c r="E29" s="289">
        <v>9571615.310000008</v>
      </c>
      <c r="F29" s="290">
        <v>1150</v>
      </c>
      <c r="G29" s="290">
        <v>72336.45</v>
      </c>
      <c r="H29" s="179">
        <v>0.15198135818981684</v>
      </c>
      <c r="I29" s="34"/>
    </row>
    <row r="30" spans="2:9" ht="10.5" customHeight="1" x14ac:dyDescent="0.2">
      <c r="B30" s="16" t="s">
        <v>417</v>
      </c>
      <c r="C30" s="289"/>
      <c r="D30" s="289">
        <v>642305.33199999994</v>
      </c>
      <c r="E30" s="289">
        <v>642305.33199999994</v>
      </c>
      <c r="F30" s="290"/>
      <c r="G30" s="290"/>
      <c r="H30" s="179">
        <v>7.6816135600968449E-2</v>
      </c>
      <c r="I30" s="34"/>
    </row>
    <row r="31" spans="2:9" ht="10.5" customHeight="1" x14ac:dyDescent="0.2">
      <c r="B31" s="16" t="s">
        <v>441</v>
      </c>
      <c r="C31" s="289"/>
      <c r="D31" s="289">
        <v>454861064.97150642</v>
      </c>
      <c r="E31" s="289">
        <v>454861064.97150642</v>
      </c>
      <c r="F31" s="290"/>
      <c r="G31" s="290"/>
      <c r="H31" s="179">
        <v>2.577687296593556E-2</v>
      </c>
      <c r="I31" s="34"/>
    </row>
    <row r="32" spans="2:9" ht="10.5" customHeight="1" x14ac:dyDescent="0.2">
      <c r="B32" s="16" t="s">
        <v>346</v>
      </c>
      <c r="C32" s="289"/>
      <c r="D32" s="289"/>
      <c r="E32" s="289"/>
      <c r="F32" s="290"/>
      <c r="G32" s="290"/>
      <c r="H32" s="179"/>
      <c r="I32" s="34"/>
    </row>
    <row r="33" spans="1:11" ht="10.5" customHeight="1" x14ac:dyDescent="0.2">
      <c r="B33" s="16" t="s">
        <v>312</v>
      </c>
      <c r="C33" s="289"/>
      <c r="D33" s="289"/>
      <c r="E33" s="289"/>
      <c r="F33" s="290"/>
      <c r="G33" s="290"/>
      <c r="H33" s="179"/>
      <c r="I33" s="34"/>
    </row>
    <row r="34" spans="1:11" ht="10.5" customHeight="1" x14ac:dyDescent="0.2">
      <c r="B34" s="16" t="s">
        <v>313</v>
      </c>
      <c r="C34" s="289"/>
      <c r="D34" s="289"/>
      <c r="E34" s="289"/>
      <c r="F34" s="290"/>
      <c r="G34" s="290"/>
      <c r="H34" s="179"/>
      <c r="I34" s="34"/>
    </row>
    <row r="35" spans="1:11" ht="10.5" customHeight="1" x14ac:dyDescent="0.2">
      <c r="B35" s="16" t="s">
        <v>489</v>
      </c>
      <c r="C35" s="289"/>
      <c r="D35" s="289"/>
      <c r="E35" s="289"/>
      <c r="F35" s="290"/>
      <c r="G35" s="290"/>
      <c r="H35" s="179"/>
      <c r="I35" s="34"/>
    </row>
    <row r="36" spans="1:11" ht="10.5" customHeight="1" x14ac:dyDescent="0.2">
      <c r="B36" s="16" t="s">
        <v>487</v>
      </c>
      <c r="C36" s="289"/>
      <c r="D36" s="289">
        <v>2517805.2011000002</v>
      </c>
      <c r="E36" s="289">
        <v>2517805.2011000002</v>
      </c>
      <c r="F36" s="290"/>
      <c r="G36" s="290"/>
      <c r="H36" s="179">
        <v>0.18412075780761428</v>
      </c>
      <c r="I36" s="34"/>
    </row>
    <row r="37" spans="1:11" ht="10.5" customHeight="1" x14ac:dyDescent="0.2">
      <c r="B37" s="16" t="s">
        <v>420</v>
      </c>
      <c r="C37" s="289"/>
      <c r="D37" s="289">
        <v>3082591.2491930006</v>
      </c>
      <c r="E37" s="289">
        <v>3082591.2491930006</v>
      </c>
      <c r="F37" s="290"/>
      <c r="G37" s="290"/>
      <c r="H37" s="179">
        <v>0.13904002642113289</v>
      </c>
      <c r="I37" s="34"/>
    </row>
    <row r="38" spans="1:11" ht="10.5" customHeight="1" x14ac:dyDescent="0.2">
      <c r="B38" s="574" t="s">
        <v>448</v>
      </c>
      <c r="C38" s="289"/>
      <c r="D38" s="289">
        <v>8144</v>
      </c>
      <c r="E38" s="289">
        <v>8144</v>
      </c>
      <c r="F38" s="290"/>
      <c r="G38" s="290"/>
      <c r="H38" s="179">
        <v>-0.13801862828111766</v>
      </c>
      <c r="I38" s="34"/>
    </row>
    <row r="39" spans="1:11" ht="10.5" hidden="1" customHeight="1" x14ac:dyDescent="0.2">
      <c r="B39" s="574"/>
      <c r="C39" s="289"/>
      <c r="D39" s="289"/>
      <c r="E39" s="289"/>
      <c r="F39" s="290"/>
      <c r="G39" s="290"/>
      <c r="H39" s="179"/>
      <c r="I39" s="34"/>
    </row>
    <row r="40" spans="1:11" ht="10.5" customHeight="1" x14ac:dyDescent="0.2">
      <c r="B40" s="16" t="s">
        <v>99</v>
      </c>
      <c r="C40" s="289">
        <v>60775.97</v>
      </c>
      <c r="D40" s="289">
        <v>257539.42723299999</v>
      </c>
      <c r="E40" s="289">
        <v>318315.39723300003</v>
      </c>
      <c r="F40" s="290">
        <v>45664</v>
      </c>
      <c r="G40" s="290">
        <v>1052.1865659999999</v>
      </c>
      <c r="H40" s="179">
        <v>-0.16932679342025503</v>
      </c>
      <c r="I40" s="34"/>
    </row>
    <row r="41" spans="1:11" ht="10.5" customHeight="1" x14ac:dyDescent="0.2">
      <c r="B41" s="16" t="s">
        <v>283</v>
      </c>
      <c r="C41" s="289"/>
      <c r="D41" s="289">
        <v>-408024</v>
      </c>
      <c r="E41" s="289">
        <v>-408024</v>
      </c>
      <c r="F41" s="290">
        <v>-96</v>
      </c>
      <c r="G41" s="290">
        <v>-2856</v>
      </c>
      <c r="H41" s="179">
        <v>0.38306375345491395</v>
      </c>
      <c r="I41" s="34"/>
      <c r="K41" s="28"/>
    </row>
    <row r="42" spans="1:11" s="28" customFormat="1" ht="10.5" customHeight="1" x14ac:dyDescent="0.2">
      <c r="A42" s="24"/>
      <c r="B42" s="16" t="s">
        <v>279</v>
      </c>
      <c r="C42" s="289">
        <v>10.879999999999999</v>
      </c>
      <c r="D42" s="289">
        <v>-14406500</v>
      </c>
      <c r="E42" s="289">
        <v>-14406489.119999999</v>
      </c>
      <c r="F42" s="290">
        <v>-3669</v>
      </c>
      <c r="G42" s="290">
        <v>-102634</v>
      </c>
      <c r="H42" s="179">
        <v>0.10387371120453537</v>
      </c>
      <c r="I42" s="36"/>
      <c r="J42" s="5"/>
    </row>
    <row r="43" spans="1:11" s="28" customFormat="1" ht="10.5" customHeight="1" x14ac:dyDescent="0.2">
      <c r="A43" s="24"/>
      <c r="B43" s="35" t="s">
        <v>101</v>
      </c>
      <c r="C43" s="291">
        <v>278244060.32999963</v>
      </c>
      <c r="D43" s="291">
        <v>640816940.30984521</v>
      </c>
      <c r="E43" s="291">
        <v>919061000.63984489</v>
      </c>
      <c r="F43" s="292">
        <v>2529222.7799999998</v>
      </c>
      <c r="G43" s="292">
        <v>2782778.3998159994</v>
      </c>
      <c r="H43" s="178">
        <v>8.3654526563246012E-2</v>
      </c>
      <c r="I43" s="36"/>
      <c r="K43" s="209" t="b">
        <f>IF(ABS(E43-SUM(E9:E13,E22:E42))&lt;0.001,TRUE,FALSE)</f>
        <v>1</v>
      </c>
    </row>
    <row r="44" spans="1:11" s="28" customFormat="1" ht="13.5" customHeight="1" x14ac:dyDescent="0.2">
      <c r="A44" s="24"/>
      <c r="B44" s="31" t="s">
        <v>102</v>
      </c>
      <c r="C44" s="291"/>
      <c r="D44" s="291"/>
      <c r="E44" s="291"/>
      <c r="F44" s="292"/>
      <c r="G44" s="292"/>
      <c r="H44" s="178"/>
      <c r="I44" s="36"/>
      <c r="K44" s="5"/>
    </row>
    <row r="45" spans="1:11" ht="10.5" customHeight="1" x14ac:dyDescent="0.2">
      <c r="B45" s="16" t="s">
        <v>104</v>
      </c>
      <c r="C45" s="289">
        <v>252482976.25000027</v>
      </c>
      <c r="D45" s="289">
        <v>307783231.37999958</v>
      </c>
      <c r="E45" s="289">
        <v>560266207.62999976</v>
      </c>
      <c r="F45" s="290">
        <v>33637753.100000001</v>
      </c>
      <c r="G45" s="290">
        <v>3463205.4</v>
      </c>
      <c r="H45" s="179">
        <v>-0.25237732993855277</v>
      </c>
      <c r="I45" s="20"/>
    </row>
    <row r="46" spans="1:11" ht="10.5" customHeight="1" x14ac:dyDescent="0.2">
      <c r="B46" s="33" t="s">
        <v>106</v>
      </c>
      <c r="C46" s="289">
        <v>252180836.76000023</v>
      </c>
      <c r="D46" s="289">
        <v>307322362.94999963</v>
      </c>
      <c r="E46" s="289">
        <v>559503199.70999992</v>
      </c>
      <c r="F46" s="290">
        <v>33337928.720000006</v>
      </c>
      <c r="G46" s="290">
        <v>3459040.13</v>
      </c>
      <c r="H46" s="179">
        <v>-0.2493078366718432</v>
      </c>
      <c r="I46" s="34"/>
    </row>
    <row r="47" spans="1:11" ht="10.5" customHeight="1" x14ac:dyDescent="0.2">
      <c r="B47" s="33" t="s">
        <v>304</v>
      </c>
      <c r="C47" s="289">
        <v>5786181.1400000071</v>
      </c>
      <c r="D47" s="289">
        <v>32482775.040000003</v>
      </c>
      <c r="E47" s="289">
        <v>38268956.180000015</v>
      </c>
      <c r="F47" s="290">
        <v>10500107.060000002</v>
      </c>
      <c r="G47" s="290">
        <v>265884.77999999997</v>
      </c>
      <c r="H47" s="179"/>
      <c r="I47" s="34"/>
    </row>
    <row r="48" spans="1:11" ht="10.5" customHeight="1" x14ac:dyDescent="0.2">
      <c r="B48" s="33" t="s">
        <v>305</v>
      </c>
      <c r="C48" s="289">
        <v>8885.2900000000009</v>
      </c>
      <c r="D48" s="289">
        <v>404652.27000000014</v>
      </c>
      <c r="E48" s="289">
        <v>413537.56000000011</v>
      </c>
      <c r="F48" s="290">
        <v>358766.87000000011</v>
      </c>
      <c r="G48" s="290">
        <v>1660.98</v>
      </c>
      <c r="H48" s="179"/>
      <c r="I48" s="34"/>
    </row>
    <row r="49" spans="2:9" ht="10.5" customHeight="1" x14ac:dyDescent="0.2">
      <c r="B49" s="33" t="s">
        <v>306</v>
      </c>
      <c r="C49" s="289">
        <v>118395.28</v>
      </c>
      <c r="D49" s="289">
        <v>6882968.4099999983</v>
      </c>
      <c r="E49" s="289">
        <v>7001363.6899999985</v>
      </c>
      <c r="F49" s="290">
        <v>5506640.1099999994</v>
      </c>
      <c r="G49" s="290">
        <v>60841.01</v>
      </c>
      <c r="H49" s="179"/>
      <c r="I49" s="34"/>
    </row>
    <row r="50" spans="2:9" ht="10.5" customHeight="1" x14ac:dyDescent="0.2">
      <c r="B50" s="33" t="s">
        <v>307</v>
      </c>
      <c r="C50" s="289">
        <v>62317266.470000207</v>
      </c>
      <c r="D50" s="289">
        <v>49779833.949999876</v>
      </c>
      <c r="E50" s="289">
        <v>112097100.42000009</v>
      </c>
      <c r="F50" s="290">
        <v>917280.37</v>
      </c>
      <c r="G50" s="290">
        <v>721213.2200000002</v>
      </c>
      <c r="H50" s="179">
        <v>0.12134055162231494</v>
      </c>
      <c r="I50" s="34"/>
    </row>
    <row r="51" spans="2:9" ht="10.5" customHeight="1" x14ac:dyDescent="0.2">
      <c r="B51" s="33" t="s">
        <v>308</v>
      </c>
      <c r="C51" s="289">
        <v>88825842.720000088</v>
      </c>
      <c r="D51" s="289">
        <v>62977550.009999953</v>
      </c>
      <c r="E51" s="289">
        <v>151803392.73000005</v>
      </c>
      <c r="F51" s="290">
        <v>5198213.3100000033</v>
      </c>
      <c r="G51" s="290">
        <v>845671.79999999981</v>
      </c>
      <c r="H51" s="179">
        <v>1.5933032625565113E-2</v>
      </c>
      <c r="I51" s="34"/>
    </row>
    <row r="52" spans="2:9" ht="10.5" customHeight="1" x14ac:dyDescent="0.2">
      <c r="B52" s="33" t="s">
        <v>309</v>
      </c>
      <c r="C52" s="289">
        <v>95124265.859999955</v>
      </c>
      <c r="D52" s="289">
        <v>154794583.26999977</v>
      </c>
      <c r="E52" s="289">
        <v>249918849.12999973</v>
      </c>
      <c r="F52" s="290">
        <v>10856920.999999998</v>
      </c>
      <c r="G52" s="290">
        <v>1563768.34</v>
      </c>
      <c r="H52" s="179">
        <v>-9.3967828655610597E-2</v>
      </c>
      <c r="I52" s="34"/>
    </row>
    <row r="53" spans="2:9" ht="10.5" customHeight="1" x14ac:dyDescent="0.2">
      <c r="B53" s="33" t="s">
        <v>105</v>
      </c>
      <c r="C53" s="289">
        <v>302139.49000000028</v>
      </c>
      <c r="D53" s="289">
        <v>460868.43000000011</v>
      </c>
      <c r="E53" s="289">
        <v>763007.92000000027</v>
      </c>
      <c r="F53" s="290">
        <v>299824.38</v>
      </c>
      <c r="G53" s="290">
        <v>4165.2700000000004</v>
      </c>
      <c r="H53" s="179"/>
      <c r="I53" s="34"/>
    </row>
    <row r="54" spans="2:9" ht="10.5" customHeight="1" x14ac:dyDescent="0.2">
      <c r="B54" s="16" t="s">
        <v>22</v>
      </c>
      <c r="C54" s="289">
        <v>129173913.1799992</v>
      </c>
      <c r="D54" s="289">
        <v>77363306.872949958</v>
      </c>
      <c r="E54" s="289">
        <v>206537220.05294919</v>
      </c>
      <c r="F54" s="290">
        <v>5601736.3700000029</v>
      </c>
      <c r="G54" s="290">
        <v>955912.78125000012</v>
      </c>
      <c r="H54" s="179">
        <v>8.82991388997314E-2</v>
      </c>
      <c r="I54" s="34"/>
    </row>
    <row r="55" spans="2:9" ht="10.5" customHeight="1" x14ac:dyDescent="0.2">
      <c r="B55" s="16" t="s">
        <v>387</v>
      </c>
      <c r="C55" s="289">
        <v>107493.55372200004</v>
      </c>
      <c r="D55" s="289">
        <v>207539.48628300009</v>
      </c>
      <c r="E55" s="289">
        <v>315033.04000500008</v>
      </c>
      <c r="F55" s="290">
        <v>15583.816199999999</v>
      </c>
      <c r="G55" s="290">
        <v>1343.0229000000002</v>
      </c>
      <c r="H55" s="179"/>
      <c r="I55" s="34"/>
    </row>
    <row r="56" spans="2:9" ht="10.5" customHeight="1" x14ac:dyDescent="0.2">
      <c r="B56" s="16" t="s">
        <v>107</v>
      </c>
      <c r="C56" s="289"/>
      <c r="D56" s="289">
        <v>167882628.16</v>
      </c>
      <c r="E56" s="289">
        <v>167882628.16</v>
      </c>
      <c r="F56" s="290">
        <v>167004151.62</v>
      </c>
      <c r="G56" s="290">
        <v>873694.36</v>
      </c>
      <c r="H56" s="179">
        <v>0.25069467315115457</v>
      </c>
      <c r="I56" s="34"/>
    </row>
    <row r="57" spans="2:9" ht="10.5" customHeight="1" x14ac:dyDescent="0.2">
      <c r="B57" s="33" t="s">
        <v>110</v>
      </c>
      <c r="C57" s="289"/>
      <c r="D57" s="289">
        <v>48732476.619999997</v>
      </c>
      <c r="E57" s="289">
        <v>48732476.619999997</v>
      </c>
      <c r="F57" s="290">
        <v>48732476.619999997</v>
      </c>
      <c r="G57" s="290">
        <v>263266.88000000006</v>
      </c>
      <c r="H57" s="179">
        <v>0.23246814942407701</v>
      </c>
      <c r="I57" s="34"/>
    </row>
    <row r="58" spans="2:9" ht="10.5" customHeight="1" x14ac:dyDescent="0.2">
      <c r="B58" s="33" t="s">
        <v>109</v>
      </c>
      <c r="C58" s="289"/>
      <c r="D58" s="289">
        <v>95171705.000000015</v>
      </c>
      <c r="E58" s="289">
        <v>95171705.000000015</v>
      </c>
      <c r="F58" s="290">
        <v>95171705.000000015</v>
      </c>
      <c r="G58" s="290">
        <v>478327.47999999992</v>
      </c>
      <c r="H58" s="179">
        <v>0.28427475363032717</v>
      </c>
      <c r="I58" s="34"/>
    </row>
    <row r="59" spans="2:9" ht="10.5" customHeight="1" x14ac:dyDescent="0.2">
      <c r="B59" s="33" t="s">
        <v>112</v>
      </c>
      <c r="C59" s="289"/>
      <c r="D59" s="289">
        <v>23650420</v>
      </c>
      <c r="E59" s="289">
        <v>23650420</v>
      </c>
      <c r="F59" s="290">
        <v>23099970</v>
      </c>
      <c r="G59" s="290">
        <v>130600</v>
      </c>
      <c r="H59" s="179">
        <v>0.16421144657964204</v>
      </c>
      <c r="I59" s="34"/>
    </row>
    <row r="60" spans="2:9" ht="10.5" customHeight="1" x14ac:dyDescent="0.2">
      <c r="B60" s="33" t="s">
        <v>111</v>
      </c>
      <c r="C60" s="289"/>
      <c r="D60" s="289">
        <v>328026.53999999992</v>
      </c>
      <c r="E60" s="289">
        <v>328026.53999999992</v>
      </c>
      <c r="F60" s="290"/>
      <c r="G60" s="290">
        <v>1500</v>
      </c>
      <c r="H60" s="179">
        <v>0.21043003690036866</v>
      </c>
      <c r="I60" s="20"/>
    </row>
    <row r="61" spans="2:9" ht="10.5" customHeight="1" x14ac:dyDescent="0.2">
      <c r="B61" s="16" t="s">
        <v>103</v>
      </c>
      <c r="C61" s="289"/>
      <c r="D61" s="289"/>
      <c r="E61" s="289"/>
      <c r="F61" s="290"/>
      <c r="G61" s="290"/>
      <c r="H61" s="179"/>
      <c r="I61" s="20"/>
    </row>
    <row r="62" spans="2:9" ht="10.5" customHeight="1" x14ac:dyDescent="0.2">
      <c r="B62" s="16" t="s">
        <v>96</v>
      </c>
      <c r="C62" s="289"/>
      <c r="D62" s="289"/>
      <c r="E62" s="289"/>
      <c r="F62" s="290"/>
      <c r="G62" s="290"/>
      <c r="H62" s="179"/>
      <c r="I62" s="34"/>
    </row>
    <row r="63" spans="2:9" ht="10.5" customHeight="1" x14ac:dyDescent="0.2">
      <c r="B63" s="16" t="s">
        <v>95</v>
      </c>
      <c r="C63" s="289">
        <v>105534.73000000004</v>
      </c>
      <c r="D63" s="289">
        <v>1713915.6599999992</v>
      </c>
      <c r="E63" s="289">
        <v>1819450.3899999994</v>
      </c>
      <c r="F63" s="290">
        <v>1748260.7899999993</v>
      </c>
      <c r="G63" s="290">
        <v>1630.24</v>
      </c>
      <c r="H63" s="179">
        <v>-0.33443754843520912</v>
      </c>
      <c r="I63" s="34"/>
    </row>
    <row r="64" spans="2:9" ht="10.5" customHeight="1" x14ac:dyDescent="0.2">
      <c r="B64" s="16" t="s">
        <v>381</v>
      </c>
      <c r="C64" s="289">
        <v>2550467.8600000022</v>
      </c>
      <c r="D64" s="289">
        <v>3011798.9799999977</v>
      </c>
      <c r="E64" s="289">
        <v>5562266.8399999999</v>
      </c>
      <c r="F64" s="290">
        <v>2297.4700000000003</v>
      </c>
      <c r="G64" s="290">
        <v>18320.57</v>
      </c>
      <c r="H64" s="179">
        <v>0.40636643171554176</v>
      </c>
      <c r="I64" s="34"/>
    </row>
    <row r="65" spans="1:11" ht="10.5" customHeight="1" x14ac:dyDescent="0.2">
      <c r="B65" s="16" t="s">
        <v>418</v>
      </c>
      <c r="C65" s="289"/>
      <c r="D65" s="289">
        <v>84595.457278000002</v>
      </c>
      <c r="E65" s="289">
        <v>84595.457278000002</v>
      </c>
      <c r="F65" s="290"/>
      <c r="G65" s="290">
        <v>3640</v>
      </c>
      <c r="H65" s="179">
        <v>-0.10101250621878233</v>
      </c>
      <c r="I65" s="34"/>
    </row>
    <row r="66" spans="1:11" ht="10.5" customHeight="1" x14ac:dyDescent="0.2">
      <c r="B66" s="16" t="s">
        <v>417</v>
      </c>
      <c r="C66" s="289"/>
      <c r="D66" s="289">
        <v>253213.21827500005</v>
      </c>
      <c r="E66" s="289">
        <v>253213.21827500005</v>
      </c>
      <c r="F66" s="290"/>
      <c r="G66" s="290"/>
      <c r="H66" s="179">
        <v>-4.7149942248925214E-4</v>
      </c>
      <c r="I66" s="34"/>
    </row>
    <row r="67" spans="1:11" ht="10.5" customHeight="1" x14ac:dyDescent="0.2">
      <c r="B67" s="16" t="s">
        <v>441</v>
      </c>
      <c r="C67" s="289"/>
      <c r="D67" s="289">
        <v>109408176.96040601</v>
      </c>
      <c r="E67" s="289">
        <v>109408176.96040601</v>
      </c>
      <c r="F67" s="290"/>
      <c r="G67" s="290"/>
      <c r="H67" s="179">
        <v>7.4053295179623779E-2</v>
      </c>
      <c r="I67" s="34"/>
    </row>
    <row r="68" spans="1:11" ht="10.5" customHeight="1" x14ac:dyDescent="0.2">
      <c r="B68" s="16" t="s">
        <v>346</v>
      </c>
      <c r="C68" s="289"/>
      <c r="D68" s="289"/>
      <c r="E68" s="289"/>
      <c r="F68" s="290"/>
      <c r="G68" s="290"/>
      <c r="H68" s="179"/>
      <c r="I68" s="34"/>
    </row>
    <row r="69" spans="1:11" ht="10.5" customHeight="1" x14ac:dyDescent="0.2">
      <c r="B69" s="16" t="s">
        <v>312</v>
      </c>
      <c r="C69" s="289"/>
      <c r="D69" s="289"/>
      <c r="E69" s="289"/>
      <c r="F69" s="290"/>
      <c r="G69" s="290"/>
      <c r="H69" s="179"/>
      <c r="I69" s="34"/>
    </row>
    <row r="70" spans="1:11" ht="10.5" customHeight="1" x14ac:dyDescent="0.2">
      <c r="B70" s="16" t="s">
        <v>313</v>
      </c>
      <c r="C70" s="289"/>
      <c r="D70" s="289"/>
      <c r="E70" s="289"/>
      <c r="F70" s="290"/>
      <c r="G70" s="290"/>
      <c r="H70" s="179"/>
      <c r="I70" s="34"/>
    </row>
    <row r="71" spans="1:11" ht="10.5" customHeight="1" x14ac:dyDescent="0.2">
      <c r="B71" s="16" t="s">
        <v>94</v>
      </c>
      <c r="C71" s="289">
        <v>27369.909999999989</v>
      </c>
      <c r="D71" s="289">
        <v>647764.39</v>
      </c>
      <c r="E71" s="289">
        <v>675134.29999999993</v>
      </c>
      <c r="F71" s="290"/>
      <c r="G71" s="290">
        <v>3212.1</v>
      </c>
      <c r="H71" s="179">
        <v>0.13326639830885134</v>
      </c>
      <c r="I71" s="34"/>
    </row>
    <row r="72" spans="1:11" ht="10.5" customHeight="1" x14ac:dyDescent="0.2">
      <c r="B72" s="16" t="s">
        <v>92</v>
      </c>
      <c r="C72" s="289">
        <v>110427.22000000004</v>
      </c>
      <c r="D72" s="289">
        <v>14746.190000000002</v>
      </c>
      <c r="E72" s="289">
        <v>125173.41000000005</v>
      </c>
      <c r="F72" s="290">
        <v>28.92</v>
      </c>
      <c r="G72" s="290">
        <v>477.11</v>
      </c>
      <c r="H72" s="179">
        <v>-0.34869336890403269</v>
      </c>
      <c r="I72" s="34"/>
    </row>
    <row r="73" spans="1:11" ht="10.5" customHeight="1" x14ac:dyDescent="0.2">
      <c r="B73" s="16" t="s">
        <v>93</v>
      </c>
      <c r="C73" s="289">
        <v>216389.94000000003</v>
      </c>
      <c r="D73" s="289">
        <v>41729.589999999997</v>
      </c>
      <c r="E73" s="289">
        <v>258119.53000000003</v>
      </c>
      <c r="F73" s="290">
        <v>7202.14</v>
      </c>
      <c r="G73" s="290">
        <v>1148.7</v>
      </c>
      <c r="H73" s="179">
        <v>-0.16776130607932549</v>
      </c>
      <c r="I73" s="34"/>
      <c r="K73" s="28"/>
    </row>
    <row r="74" spans="1:11" ht="10.5" customHeight="1" x14ac:dyDescent="0.2">
      <c r="B74" s="16" t="s">
        <v>91</v>
      </c>
      <c r="C74" s="289">
        <v>175406.64</v>
      </c>
      <c r="D74" s="289">
        <v>124163.2</v>
      </c>
      <c r="E74" s="289">
        <v>299569.83999999997</v>
      </c>
      <c r="F74" s="290">
        <v>2460.6</v>
      </c>
      <c r="G74" s="290">
        <v>1202.72</v>
      </c>
      <c r="H74" s="179">
        <v>6.3279748955531012E-2</v>
      </c>
      <c r="I74" s="34"/>
      <c r="K74" s="28"/>
    </row>
    <row r="75" spans="1:11" s="28" customFormat="1" ht="10.5" customHeight="1" x14ac:dyDescent="0.2">
      <c r="A75" s="24"/>
      <c r="B75" s="16" t="s">
        <v>100</v>
      </c>
      <c r="C75" s="289">
        <v>71733.090000000011</v>
      </c>
      <c r="D75" s="289">
        <v>193683.67004999999</v>
      </c>
      <c r="E75" s="289">
        <v>265416.76005000004</v>
      </c>
      <c r="F75" s="290">
        <v>474.32</v>
      </c>
      <c r="G75" s="290">
        <v>1011.13</v>
      </c>
      <c r="H75" s="179">
        <v>0.35658490964611045</v>
      </c>
      <c r="I75" s="27"/>
      <c r="J75" s="5"/>
      <c r="K75" s="5"/>
    </row>
    <row r="76" spans="1:11" s="28" customFormat="1" ht="10.5" customHeight="1" x14ac:dyDescent="0.2">
      <c r="A76" s="24"/>
      <c r="B76" s="16" t="s">
        <v>388</v>
      </c>
      <c r="C76" s="289">
        <v>1118.7062779999985</v>
      </c>
      <c r="D76" s="289">
        <v>2159.903717000002</v>
      </c>
      <c r="E76" s="289">
        <v>3278.6099950000003</v>
      </c>
      <c r="F76" s="290">
        <v>162.18380000000005</v>
      </c>
      <c r="G76" s="290">
        <v>13.977100000000004</v>
      </c>
      <c r="H76" s="179"/>
      <c r="I76" s="27"/>
      <c r="J76" s="5"/>
      <c r="K76" s="5"/>
    </row>
    <row r="77" spans="1:11" ht="10.5" customHeight="1" x14ac:dyDescent="0.2">
      <c r="B77" s="16" t="s">
        <v>97</v>
      </c>
      <c r="C77" s="289"/>
      <c r="D77" s="289">
        <v>47.5</v>
      </c>
      <c r="E77" s="289">
        <v>47.5</v>
      </c>
      <c r="F77" s="290"/>
      <c r="G77" s="290"/>
      <c r="H77" s="179"/>
      <c r="I77" s="20"/>
    </row>
    <row r="78" spans="1:11" ht="10.5" customHeight="1" x14ac:dyDescent="0.2">
      <c r="B78" s="16" t="s">
        <v>380</v>
      </c>
      <c r="C78" s="289"/>
      <c r="D78" s="289"/>
      <c r="E78" s="289"/>
      <c r="F78" s="290"/>
      <c r="G78" s="290"/>
      <c r="H78" s="179"/>
      <c r="I78" s="20"/>
    </row>
    <row r="79" spans="1:11" ht="10.5" customHeight="1" x14ac:dyDescent="0.2">
      <c r="B79" s="16" t="s">
        <v>419</v>
      </c>
      <c r="C79" s="289"/>
      <c r="D79" s="289">
        <v>8385.6614000000009</v>
      </c>
      <c r="E79" s="289">
        <v>8385.6614000000009</v>
      </c>
      <c r="F79" s="290"/>
      <c r="G79" s="290"/>
      <c r="H79" s="179">
        <v>0.87495212317888771</v>
      </c>
      <c r="I79" s="20"/>
    </row>
    <row r="80" spans="1:11" ht="10.5" customHeight="1" x14ac:dyDescent="0.2">
      <c r="B80" s="16" t="s">
        <v>303</v>
      </c>
      <c r="C80" s="289"/>
      <c r="D80" s="289"/>
      <c r="E80" s="289"/>
      <c r="F80" s="290"/>
      <c r="G80" s="290"/>
      <c r="H80" s="179"/>
      <c r="I80" s="34"/>
    </row>
    <row r="81" spans="1:11" ht="10.5" customHeight="1" x14ac:dyDescent="0.2">
      <c r="B81" s="268" t="s">
        <v>255</v>
      </c>
      <c r="C81" s="289"/>
      <c r="D81" s="289">
        <v>42039.08</v>
      </c>
      <c r="E81" s="289">
        <v>42039.08</v>
      </c>
      <c r="F81" s="290">
        <v>42039.08</v>
      </c>
      <c r="G81" s="290">
        <v>678.68000000000006</v>
      </c>
      <c r="H81" s="179"/>
      <c r="I81" s="34"/>
    </row>
    <row r="82" spans="1:11" ht="10.5" customHeight="1" x14ac:dyDescent="0.2">
      <c r="B82" s="16" t="s">
        <v>489</v>
      </c>
      <c r="C82" s="289"/>
      <c r="D82" s="289"/>
      <c r="E82" s="289"/>
      <c r="F82" s="290"/>
      <c r="G82" s="290"/>
      <c r="H82" s="179"/>
      <c r="I82" s="34"/>
    </row>
    <row r="83" spans="1:11" ht="10.5" customHeight="1" x14ac:dyDescent="0.2">
      <c r="B83" s="268" t="s">
        <v>487</v>
      </c>
      <c r="C83" s="289"/>
      <c r="D83" s="289">
        <v>13332.657999999999</v>
      </c>
      <c r="E83" s="289">
        <v>13332.657999999999</v>
      </c>
      <c r="F83" s="290"/>
      <c r="G83" s="290"/>
      <c r="H83" s="179">
        <v>-0.34153275233825353</v>
      </c>
      <c r="I83" s="34"/>
    </row>
    <row r="84" spans="1:11" ht="10.5" customHeight="1" x14ac:dyDescent="0.2">
      <c r="B84" s="16" t="s">
        <v>420</v>
      </c>
      <c r="C84" s="289"/>
      <c r="D84" s="289">
        <v>1113060.57495</v>
      </c>
      <c r="E84" s="289">
        <v>1113060.57495</v>
      </c>
      <c r="F84" s="290"/>
      <c r="G84" s="290"/>
      <c r="H84" s="179">
        <v>0.87272319219958527</v>
      </c>
      <c r="I84" s="34"/>
    </row>
    <row r="85" spans="1:11" ht="10.5" customHeight="1" x14ac:dyDescent="0.2">
      <c r="B85" s="574" t="s">
        <v>447</v>
      </c>
      <c r="C85" s="289"/>
      <c r="D85" s="289"/>
      <c r="E85" s="289"/>
      <c r="F85" s="290"/>
      <c r="G85" s="290"/>
      <c r="H85" s="179"/>
      <c r="I85" s="34"/>
    </row>
    <row r="86" spans="1:11" ht="10.5" hidden="1" customHeight="1" x14ac:dyDescent="0.2">
      <c r="B86" s="574"/>
      <c r="C86" s="289"/>
      <c r="D86" s="289"/>
      <c r="E86" s="289"/>
      <c r="F86" s="290"/>
      <c r="G86" s="290"/>
      <c r="H86" s="179"/>
      <c r="I86" s="34"/>
    </row>
    <row r="87" spans="1:11" ht="10.5" customHeight="1" x14ac:dyDescent="0.2">
      <c r="B87" s="16" t="s">
        <v>99</v>
      </c>
      <c r="C87" s="289">
        <v>340491.640000001</v>
      </c>
      <c r="D87" s="289">
        <v>248603.760328</v>
      </c>
      <c r="E87" s="289">
        <v>589095.40032800089</v>
      </c>
      <c r="F87" s="290">
        <v>16559.843414999999</v>
      </c>
      <c r="G87" s="290">
        <v>2244.3840740000001</v>
      </c>
      <c r="H87" s="179">
        <v>0.12294492681468938</v>
      </c>
      <c r="I87" s="34"/>
    </row>
    <row r="88" spans="1:11" ht="10.5" customHeight="1" x14ac:dyDescent="0.2">
      <c r="B88" s="16" t="s">
        <v>283</v>
      </c>
      <c r="C88" s="289"/>
      <c r="D88" s="289">
        <v>-2438832</v>
      </c>
      <c r="E88" s="289">
        <v>-2438832</v>
      </c>
      <c r="F88" s="290">
        <v>-9696</v>
      </c>
      <c r="G88" s="290">
        <v>-17472</v>
      </c>
      <c r="H88" s="179">
        <v>0.21485785333428975</v>
      </c>
      <c r="I88" s="34"/>
    </row>
    <row r="89" spans="1:11" ht="10.5" customHeight="1" x14ac:dyDescent="0.2">
      <c r="B89" s="16" t="s">
        <v>279</v>
      </c>
      <c r="C89" s="289">
        <v>42</v>
      </c>
      <c r="D89" s="289">
        <v>-14302282</v>
      </c>
      <c r="E89" s="289">
        <v>-14302240</v>
      </c>
      <c r="F89" s="290">
        <v>-50261</v>
      </c>
      <c r="G89" s="290">
        <v>-80528</v>
      </c>
      <c r="H89" s="179">
        <v>0.15106477741330426</v>
      </c>
      <c r="I89" s="20"/>
    </row>
    <row r="90" spans="1:11" s="28" customFormat="1" ht="15.75" customHeight="1" x14ac:dyDescent="0.2">
      <c r="A90" s="24"/>
      <c r="B90" s="35" t="s">
        <v>108</v>
      </c>
      <c r="C90" s="291">
        <v>385363364.71999943</v>
      </c>
      <c r="D90" s="291">
        <v>653417008.3536365</v>
      </c>
      <c r="E90" s="291">
        <v>1038780373.0736361</v>
      </c>
      <c r="F90" s="292">
        <v>208018753.25341496</v>
      </c>
      <c r="G90" s="292">
        <v>5229735.1753240004</v>
      </c>
      <c r="H90" s="178">
        <v>-0.11289137043754982</v>
      </c>
      <c r="I90" s="36"/>
      <c r="J90" s="5"/>
      <c r="K90" s="209" t="b">
        <f>IF(ABS(E90-SUM(E45,E54:E56,E61:E89))&lt;0.001,TRUE,FALSE)</f>
        <v>1</v>
      </c>
    </row>
    <row r="91" spans="1:11" ht="15.75" customHeight="1" x14ac:dyDescent="0.2">
      <c r="B91" s="31" t="s">
        <v>341</v>
      </c>
      <c r="C91" s="289"/>
      <c r="D91" s="289"/>
      <c r="E91" s="289"/>
      <c r="F91" s="290"/>
      <c r="G91" s="290"/>
      <c r="H91" s="179"/>
      <c r="I91" s="34"/>
    </row>
    <row r="92" spans="1:11" s="28" customFormat="1" ht="13.5" customHeight="1" x14ac:dyDescent="0.2">
      <c r="A92" s="24"/>
      <c r="B92" s="16" t="s">
        <v>22</v>
      </c>
      <c r="C92" s="289">
        <v>372724977.58999884</v>
      </c>
      <c r="D92" s="289">
        <v>213693294.75421485</v>
      </c>
      <c r="E92" s="289">
        <v>586418272.34421372</v>
      </c>
      <c r="F92" s="290">
        <v>7541625.4200000018</v>
      </c>
      <c r="G92" s="290">
        <v>3420837.3644999992</v>
      </c>
      <c r="H92" s="179">
        <v>0.13621360066117649</v>
      </c>
      <c r="I92" s="36"/>
      <c r="K92" s="5"/>
    </row>
    <row r="93" spans="1:11" ht="10.5" customHeight="1" x14ac:dyDescent="0.2">
      <c r="B93" s="16" t="s">
        <v>387</v>
      </c>
      <c r="C93" s="289">
        <v>117542.13876200005</v>
      </c>
      <c r="D93" s="289">
        <v>245249.66268300009</v>
      </c>
      <c r="E93" s="289">
        <v>362791.80144500005</v>
      </c>
      <c r="F93" s="290">
        <v>17201.577799999999</v>
      </c>
      <c r="G93" s="290">
        <v>1558.7813000000003</v>
      </c>
      <c r="H93" s="179"/>
      <c r="I93" s="34"/>
    </row>
    <row r="94" spans="1:11" ht="10.5" customHeight="1" x14ac:dyDescent="0.2">
      <c r="B94" s="16" t="s">
        <v>104</v>
      </c>
      <c r="C94" s="289">
        <v>272061034.10000026</v>
      </c>
      <c r="D94" s="289">
        <v>323972383.85999954</v>
      </c>
      <c r="E94" s="289">
        <v>596033417.95999992</v>
      </c>
      <c r="F94" s="290">
        <v>34118744.510000005</v>
      </c>
      <c r="G94" s="290">
        <v>3644919.1799999992</v>
      </c>
      <c r="H94" s="179">
        <v>-0.23876785510377418</v>
      </c>
      <c r="I94" s="34"/>
      <c r="K94" s="28"/>
    </row>
    <row r="95" spans="1:11" ht="10.5" customHeight="1" x14ac:dyDescent="0.2">
      <c r="B95" s="33" t="s">
        <v>106</v>
      </c>
      <c r="C95" s="289">
        <v>271699202.4800002</v>
      </c>
      <c r="D95" s="289">
        <v>323431728.82999957</v>
      </c>
      <c r="E95" s="289">
        <v>595130931.30999994</v>
      </c>
      <c r="F95" s="290">
        <v>33765555.990000002</v>
      </c>
      <c r="G95" s="290">
        <v>3640386.1</v>
      </c>
      <c r="H95" s="179">
        <v>-0.23542776182004044</v>
      </c>
      <c r="I95" s="34"/>
      <c r="K95" s="28"/>
    </row>
    <row r="96" spans="1:11" s="28" customFormat="1" ht="10.5" customHeight="1" x14ac:dyDescent="0.2">
      <c r="A96" s="24"/>
      <c r="B96" s="33" t="s">
        <v>304</v>
      </c>
      <c r="C96" s="289">
        <v>7194572.5700000096</v>
      </c>
      <c r="D96" s="289">
        <v>33026981.620000005</v>
      </c>
      <c r="E96" s="289">
        <v>40221554.190000013</v>
      </c>
      <c r="F96" s="290">
        <v>10536992.400000002</v>
      </c>
      <c r="G96" s="290">
        <v>277313.82</v>
      </c>
      <c r="H96" s="179"/>
      <c r="I96" s="27"/>
      <c r="J96" s="5"/>
    </row>
    <row r="97" spans="1:11" s="28" customFormat="1" ht="10.5" customHeight="1" x14ac:dyDescent="0.2">
      <c r="A97" s="24"/>
      <c r="B97" s="33" t="s">
        <v>305</v>
      </c>
      <c r="C97" s="289">
        <v>9086.8900000000012</v>
      </c>
      <c r="D97" s="289">
        <v>404709.87000000011</v>
      </c>
      <c r="E97" s="289">
        <v>413796.76000000007</v>
      </c>
      <c r="F97" s="290">
        <v>358766.87000000011</v>
      </c>
      <c r="G97" s="290">
        <v>1660.98</v>
      </c>
      <c r="H97" s="179"/>
      <c r="I97" s="27"/>
      <c r="J97" s="5"/>
    </row>
    <row r="98" spans="1:11" s="28" customFormat="1" ht="10.5" customHeight="1" x14ac:dyDescent="0.2">
      <c r="A98" s="24"/>
      <c r="B98" s="33" t="s">
        <v>306</v>
      </c>
      <c r="C98" s="289">
        <v>119127.75999999998</v>
      </c>
      <c r="D98" s="289">
        <v>6888587.4899999984</v>
      </c>
      <c r="E98" s="289">
        <v>7007715.2499999991</v>
      </c>
      <c r="F98" s="290">
        <v>5510762.9099999992</v>
      </c>
      <c r="G98" s="290">
        <v>60841.01</v>
      </c>
      <c r="H98" s="179"/>
      <c r="I98" s="27"/>
      <c r="J98" s="5"/>
    </row>
    <row r="99" spans="1:11" s="28" customFormat="1" ht="10.5" customHeight="1" x14ac:dyDescent="0.2">
      <c r="A99" s="24"/>
      <c r="B99" s="33" t="s">
        <v>307</v>
      </c>
      <c r="C99" s="289">
        <v>69418842.590000212</v>
      </c>
      <c r="D99" s="289">
        <v>55840435.459999874</v>
      </c>
      <c r="E99" s="289">
        <v>125259278.05000007</v>
      </c>
      <c r="F99" s="290">
        <v>974077.05</v>
      </c>
      <c r="G99" s="290">
        <v>787701.8400000002</v>
      </c>
      <c r="H99" s="179">
        <v>0.10309590042348371</v>
      </c>
      <c r="I99" s="27"/>
      <c r="J99" s="5"/>
    </row>
    <row r="100" spans="1:11" s="28" customFormat="1" ht="10.5" customHeight="1" x14ac:dyDescent="0.2">
      <c r="A100" s="24"/>
      <c r="B100" s="33" t="s">
        <v>308</v>
      </c>
      <c r="C100" s="289">
        <v>89122915.40000008</v>
      </c>
      <c r="D100" s="289">
        <v>63020717.11999996</v>
      </c>
      <c r="E100" s="289">
        <v>152143632.52000007</v>
      </c>
      <c r="F100" s="290">
        <v>5198597.0300000031</v>
      </c>
      <c r="G100" s="290">
        <v>847670.19</v>
      </c>
      <c r="H100" s="179">
        <v>1.6695648062300172E-2</v>
      </c>
      <c r="I100" s="27"/>
      <c r="J100" s="5"/>
    </row>
    <row r="101" spans="1:11" s="28" customFormat="1" ht="10.5" customHeight="1" x14ac:dyDescent="0.2">
      <c r="A101" s="24"/>
      <c r="B101" s="33" t="s">
        <v>309</v>
      </c>
      <c r="C101" s="289">
        <v>105834657.26999994</v>
      </c>
      <c r="D101" s="289">
        <v>164250297.26999977</v>
      </c>
      <c r="E101" s="289">
        <v>270084954.53999966</v>
      </c>
      <c r="F101" s="290">
        <v>11186359.729999995</v>
      </c>
      <c r="G101" s="290">
        <v>1665198.2599999998</v>
      </c>
      <c r="H101" s="179">
        <v>-7.9204055699500731E-2</v>
      </c>
      <c r="I101" s="27"/>
      <c r="J101" s="5"/>
      <c r="K101" s="5"/>
    </row>
    <row r="102" spans="1:11" s="28" customFormat="1" ht="10.5" customHeight="1" x14ac:dyDescent="0.2">
      <c r="A102" s="24"/>
      <c r="B102" s="33" t="s">
        <v>105</v>
      </c>
      <c r="C102" s="289">
        <v>361831.62000000023</v>
      </c>
      <c r="D102" s="289">
        <v>540655.03000000014</v>
      </c>
      <c r="E102" s="289">
        <v>902486.65000000026</v>
      </c>
      <c r="F102" s="290">
        <v>353188.52</v>
      </c>
      <c r="G102" s="290">
        <v>4533.0800000000008</v>
      </c>
      <c r="H102" s="179"/>
      <c r="I102" s="27"/>
      <c r="J102" s="5"/>
      <c r="K102" s="5"/>
    </row>
    <row r="103" spans="1:11" ht="10.5" customHeight="1" x14ac:dyDescent="0.2">
      <c r="B103" s="16" t="s">
        <v>100</v>
      </c>
      <c r="C103" s="289">
        <v>7541081.049999998</v>
      </c>
      <c r="D103" s="289">
        <v>36959842.46405001</v>
      </c>
      <c r="E103" s="289">
        <v>44500923.514050007</v>
      </c>
      <c r="F103" s="290">
        <v>4963.9399999999996</v>
      </c>
      <c r="G103" s="290">
        <v>151883.32999999999</v>
      </c>
      <c r="H103" s="179">
        <v>6.934957290499133E-2</v>
      </c>
      <c r="I103" s="34"/>
    </row>
    <row r="104" spans="1:11" ht="10.5" customHeight="1" x14ac:dyDescent="0.2">
      <c r="B104" s="16" t="s">
        <v>388</v>
      </c>
      <c r="C104" s="289">
        <v>14636.221238000015</v>
      </c>
      <c r="D104" s="289">
        <v>52888.227316999975</v>
      </c>
      <c r="E104" s="289">
        <v>67524.448554999995</v>
      </c>
      <c r="F104" s="290">
        <v>2338.4222</v>
      </c>
      <c r="G104" s="290">
        <v>304.21869999999984</v>
      </c>
      <c r="H104" s="179"/>
      <c r="I104" s="34"/>
    </row>
    <row r="105" spans="1:11" ht="10.5" customHeight="1" x14ac:dyDescent="0.2">
      <c r="B105" s="16" t="s">
        <v>107</v>
      </c>
      <c r="C105" s="289"/>
      <c r="D105" s="289">
        <v>167882628.16</v>
      </c>
      <c r="E105" s="289">
        <v>167882628.16</v>
      </c>
      <c r="F105" s="290">
        <v>167004151.62</v>
      </c>
      <c r="G105" s="290">
        <v>873694.36</v>
      </c>
      <c r="H105" s="179">
        <v>0.25069467315115457</v>
      </c>
      <c r="I105" s="34"/>
      <c r="K105" s="28"/>
    </row>
    <row r="106" spans="1:11" ht="10.5" customHeight="1" x14ac:dyDescent="0.2">
      <c r="B106" s="33" t="s">
        <v>110</v>
      </c>
      <c r="C106" s="289"/>
      <c r="D106" s="289">
        <v>48732476.619999997</v>
      </c>
      <c r="E106" s="289">
        <v>48732476.619999997</v>
      </c>
      <c r="F106" s="290">
        <v>48732476.619999997</v>
      </c>
      <c r="G106" s="290">
        <v>263266.88000000006</v>
      </c>
      <c r="H106" s="179">
        <v>0.23246814942407701</v>
      </c>
      <c r="I106" s="34"/>
    </row>
    <row r="107" spans="1:11" s="28" customFormat="1" ht="10.5" customHeight="1" x14ac:dyDescent="0.2">
      <c r="A107" s="24"/>
      <c r="B107" s="33" t="s">
        <v>109</v>
      </c>
      <c r="C107" s="289"/>
      <c r="D107" s="289">
        <v>95171705.000000015</v>
      </c>
      <c r="E107" s="289">
        <v>95171705.000000015</v>
      </c>
      <c r="F107" s="290">
        <v>95171705.000000015</v>
      </c>
      <c r="G107" s="290">
        <v>478327.47999999992</v>
      </c>
      <c r="H107" s="179">
        <v>0.28427475363032717</v>
      </c>
      <c r="I107" s="27"/>
      <c r="J107" s="5"/>
      <c r="K107" s="5"/>
    </row>
    <row r="108" spans="1:11" ht="10.5" customHeight="1" x14ac:dyDescent="0.2">
      <c r="B108" s="33" t="s">
        <v>112</v>
      </c>
      <c r="C108" s="289"/>
      <c r="D108" s="289">
        <v>23650420</v>
      </c>
      <c r="E108" s="289">
        <v>23650420</v>
      </c>
      <c r="F108" s="290">
        <v>23099970</v>
      </c>
      <c r="G108" s="290">
        <v>130600</v>
      </c>
      <c r="H108" s="179">
        <v>0.16421144657964204</v>
      </c>
      <c r="I108" s="34"/>
    </row>
    <row r="109" spans="1:11" ht="10.5" customHeight="1" x14ac:dyDescent="0.2">
      <c r="B109" s="33" t="s">
        <v>111</v>
      </c>
      <c r="C109" s="289"/>
      <c r="D109" s="289">
        <v>328026.53999999992</v>
      </c>
      <c r="E109" s="289">
        <v>328026.53999999992</v>
      </c>
      <c r="F109" s="290"/>
      <c r="G109" s="290">
        <v>1500</v>
      </c>
      <c r="H109" s="179">
        <v>0.21043003690036866</v>
      </c>
      <c r="I109" s="34"/>
    </row>
    <row r="110" spans="1:11" ht="10.5" customHeight="1" x14ac:dyDescent="0.2">
      <c r="B110" s="16" t="s">
        <v>97</v>
      </c>
      <c r="C110" s="289"/>
      <c r="D110" s="289">
        <v>47.5</v>
      </c>
      <c r="E110" s="289">
        <v>47.5</v>
      </c>
      <c r="F110" s="290"/>
      <c r="G110" s="290"/>
      <c r="H110" s="179"/>
      <c r="I110" s="20"/>
    </row>
    <row r="111" spans="1:11" ht="10.5" customHeight="1" x14ac:dyDescent="0.2">
      <c r="B111" s="16" t="s">
        <v>380</v>
      </c>
      <c r="C111" s="289"/>
      <c r="D111" s="289"/>
      <c r="E111" s="289"/>
      <c r="F111" s="290"/>
      <c r="G111" s="290"/>
      <c r="H111" s="179"/>
      <c r="I111" s="20"/>
    </row>
    <row r="112" spans="1:11" ht="10.5" customHeight="1" x14ac:dyDescent="0.2">
      <c r="B112" s="16" t="s">
        <v>419</v>
      </c>
      <c r="C112" s="289"/>
      <c r="D112" s="289">
        <v>490204.90494800004</v>
      </c>
      <c r="E112" s="289">
        <v>490204.90494800004</v>
      </c>
      <c r="F112" s="290"/>
      <c r="G112" s="290"/>
      <c r="H112" s="179">
        <v>5.9723795367806698E-2</v>
      </c>
      <c r="I112" s="20"/>
    </row>
    <row r="113" spans="1:11" ht="10.5" customHeight="1" x14ac:dyDescent="0.25">
      <c r="B113" s="16" t="s">
        <v>103</v>
      </c>
      <c r="C113" s="289"/>
      <c r="D113" s="289"/>
      <c r="E113" s="289"/>
      <c r="F113" s="290"/>
      <c r="G113" s="290"/>
      <c r="H113" s="179"/>
      <c r="I113" s="34"/>
      <c r="K113" s="40"/>
    </row>
    <row r="114" spans="1:11" ht="10.5" customHeight="1" x14ac:dyDescent="0.25">
      <c r="B114" s="16" t="s">
        <v>96</v>
      </c>
      <c r="C114" s="289"/>
      <c r="D114" s="289"/>
      <c r="E114" s="289"/>
      <c r="F114" s="290"/>
      <c r="G114" s="290"/>
      <c r="H114" s="179"/>
      <c r="I114" s="34"/>
      <c r="K114" s="40"/>
    </row>
    <row r="115" spans="1:11" s="40" customFormat="1" ht="10.5" customHeight="1" x14ac:dyDescent="0.25">
      <c r="A115" s="38"/>
      <c r="B115" s="16" t="s">
        <v>95</v>
      </c>
      <c r="C115" s="289">
        <v>110424.49000000003</v>
      </c>
      <c r="D115" s="289">
        <v>1733977.8599999994</v>
      </c>
      <c r="E115" s="289">
        <v>1844402.3499999994</v>
      </c>
      <c r="F115" s="290">
        <v>1773260.7499999993</v>
      </c>
      <c r="G115" s="290">
        <v>1685.44</v>
      </c>
      <c r="H115" s="285">
        <v>-0.35252590856693133</v>
      </c>
      <c r="I115" s="39"/>
      <c r="J115" s="5"/>
    </row>
    <row r="116" spans="1:11" s="40" customFormat="1" ht="10.5" customHeight="1" x14ac:dyDescent="0.25">
      <c r="A116" s="38"/>
      <c r="B116" s="16" t="s">
        <v>381</v>
      </c>
      <c r="C116" s="289">
        <v>8559263.2600000091</v>
      </c>
      <c r="D116" s="289">
        <v>6574618.8899999997</v>
      </c>
      <c r="E116" s="289">
        <v>15133882.150000008</v>
      </c>
      <c r="F116" s="290">
        <v>3447.4700000000003</v>
      </c>
      <c r="G116" s="290">
        <v>90657.01999999999</v>
      </c>
      <c r="H116" s="285">
        <v>0.23401966439101973</v>
      </c>
      <c r="I116" s="39"/>
      <c r="J116" s="5"/>
      <c r="K116" s="5"/>
    </row>
    <row r="117" spans="1:11" s="40" customFormat="1" ht="10.5" customHeight="1" x14ac:dyDescent="0.25">
      <c r="A117" s="38"/>
      <c r="B117" s="16" t="s">
        <v>418</v>
      </c>
      <c r="C117" s="289"/>
      <c r="D117" s="289">
        <v>84595.457278000002</v>
      </c>
      <c r="E117" s="289">
        <v>84595.457278000002</v>
      </c>
      <c r="F117" s="290"/>
      <c r="G117" s="290">
        <v>3640</v>
      </c>
      <c r="H117" s="285">
        <v>-0.10101250621878233</v>
      </c>
      <c r="I117" s="39"/>
      <c r="J117" s="5"/>
      <c r="K117" s="5"/>
    </row>
    <row r="118" spans="1:11" ht="10.5" customHeight="1" x14ac:dyDescent="0.2">
      <c r="B118" s="16" t="s">
        <v>417</v>
      </c>
      <c r="C118" s="289"/>
      <c r="D118" s="289">
        <v>895518.55027500005</v>
      </c>
      <c r="E118" s="289">
        <v>895518.55027500005</v>
      </c>
      <c r="F118" s="290"/>
      <c r="G118" s="290"/>
      <c r="H118" s="179">
        <v>5.3776524608396103E-2</v>
      </c>
      <c r="I118" s="34"/>
    </row>
    <row r="119" spans="1:11" ht="10.5" customHeight="1" x14ac:dyDescent="0.2">
      <c r="B119" s="16" t="s">
        <v>441</v>
      </c>
      <c r="C119" s="289"/>
      <c r="D119" s="289">
        <v>564269241.93191242</v>
      </c>
      <c r="E119" s="289">
        <v>564269241.93191242</v>
      </c>
      <c r="F119" s="290"/>
      <c r="G119" s="290"/>
      <c r="H119" s="179">
        <v>3.4795222502258971E-2</v>
      </c>
      <c r="I119" s="34"/>
    </row>
    <row r="120" spans="1:11" ht="10.5" customHeight="1" x14ac:dyDescent="0.2">
      <c r="B120" s="16" t="s">
        <v>346</v>
      </c>
      <c r="C120" s="289"/>
      <c r="D120" s="289"/>
      <c r="E120" s="289"/>
      <c r="F120" s="290"/>
      <c r="G120" s="290"/>
      <c r="H120" s="179"/>
      <c r="I120" s="34"/>
    </row>
    <row r="121" spans="1:11" ht="10.5" customHeight="1" x14ac:dyDescent="0.2">
      <c r="B121" s="16" t="s">
        <v>312</v>
      </c>
      <c r="C121" s="289"/>
      <c r="D121" s="289"/>
      <c r="E121" s="289"/>
      <c r="F121" s="290"/>
      <c r="G121" s="290"/>
      <c r="H121" s="179"/>
      <c r="I121" s="34"/>
    </row>
    <row r="122" spans="1:11" ht="10.5" customHeight="1" x14ac:dyDescent="0.2">
      <c r="B122" s="16" t="s">
        <v>313</v>
      </c>
      <c r="C122" s="289"/>
      <c r="D122" s="289"/>
      <c r="E122" s="289"/>
      <c r="F122" s="290"/>
      <c r="G122" s="290"/>
      <c r="H122" s="179"/>
      <c r="I122" s="34"/>
      <c r="K122" s="28"/>
    </row>
    <row r="123" spans="1:11" ht="10.5" customHeight="1" x14ac:dyDescent="0.2">
      <c r="B123" s="16" t="s">
        <v>91</v>
      </c>
      <c r="C123" s="289">
        <v>1722958.6400000001</v>
      </c>
      <c r="D123" s="289">
        <v>947738.31999999983</v>
      </c>
      <c r="E123" s="289">
        <v>2670696.96</v>
      </c>
      <c r="F123" s="290">
        <v>34470.339999999997</v>
      </c>
      <c r="G123" s="290">
        <v>18010.72</v>
      </c>
      <c r="H123" s="179">
        <v>0.1920310036784374</v>
      </c>
      <c r="I123" s="34"/>
    </row>
    <row r="124" spans="1:11" ht="10.5" customHeight="1" x14ac:dyDescent="0.2">
      <c r="B124" s="16" t="s">
        <v>94</v>
      </c>
      <c r="C124" s="289">
        <v>27369.909999999989</v>
      </c>
      <c r="D124" s="289">
        <v>647764.39</v>
      </c>
      <c r="E124" s="289">
        <v>675134.29999999993</v>
      </c>
      <c r="F124" s="290"/>
      <c r="G124" s="290">
        <v>3212.1</v>
      </c>
      <c r="H124" s="179">
        <v>0.13326639830885134</v>
      </c>
      <c r="I124" s="34"/>
    </row>
    <row r="125" spans="1:11" s="28" customFormat="1" ht="10.5" customHeight="1" x14ac:dyDescent="0.2">
      <c r="A125" s="24"/>
      <c r="B125" s="16" t="s">
        <v>92</v>
      </c>
      <c r="C125" s="289">
        <v>110427.22000000004</v>
      </c>
      <c r="D125" s="289">
        <v>14746.190000000002</v>
      </c>
      <c r="E125" s="289">
        <v>125173.41000000005</v>
      </c>
      <c r="F125" s="290">
        <v>28.92</v>
      </c>
      <c r="G125" s="290">
        <v>477.11</v>
      </c>
      <c r="H125" s="179">
        <v>-0.34869336890403269</v>
      </c>
      <c r="I125" s="27"/>
      <c r="J125" s="5"/>
      <c r="K125" s="5"/>
    </row>
    <row r="126" spans="1:11" ht="10.5" customHeight="1" x14ac:dyDescent="0.2">
      <c r="B126" s="16" t="s">
        <v>93</v>
      </c>
      <c r="C126" s="289">
        <v>216389.94000000003</v>
      </c>
      <c r="D126" s="289">
        <v>41729.589999999997</v>
      </c>
      <c r="E126" s="289">
        <v>258119.53000000003</v>
      </c>
      <c r="F126" s="290">
        <v>7202.14</v>
      </c>
      <c r="G126" s="290">
        <v>1148.7</v>
      </c>
      <c r="H126" s="179">
        <v>-0.16776130607932549</v>
      </c>
      <c r="I126" s="34"/>
    </row>
    <row r="127" spans="1:11" ht="10.5" customHeight="1" x14ac:dyDescent="0.2">
      <c r="B127" s="16" t="s">
        <v>252</v>
      </c>
      <c r="C127" s="289"/>
      <c r="D127" s="289"/>
      <c r="E127" s="289"/>
      <c r="F127" s="290"/>
      <c r="G127" s="290"/>
      <c r="H127" s="179"/>
      <c r="I127" s="34"/>
    </row>
    <row r="128" spans="1:11" ht="10.5" customHeight="1" x14ac:dyDescent="0.2">
      <c r="B128" s="16" t="s">
        <v>303</v>
      </c>
      <c r="C128" s="289"/>
      <c r="D128" s="289"/>
      <c r="E128" s="289"/>
      <c r="F128" s="290"/>
      <c r="G128" s="290"/>
      <c r="H128" s="179"/>
      <c r="I128" s="34"/>
    </row>
    <row r="129" spans="1:11" ht="10.5" customHeight="1" x14ac:dyDescent="0.2">
      <c r="B129" s="268" t="s">
        <v>255</v>
      </c>
      <c r="C129" s="289"/>
      <c r="D129" s="289">
        <v>42039.08</v>
      </c>
      <c r="E129" s="289">
        <v>42039.08</v>
      </c>
      <c r="F129" s="290">
        <v>42039.08</v>
      </c>
      <c r="G129" s="290">
        <v>678.68000000000006</v>
      </c>
      <c r="H129" s="179"/>
      <c r="I129" s="34"/>
    </row>
    <row r="130" spans="1:11" ht="10.5" customHeight="1" x14ac:dyDescent="0.2">
      <c r="B130" s="16" t="s">
        <v>489</v>
      </c>
      <c r="C130" s="289"/>
      <c r="D130" s="289"/>
      <c r="E130" s="289"/>
      <c r="F130" s="290"/>
      <c r="G130" s="290"/>
      <c r="H130" s="179"/>
      <c r="I130" s="34"/>
    </row>
    <row r="131" spans="1:11" ht="10.5" customHeight="1" x14ac:dyDescent="0.2">
      <c r="B131" s="268" t="s">
        <v>487</v>
      </c>
      <c r="C131" s="289"/>
      <c r="D131" s="289">
        <v>2531137.8591</v>
      </c>
      <c r="E131" s="289">
        <v>2531137.8591</v>
      </c>
      <c r="F131" s="290"/>
      <c r="G131" s="290"/>
      <c r="H131" s="179">
        <v>0.17916237624713816</v>
      </c>
      <c r="I131" s="34"/>
    </row>
    <row r="132" spans="1:11" ht="10.5" customHeight="1" x14ac:dyDescent="0.2">
      <c r="B132" s="16" t="s">
        <v>420</v>
      </c>
      <c r="C132" s="289"/>
      <c r="D132" s="289">
        <v>4195651.8241430009</v>
      </c>
      <c r="E132" s="289">
        <v>4195651.8241430009</v>
      </c>
      <c r="F132" s="290"/>
      <c r="G132" s="290"/>
      <c r="H132" s="179">
        <v>0.271155268979963</v>
      </c>
      <c r="I132" s="34"/>
    </row>
    <row r="133" spans="1:11" ht="10.5" customHeight="1" x14ac:dyDescent="0.2">
      <c r="B133" s="574" t="s">
        <v>449</v>
      </c>
      <c r="C133" s="289"/>
      <c r="D133" s="289">
        <v>8144</v>
      </c>
      <c r="E133" s="289">
        <v>8144</v>
      </c>
      <c r="F133" s="290"/>
      <c r="G133" s="290"/>
      <c r="H133" s="179">
        <v>-0.14543546694648479</v>
      </c>
      <c r="I133" s="34"/>
    </row>
    <row r="134" spans="1:11" ht="10.5" hidden="1" customHeight="1" x14ac:dyDescent="0.2">
      <c r="B134" s="574"/>
      <c r="C134" s="289"/>
      <c r="D134" s="289"/>
      <c r="E134" s="289"/>
      <c r="F134" s="290"/>
      <c r="G134" s="290"/>
      <c r="H134" s="179"/>
      <c r="I134" s="34"/>
    </row>
    <row r="135" spans="1:11" ht="10.5" customHeight="1" x14ac:dyDescent="0.2">
      <c r="B135" s="16" t="s">
        <v>99</v>
      </c>
      <c r="C135" s="289">
        <v>401267.61000000103</v>
      </c>
      <c r="D135" s="289">
        <v>506143.18756100006</v>
      </c>
      <c r="E135" s="289">
        <v>907410.79756100103</v>
      </c>
      <c r="F135" s="290">
        <v>62223.843414999996</v>
      </c>
      <c r="G135" s="290">
        <v>3296.5706399999999</v>
      </c>
      <c r="H135" s="179">
        <v>-4.29140750706547E-4</v>
      </c>
      <c r="I135" s="34"/>
    </row>
    <row r="136" spans="1:11" ht="10.5" customHeight="1" x14ac:dyDescent="0.2">
      <c r="B136" s="16" t="s">
        <v>283</v>
      </c>
      <c r="C136" s="289"/>
      <c r="D136" s="289">
        <v>-2846856</v>
      </c>
      <c r="E136" s="289">
        <v>-2846856</v>
      </c>
      <c r="F136" s="290">
        <v>-9792</v>
      </c>
      <c r="G136" s="290">
        <v>-20328</v>
      </c>
      <c r="H136" s="179">
        <v>0.23640955604006852</v>
      </c>
      <c r="I136" s="34"/>
      <c r="K136" s="28"/>
    </row>
    <row r="137" spans="1:11" ht="10.5" customHeight="1" x14ac:dyDescent="0.2">
      <c r="B137" s="16" t="s">
        <v>279</v>
      </c>
      <c r="C137" s="289">
        <v>52.879999999999995</v>
      </c>
      <c r="D137" s="289">
        <v>-28708782</v>
      </c>
      <c r="E137" s="289">
        <v>-28708729.120000001</v>
      </c>
      <c r="F137" s="290">
        <v>-53930</v>
      </c>
      <c r="G137" s="290">
        <v>-183162</v>
      </c>
      <c r="H137" s="179">
        <v>0.12688980229489832</v>
      </c>
      <c r="I137" s="34"/>
    </row>
    <row r="138" spans="1:11" s="28" customFormat="1" ht="10.5" customHeight="1" x14ac:dyDescent="0.2">
      <c r="A138" s="24"/>
      <c r="B138" s="29" t="s">
        <v>113</v>
      </c>
      <c r="C138" s="291">
        <v>663607425.04999888</v>
      </c>
      <c r="D138" s="291">
        <v>1294233948.663482</v>
      </c>
      <c r="E138" s="291">
        <v>1957841373.7134812</v>
      </c>
      <c r="F138" s="292">
        <v>210547976.03341499</v>
      </c>
      <c r="G138" s="292">
        <v>8012513.5751399985</v>
      </c>
      <c r="H138" s="178">
        <v>-3.0332694103929136E-2</v>
      </c>
      <c r="I138" s="36"/>
      <c r="J138" s="5"/>
      <c r="K138" s="209" t="b">
        <f>IF(ABS(E138-SUM(E92:E94,E103:E105,E110:E137))&lt;0.001,TRUE,FALSE)</f>
        <v>1</v>
      </c>
    </row>
    <row r="139" spans="1:11" s="28" customFormat="1" ht="10.5" customHeight="1" x14ac:dyDescent="0.2">
      <c r="A139" s="24"/>
      <c r="B139" s="74" t="s">
        <v>122</v>
      </c>
      <c r="C139" s="291"/>
      <c r="D139" s="291"/>
      <c r="E139" s="291"/>
      <c r="F139" s="292"/>
      <c r="G139" s="292"/>
      <c r="H139" s="178"/>
      <c r="I139" s="36"/>
      <c r="K139" s="5"/>
    </row>
    <row r="140" spans="1:11" ht="18" customHeight="1" x14ac:dyDescent="0.2">
      <c r="B140" s="16" t="s">
        <v>386</v>
      </c>
      <c r="C140" s="289">
        <v>3213942.0100000012</v>
      </c>
      <c r="D140" s="289">
        <v>19115743.710000001</v>
      </c>
      <c r="E140" s="289">
        <v>22329685.720000003</v>
      </c>
      <c r="F140" s="290">
        <v>6862.3899999999994</v>
      </c>
      <c r="G140" s="290">
        <v>150791.69999999998</v>
      </c>
      <c r="H140" s="179">
        <v>0.33473364264828964</v>
      </c>
      <c r="I140" s="34"/>
    </row>
    <row r="141" spans="1:11" ht="10.5" customHeight="1" x14ac:dyDescent="0.2">
      <c r="B141" s="16" t="s">
        <v>100</v>
      </c>
      <c r="C141" s="289">
        <v>87134.429999999935</v>
      </c>
      <c r="D141" s="289">
        <v>2421820.9300000006</v>
      </c>
      <c r="E141" s="289">
        <v>2508955.3600000008</v>
      </c>
      <c r="F141" s="290"/>
      <c r="G141" s="290">
        <v>20402.84</v>
      </c>
      <c r="H141" s="179"/>
      <c r="I141" s="34"/>
    </row>
    <row r="142" spans="1:11" ht="10.5" customHeight="1" x14ac:dyDescent="0.2">
      <c r="B142" s="16" t="s">
        <v>177</v>
      </c>
      <c r="C142" s="289">
        <v>277642.81999999989</v>
      </c>
      <c r="D142" s="289">
        <v>245777.53999999998</v>
      </c>
      <c r="E142" s="289">
        <v>523420.35999999987</v>
      </c>
      <c r="F142" s="290"/>
      <c r="G142" s="290">
        <v>3879.3900000000003</v>
      </c>
      <c r="H142" s="179">
        <v>0.63935211591127916</v>
      </c>
      <c r="I142" s="34"/>
    </row>
    <row r="143" spans="1:11" ht="10.5" customHeight="1" x14ac:dyDescent="0.2">
      <c r="B143" s="16" t="s">
        <v>22</v>
      </c>
      <c r="C143" s="289">
        <v>6090809.6799999978</v>
      </c>
      <c r="D143" s="289">
        <v>4225483.8592000008</v>
      </c>
      <c r="E143" s="289">
        <v>10316293.5392</v>
      </c>
      <c r="F143" s="290">
        <v>306</v>
      </c>
      <c r="G143" s="290">
        <v>64269.814500000008</v>
      </c>
      <c r="H143" s="179">
        <v>0.34264304460736694</v>
      </c>
      <c r="I143" s="34"/>
    </row>
    <row r="144" spans="1:11" ht="10.5" customHeight="1" x14ac:dyDescent="0.2">
      <c r="B144" s="16" t="s">
        <v>381</v>
      </c>
      <c r="C144" s="289">
        <v>158500.71</v>
      </c>
      <c r="D144" s="289">
        <v>68452.26999999999</v>
      </c>
      <c r="E144" s="289">
        <v>226952.97999999998</v>
      </c>
      <c r="F144" s="290"/>
      <c r="G144" s="290">
        <v>1290</v>
      </c>
      <c r="H144" s="179">
        <v>0.58209789979697191</v>
      </c>
      <c r="I144" s="34"/>
    </row>
    <row r="145" spans="2:11" ht="10.5" customHeight="1" x14ac:dyDescent="0.2">
      <c r="B145" s="37" t="s">
        <v>312</v>
      </c>
      <c r="C145" s="289"/>
      <c r="D145" s="289">
        <v>903793.83060499991</v>
      </c>
      <c r="E145" s="289">
        <v>903793.83060499991</v>
      </c>
      <c r="F145" s="290"/>
      <c r="G145" s="290"/>
      <c r="H145" s="179">
        <v>0.10370985580009218</v>
      </c>
      <c r="I145" s="34"/>
    </row>
    <row r="146" spans="2:11" ht="10.5" customHeight="1" x14ac:dyDescent="0.2">
      <c r="B146" s="16" t="s">
        <v>385</v>
      </c>
      <c r="C146" s="289">
        <v>3564125.4200000009</v>
      </c>
      <c r="D146" s="289">
        <v>2462417.0799999977</v>
      </c>
      <c r="E146" s="289">
        <v>6026542.4999999991</v>
      </c>
      <c r="F146" s="290">
        <v>106.85000000000001</v>
      </c>
      <c r="G146" s="290">
        <v>36012.15</v>
      </c>
      <c r="H146" s="179">
        <v>0.26570058315107703</v>
      </c>
      <c r="I146" s="34"/>
    </row>
    <row r="147" spans="2:11" ht="10.5" customHeight="1" x14ac:dyDescent="0.2">
      <c r="B147" s="16" t="s">
        <v>382</v>
      </c>
      <c r="C147" s="289"/>
      <c r="D147" s="289">
        <v>221971</v>
      </c>
      <c r="E147" s="289">
        <v>221971</v>
      </c>
      <c r="F147" s="290"/>
      <c r="G147" s="290">
        <v>1525</v>
      </c>
      <c r="H147" s="179">
        <v>0.33601172473359009</v>
      </c>
      <c r="I147" s="34"/>
    </row>
    <row r="148" spans="2:11" ht="10.5" customHeight="1" x14ac:dyDescent="0.2">
      <c r="B148" s="574" t="s">
        <v>450</v>
      </c>
      <c r="C148" s="289"/>
      <c r="D148" s="289"/>
      <c r="E148" s="289"/>
      <c r="F148" s="290"/>
      <c r="G148" s="290"/>
      <c r="H148" s="179"/>
      <c r="I148" s="34"/>
    </row>
    <row r="149" spans="2:11" ht="10.5" hidden="1" customHeight="1" x14ac:dyDescent="0.2">
      <c r="B149" s="574"/>
      <c r="C149" s="289"/>
      <c r="D149" s="289"/>
      <c r="E149" s="289"/>
      <c r="F149" s="290"/>
      <c r="G149" s="290"/>
      <c r="H149" s="179"/>
      <c r="I149" s="34"/>
    </row>
    <row r="150" spans="2:11" ht="10.5" customHeight="1" x14ac:dyDescent="0.2">
      <c r="B150" s="16" t="s">
        <v>99</v>
      </c>
      <c r="C150" s="289">
        <v>84</v>
      </c>
      <c r="D150" s="289">
        <v>600733.96604299988</v>
      </c>
      <c r="E150" s="289">
        <v>600817.96604299988</v>
      </c>
      <c r="F150" s="290">
        <v>436.97970000000004</v>
      </c>
      <c r="G150" s="290">
        <v>1296.829461</v>
      </c>
      <c r="H150" s="179">
        <v>0.60261495377381458</v>
      </c>
      <c r="I150" s="34"/>
    </row>
    <row r="151" spans="2:11" ht="10.5" customHeight="1" x14ac:dyDescent="0.2">
      <c r="B151" s="41" t="s">
        <v>120</v>
      </c>
      <c r="C151" s="293">
        <v>13392239.07</v>
      </c>
      <c r="D151" s="293">
        <v>30266194.185848001</v>
      </c>
      <c r="E151" s="293">
        <v>43658433.255848005</v>
      </c>
      <c r="F151" s="294">
        <v>7712.2196999999996</v>
      </c>
      <c r="G151" s="294">
        <v>279467.72396099998</v>
      </c>
      <c r="H151" s="286">
        <v>0.36271500681350743</v>
      </c>
      <c r="I151" s="34"/>
      <c r="K151" s="209" t="b">
        <f>IF(ABS(E151-SUM(E140:E150))&lt;0.001,TRUE,FALSE)</f>
        <v>1</v>
      </c>
    </row>
    <row r="152" spans="2:11" ht="10.5" customHeight="1" x14ac:dyDescent="0.2">
      <c r="B152" s="265" t="s">
        <v>238</v>
      </c>
      <c r="C152" s="208"/>
      <c r="D152" s="208"/>
      <c r="E152" s="208"/>
      <c r="F152" s="208"/>
      <c r="G152" s="208"/>
      <c r="H152" s="205"/>
      <c r="I152" s="34"/>
    </row>
    <row r="153" spans="2:11" ht="10.5" customHeight="1" x14ac:dyDescent="0.2">
      <c r="B153" s="265" t="s">
        <v>249</v>
      </c>
      <c r="C153" s="208"/>
      <c r="D153" s="208"/>
      <c r="E153" s="208"/>
      <c r="F153" s="208"/>
      <c r="G153" s="208"/>
      <c r="H153" s="205"/>
      <c r="I153" s="34"/>
    </row>
    <row r="154" spans="2:11" ht="10.5" customHeight="1" x14ac:dyDescent="0.2">
      <c r="B154" s="265" t="s">
        <v>251</v>
      </c>
      <c r="C154" s="208"/>
      <c r="D154" s="208"/>
      <c r="E154" s="208"/>
      <c r="F154" s="208"/>
      <c r="G154" s="208"/>
      <c r="H154" s="205"/>
      <c r="I154" s="34"/>
    </row>
    <row r="155" spans="2:11" ht="10.5" customHeight="1" x14ac:dyDescent="0.2">
      <c r="B155" s="265" t="s">
        <v>377</v>
      </c>
      <c r="C155" s="208"/>
      <c r="D155" s="208"/>
      <c r="E155" s="208"/>
      <c r="F155" s="208"/>
      <c r="G155" s="208"/>
      <c r="H155" s="205"/>
      <c r="I155" s="34"/>
    </row>
    <row r="156" spans="2:11" ht="10.5" customHeight="1" x14ac:dyDescent="0.2">
      <c r="B156" s="265" t="s">
        <v>431</v>
      </c>
      <c r="C156" s="208"/>
      <c r="D156" s="208"/>
      <c r="E156" s="208"/>
      <c r="F156" s="208"/>
      <c r="G156" s="208"/>
      <c r="H156" s="205"/>
      <c r="I156" s="34"/>
    </row>
    <row r="157" spans="2:11" ht="14.25" customHeight="1" x14ac:dyDescent="0.25">
      <c r="B157" s="7" t="s">
        <v>288</v>
      </c>
      <c r="C157" s="8"/>
      <c r="D157" s="8"/>
      <c r="E157" s="8"/>
      <c r="F157" s="8"/>
      <c r="G157" s="8"/>
      <c r="H157" s="8"/>
      <c r="I157" s="8"/>
    </row>
    <row r="158" spans="2:11" ht="12" customHeight="1" x14ac:dyDescent="0.2">
      <c r="B158" s="9"/>
      <c r="C158" s="10" t="str">
        <f>C3</f>
        <v>MOIS D'AVRIL 2024</v>
      </c>
      <c r="D158" s="11"/>
    </row>
    <row r="159" spans="2:11" ht="14.25" customHeight="1" x14ac:dyDescent="0.2">
      <c r="B159" s="12" t="str">
        <f>B4</f>
        <v xml:space="preserve">             I - ASSURANCE MALADIE : DÉPENSES en milliers d'euros</v>
      </c>
      <c r="C159" s="13"/>
      <c r="D159" s="13"/>
      <c r="E159" s="13"/>
      <c r="F159" s="13"/>
      <c r="G159" s="13"/>
      <c r="H159" s="14"/>
      <c r="I159" s="15"/>
      <c r="K159" s="28"/>
    </row>
    <row r="160" spans="2:11" ht="12" customHeight="1" x14ac:dyDescent="0.2">
      <c r="B160" s="16" t="s">
        <v>4</v>
      </c>
      <c r="C160" s="386" t="s">
        <v>1</v>
      </c>
      <c r="D160" s="17" t="s">
        <v>2</v>
      </c>
      <c r="E160" s="386" t="s">
        <v>6</v>
      </c>
      <c r="F160" s="219" t="s">
        <v>3</v>
      </c>
      <c r="G160" s="219" t="s">
        <v>237</v>
      </c>
      <c r="H160" s="19" t="str">
        <f>$H$5</f>
        <v>PCAP</v>
      </c>
      <c r="I160" s="20"/>
      <c r="K160" s="28"/>
    </row>
    <row r="161" spans="1:11" ht="9.75" customHeight="1" x14ac:dyDescent="0.2">
      <c r="B161" s="21"/>
      <c r="C161" s="45" t="s">
        <v>5</v>
      </c>
      <c r="D161" s="44" t="s">
        <v>5</v>
      </c>
      <c r="E161" s="45"/>
      <c r="F161" s="220" t="s">
        <v>241</v>
      </c>
      <c r="G161" s="220" t="s">
        <v>239</v>
      </c>
      <c r="H161" s="22" t="str">
        <f>$H$6</f>
        <v>en %</v>
      </c>
      <c r="I161" s="23"/>
      <c r="K161" s="28"/>
    </row>
    <row r="162" spans="1:11" s="28" customFormat="1" ht="13.5" customHeight="1" x14ac:dyDescent="0.2">
      <c r="A162" s="24"/>
      <c r="B162" s="31" t="s">
        <v>121</v>
      </c>
      <c r="C162" s="30"/>
      <c r="D162" s="30"/>
      <c r="E162" s="30"/>
      <c r="F162" s="222"/>
      <c r="G162" s="222"/>
      <c r="H162" s="178"/>
      <c r="I162" s="36"/>
    </row>
    <row r="163" spans="1:11" s="28" customFormat="1" ht="10.5" customHeight="1" x14ac:dyDescent="0.2">
      <c r="A163" s="24"/>
      <c r="B163" s="16" t="s">
        <v>116</v>
      </c>
      <c r="C163" s="289">
        <v>109633375.11999996</v>
      </c>
      <c r="D163" s="289">
        <v>11703754.86999999</v>
      </c>
      <c r="E163" s="289">
        <v>121337129.98999995</v>
      </c>
      <c r="F163" s="290">
        <v>16722.11</v>
      </c>
      <c r="G163" s="290">
        <v>981100.46000000008</v>
      </c>
      <c r="H163" s="179">
        <v>3.5443169077004066E-2</v>
      </c>
      <c r="I163" s="36"/>
      <c r="J163" s="5"/>
    </row>
    <row r="164" spans="1:11" s="28" customFormat="1" ht="10.5" customHeight="1" x14ac:dyDescent="0.2">
      <c r="A164" s="24"/>
      <c r="B164" s="16" t="s">
        <v>117</v>
      </c>
      <c r="C164" s="289">
        <v>66917301.769999996</v>
      </c>
      <c r="D164" s="289">
        <v>8965177.9599999972</v>
      </c>
      <c r="E164" s="289">
        <v>75882479.729999989</v>
      </c>
      <c r="F164" s="290">
        <v>174.72</v>
      </c>
      <c r="G164" s="290">
        <v>548690.74999999988</v>
      </c>
      <c r="H164" s="179">
        <v>-2.3455277385425854E-2</v>
      </c>
      <c r="I164" s="36"/>
      <c r="J164" s="5"/>
    </row>
    <row r="165" spans="1:11" s="28" customFormat="1" ht="10.5" customHeight="1" x14ac:dyDescent="0.2">
      <c r="A165" s="24"/>
      <c r="B165" s="16" t="s">
        <v>118</v>
      </c>
      <c r="C165" s="289">
        <v>1860404.9099999997</v>
      </c>
      <c r="D165" s="289">
        <v>41315061.290000007</v>
      </c>
      <c r="E165" s="289">
        <v>43175466.20000001</v>
      </c>
      <c r="F165" s="290"/>
      <c r="G165" s="290">
        <v>238235.66999999998</v>
      </c>
      <c r="H165" s="179">
        <v>0.18050434834306994</v>
      </c>
      <c r="I165" s="36"/>
      <c r="J165" s="5"/>
    </row>
    <row r="166" spans="1:11" s="28" customFormat="1" ht="10.5" customHeight="1" x14ac:dyDescent="0.2">
      <c r="A166" s="24"/>
      <c r="B166" s="16" t="s">
        <v>166</v>
      </c>
      <c r="C166" s="289">
        <v>18314400.639999989</v>
      </c>
      <c r="D166" s="289">
        <v>1526470.6999999972</v>
      </c>
      <c r="E166" s="289">
        <v>19840871.339999989</v>
      </c>
      <c r="F166" s="290">
        <v>41.34</v>
      </c>
      <c r="G166" s="290">
        <v>153080.10000000003</v>
      </c>
      <c r="H166" s="179">
        <v>3.2740800238866719E-2</v>
      </c>
      <c r="I166" s="36"/>
      <c r="J166" s="5"/>
    </row>
    <row r="167" spans="1:11" s="28" customFormat="1" ht="10.5" customHeight="1" x14ac:dyDescent="0.2">
      <c r="A167" s="24"/>
      <c r="B167" s="16" t="s">
        <v>22</v>
      </c>
      <c r="C167" s="289">
        <v>12501580.41</v>
      </c>
      <c r="D167" s="289">
        <v>1451970.8300000003</v>
      </c>
      <c r="E167" s="289">
        <v>13953551.24</v>
      </c>
      <c r="F167" s="290">
        <v>96</v>
      </c>
      <c r="G167" s="290">
        <v>99145.18</v>
      </c>
      <c r="H167" s="179">
        <v>-7.8367885244883251E-3</v>
      </c>
      <c r="I167" s="36"/>
      <c r="J167" s="5"/>
    </row>
    <row r="168" spans="1:11" s="28" customFormat="1" ht="10.5" customHeight="1" x14ac:dyDescent="0.2">
      <c r="A168" s="24"/>
      <c r="B168" s="16" t="s">
        <v>115</v>
      </c>
      <c r="C168" s="289">
        <v>10521897.060000025</v>
      </c>
      <c r="D168" s="289">
        <v>8421305.6399999931</v>
      </c>
      <c r="E168" s="289">
        <v>18943202.700000014</v>
      </c>
      <c r="F168" s="290">
        <v>81311.419999999984</v>
      </c>
      <c r="G168" s="290">
        <v>121511.20999999999</v>
      </c>
      <c r="H168" s="179">
        <v>2.5343909796043951E-2</v>
      </c>
      <c r="I168" s="36"/>
      <c r="J168" s="5"/>
    </row>
    <row r="169" spans="1:11" s="28" customFormat="1" ht="10.5" customHeight="1" x14ac:dyDescent="0.2">
      <c r="A169" s="24"/>
      <c r="B169" s="16" t="s">
        <v>114</v>
      </c>
      <c r="C169" s="289">
        <v>123808.63999999985</v>
      </c>
      <c r="D169" s="289">
        <v>7142473.3299999842</v>
      </c>
      <c r="E169" s="289">
        <v>7266281.9699999839</v>
      </c>
      <c r="F169" s="290">
        <v>369.57</v>
      </c>
      <c r="G169" s="290">
        <v>43076.080000000016</v>
      </c>
      <c r="H169" s="179">
        <v>0.22459816562717938</v>
      </c>
      <c r="I169" s="36"/>
      <c r="J169" s="5"/>
    </row>
    <row r="170" spans="1:11" s="28" customFormat="1" ht="10.5" customHeight="1" x14ac:dyDescent="0.2">
      <c r="A170" s="24"/>
      <c r="B170" s="16" t="s">
        <v>100</v>
      </c>
      <c r="C170" s="289">
        <v>3585.46</v>
      </c>
      <c r="D170" s="289">
        <v>4663.01</v>
      </c>
      <c r="E170" s="289">
        <v>8248.4700000000012</v>
      </c>
      <c r="F170" s="290"/>
      <c r="G170" s="290"/>
      <c r="H170" s="179"/>
      <c r="I170" s="36"/>
      <c r="J170" s="5"/>
    </row>
    <row r="171" spans="1:11" s="28" customFormat="1" ht="10.5" customHeight="1" x14ac:dyDescent="0.2">
      <c r="A171" s="24"/>
      <c r="B171" s="16" t="s">
        <v>283</v>
      </c>
      <c r="C171" s="289"/>
      <c r="D171" s="289">
        <v>-10608</v>
      </c>
      <c r="E171" s="289">
        <v>-10608</v>
      </c>
      <c r="F171" s="290"/>
      <c r="G171" s="290">
        <v>-72</v>
      </c>
      <c r="H171" s="179">
        <v>0.1693121693121693</v>
      </c>
      <c r="I171" s="36"/>
      <c r="J171" s="5"/>
    </row>
    <row r="172" spans="1:11" s="28" customFormat="1" ht="12.75" customHeight="1" x14ac:dyDescent="0.2">
      <c r="A172" s="24"/>
      <c r="B172" s="16" t="s">
        <v>416</v>
      </c>
      <c r="C172" s="289"/>
      <c r="D172" s="289"/>
      <c r="E172" s="289"/>
      <c r="F172" s="290"/>
      <c r="G172" s="290"/>
      <c r="H172" s="179"/>
      <c r="I172" s="36"/>
      <c r="J172" s="5"/>
    </row>
    <row r="173" spans="1:11" s="28" customFormat="1" ht="12.75" customHeight="1" x14ac:dyDescent="0.2">
      <c r="A173" s="24"/>
      <c r="B173" s="16" t="s">
        <v>412</v>
      </c>
      <c r="C173" s="289"/>
      <c r="D173" s="289">
        <v>522489.65702500008</v>
      </c>
      <c r="E173" s="289">
        <v>522489.65702500008</v>
      </c>
      <c r="F173" s="290"/>
      <c r="G173" s="290"/>
      <c r="H173" s="179">
        <v>0.64713214672002706</v>
      </c>
      <c r="I173" s="36"/>
      <c r="J173" s="5"/>
    </row>
    <row r="174" spans="1:11" s="28" customFormat="1" ht="12.75" customHeight="1" x14ac:dyDescent="0.2">
      <c r="A174" s="24"/>
      <c r="B174" s="16" t="s">
        <v>374</v>
      </c>
      <c r="C174" s="289">
        <v>158464.5</v>
      </c>
      <c r="D174" s="289">
        <v>112226.02500000004</v>
      </c>
      <c r="E174" s="289">
        <v>270690.52500000002</v>
      </c>
      <c r="F174" s="290"/>
      <c r="G174" s="290">
        <v>1017</v>
      </c>
      <c r="H174" s="179">
        <v>8.8567298776298431E-2</v>
      </c>
      <c r="I174" s="36"/>
      <c r="J174" s="5"/>
    </row>
    <row r="175" spans="1:11" s="28" customFormat="1" ht="12.75" customHeight="1" x14ac:dyDescent="0.2">
      <c r="A175" s="24"/>
      <c r="B175" s="574" t="s">
        <v>451</v>
      </c>
      <c r="C175" s="289"/>
      <c r="D175" s="289"/>
      <c r="E175" s="289"/>
      <c r="F175" s="290"/>
      <c r="G175" s="290"/>
      <c r="H175" s="179"/>
      <c r="I175" s="36"/>
      <c r="J175" s="5"/>
    </row>
    <row r="176" spans="1:11" s="28" customFormat="1" ht="12.75" hidden="1" customHeight="1" x14ac:dyDescent="0.2">
      <c r="A176" s="24"/>
      <c r="B176" s="574"/>
      <c r="C176" s="289"/>
      <c r="D176" s="289"/>
      <c r="E176" s="289"/>
      <c r="F176" s="290"/>
      <c r="G176" s="290"/>
      <c r="H176" s="179"/>
      <c r="I176" s="36"/>
      <c r="J176" s="5"/>
    </row>
    <row r="177" spans="1:11" s="28" customFormat="1" ht="12" customHeight="1" x14ac:dyDescent="0.2">
      <c r="A177" s="24"/>
      <c r="B177" s="269" t="s">
        <v>99</v>
      </c>
      <c r="C177" s="289"/>
      <c r="D177" s="289">
        <v>263051.13</v>
      </c>
      <c r="E177" s="289">
        <v>263051.13</v>
      </c>
      <c r="F177" s="290"/>
      <c r="G177" s="290">
        <v>1740</v>
      </c>
      <c r="H177" s="179">
        <v>0.80944117707752938</v>
      </c>
      <c r="I177" s="36"/>
    </row>
    <row r="178" spans="1:11" s="28" customFormat="1" ht="14.25" customHeight="1" x14ac:dyDescent="0.2">
      <c r="A178" s="24"/>
      <c r="B178" s="35" t="s">
        <v>119</v>
      </c>
      <c r="C178" s="291">
        <v>220034818.50999996</v>
      </c>
      <c r="D178" s="291">
        <v>81418036.442024961</v>
      </c>
      <c r="E178" s="291">
        <v>301452854.95202494</v>
      </c>
      <c r="F178" s="292">
        <v>98715.159999999989</v>
      </c>
      <c r="G178" s="292">
        <v>2187524.4499999997</v>
      </c>
      <c r="H178" s="178">
        <v>3.9987423124574262E-2</v>
      </c>
      <c r="I178" s="36"/>
      <c r="K178" s="209" t="b">
        <f>IF(ABS(E178-SUM(E163:E177))&lt;0.001,TRUE,FALSE)</f>
        <v>1</v>
      </c>
    </row>
    <row r="179" spans="1:11" s="28" customFormat="1" ht="14.25" customHeight="1" x14ac:dyDescent="0.2">
      <c r="A179" s="24"/>
      <c r="B179" s="31" t="s">
        <v>243</v>
      </c>
      <c r="C179" s="291"/>
      <c r="D179" s="291"/>
      <c r="E179" s="291"/>
      <c r="F179" s="292"/>
      <c r="G179" s="292"/>
      <c r="H179" s="178"/>
      <c r="I179" s="36"/>
    </row>
    <row r="180" spans="1:11" s="28" customFormat="1" ht="10.5" customHeight="1" x14ac:dyDescent="0.2">
      <c r="A180" s="24"/>
      <c r="B180" s="16" t="s">
        <v>22</v>
      </c>
      <c r="C180" s="289">
        <v>19899601.36999999</v>
      </c>
      <c r="D180" s="289">
        <v>11397024.723250002</v>
      </c>
      <c r="E180" s="289">
        <v>31296626.093249992</v>
      </c>
      <c r="F180" s="290"/>
      <c r="G180" s="290">
        <v>114541.14974999998</v>
      </c>
      <c r="H180" s="179">
        <v>0.13361038370910072</v>
      </c>
      <c r="I180" s="36"/>
      <c r="J180" s="5"/>
    </row>
    <row r="181" spans="1:11" s="28" customFormat="1" ht="10.5" customHeight="1" x14ac:dyDescent="0.2">
      <c r="A181" s="24"/>
      <c r="B181" s="16" t="s">
        <v>387</v>
      </c>
      <c r="C181" s="289">
        <v>6749.2445749999988</v>
      </c>
      <c r="D181" s="289">
        <v>19161.100100000007</v>
      </c>
      <c r="E181" s="289">
        <v>25910.344675000004</v>
      </c>
      <c r="F181" s="290"/>
      <c r="G181" s="290">
        <v>19.84675</v>
      </c>
      <c r="H181" s="179">
        <v>3.1302657629126651E-2</v>
      </c>
      <c r="I181" s="36"/>
      <c r="J181" s="5"/>
    </row>
    <row r="182" spans="1:11" s="28" customFormat="1" ht="10.5" customHeight="1" x14ac:dyDescent="0.2">
      <c r="A182" s="24"/>
      <c r="B182" s="16" t="s">
        <v>104</v>
      </c>
      <c r="C182" s="289">
        <v>18150903.020000014</v>
      </c>
      <c r="D182" s="289">
        <v>8220404.2999999998</v>
      </c>
      <c r="E182" s="289">
        <v>26371307.320000015</v>
      </c>
      <c r="F182" s="290"/>
      <c r="G182" s="290">
        <v>117660.09</v>
      </c>
      <c r="H182" s="179">
        <v>4.9291553743405769E-2</v>
      </c>
      <c r="I182" s="36"/>
      <c r="J182" s="5"/>
    </row>
    <row r="183" spans="1:11" s="28" customFormat="1" ht="10.5" customHeight="1" x14ac:dyDescent="0.2">
      <c r="A183" s="24"/>
      <c r="B183" s="33" t="s">
        <v>106</v>
      </c>
      <c r="C183" s="289">
        <v>14654205.430000007</v>
      </c>
      <c r="D183" s="289">
        <v>7625593.1799999988</v>
      </c>
      <c r="E183" s="289">
        <v>22279798.610000007</v>
      </c>
      <c r="F183" s="290"/>
      <c r="G183" s="290">
        <v>107935.25</v>
      </c>
      <c r="H183" s="179">
        <v>6.2052296250967753E-2</v>
      </c>
      <c r="I183" s="36"/>
      <c r="J183" s="5"/>
    </row>
    <row r="184" spans="1:11" s="28" customFormat="1" ht="10.5" customHeight="1" x14ac:dyDescent="0.2">
      <c r="A184" s="24"/>
      <c r="B184" s="33" t="s">
        <v>304</v>
      </c>
      <c r="C184" s="289">
        <v>280026.11000000004</v>
      </c>
      <c r="D184" s="289">
        <v>438099.64</v>
      </c>
      <c r="E184" s="289">
        <v>718125.74999999988</v>
      </c>
      <c r="F184" s="290"/>
      <c r="G184" s="290">
        <v>6945.3499999999995</v>
      </c>
      <c r="H184" s="179">
        <v>-0.22535183768142142</v>
      </c>
      <c r="I184" s="36"/>
      <c r="J184" s="5"/>
    </row>
    <row r="185" spans="1:11" s="28" customFormat="1" ht="10.5" customHeight="1" x14ac:dyDescent="0.2">
      <c r="A185" s="24"/>
      <c r="B185" s="33" t="s">
        <v>305</v>
      </c>
      <c r="C185" s="289">
        <v>370.65</v>
      </c>
      <c r="D185" s="289">
        <v>11299.590000000002</v>
      </c>
      <c r="E185" s="289">
        <v>11670.240000000002</v>
      </c>
      <c r="F185" s="290"/>
      <c r="G185" s="290">
        <v>739.7</v>
      </c>
      <c r="H185" s="179"/>
      <c r="I185" s="36"/>
      <c r="J185" s="5"/>
    </row>
    <row r="186" spans="1:11" s="28" customFormat="1" ht="10.5" customHeight="1" x14ac:dyDescent="0.2">
      <c r="A186" s="24"/>
      <c r="B186" s="33" t="s">
        <v>306</v>
      </c>
      <c r="C186" s="289">
        <v>418.46</v>
      </c>
      <c r="D186" s="289">
        <v>40446.639999999999</v>
      </c>
      <c r="E186" s="289">
        <v>40865.1</v>
      </c>
      <c r="F186" s="290"/>
      <c r="G186" s="290">
        <v>2166.4499999999998</v>
      </c>
      <c r="H186" s="179"/>
      <c r="I186" s="36"/>
      <c r="J186" s="5"/>
    </row>
    <row r="187" spans="1:11" s="28" customFormat="1" ht="10.5" customHeight="1" x14ac:dyDescent="0.2">
      <c r="A187" s="24"/>
      <c r="B187" s="33" t="s">
        <v>307</v>
      </c>
      <c r="C187" s="289">
        <v>1877040.24</v>
      </c>
      <c r="D187" s="289">
        <v>1023196.9399999995</v>
      </c>
      <c r="E187" s="289">
        <v>2900237.1799999997</v>
      </c>
      <c r="F187" s="290"/>
      <c r="G187" s="290">
        <v>11206.33</v>
      </c>
      <c r="H187" s="179">
        <v>0.15304602033446746</v>
      </c>
      <c r="I187" s="36"/>
      <c r="J187" s="5"/>
    </row>
    <row r="188" spans="1:11" s="28" customFormat="1" ht="10.5" customHeight="1" x14ac:dyDescent="0.2">
      <c r="A188" s="24"/>
      <c r="B188" s="33" t="s">
        <v>308</v>
      </c>
      <c r="C188" s="289">
        <v>2482424.1099999994</v>
      </c>
      <c r="D188" s="289">
        <v>696846.45</v>
      </c>
      <c r="E188" s="289">
        <v>3179270.5599999991</v>
      </c>
      <c r="F188" s="290"/>
      <c r="G188" s="290">
        <v>13558.72</v>
      </c>
      <c r="H188" s="179">
        <v>0.11895300308818824</v>
      </c>
      <c r="I188" s="36"/>
      <c r="J188" s="5"/>
      <c r="K188" s="5"/>
    </row>
    <row r="189" spans="1:11" s="28" customFormat="1" ht="10.5" customHeight="1" x14ac:dyDescent="0.2">
      <c r="A189" s="24"/>
      <c r="B189" s="33" t="s">
        <v>309</v>
      </c>
      <c r="C189" s="289">
        <v>10013925.860000009</v>
      </c>
      <c r="D189" s="289">
        <v>5415703.9199999999</v>
      </c>
      <c r="E189" s="289">
        <v>15429629.780000009</v>
      </c>
      <c r="F189" s="290"/>
      <c r="G189" s="290">
        <v>73318.700000000012</v>
      </c>
      <c r="H189" s="179">
        <v>8.2606021963886667E-2</v>
      </c>
      <c r="I189" s="36"/>
      <c r="J189" s="5"/>
      <c r="K189" s="5"/>
    </row>
    <row r="190" spans="1:11" ht="10.5" customHeight="1" x14ac:dyDescent="0.2">
      <c r="B190" s="33" t="s">
        <v>105</v>
      </c>
      <c r="C190" s="289">
        <v>3496697.5900000036</v>
      </c>
      <c r="D190" s="289">
        <v>594811.12</v>
      </c>
      <c r="E190" s="289">
        <v>4091508.7100000042</v>
      </c>
      <c r="F190" s="290"/>
      <c r="G190" s="290">
        <v>9724.840000000002</v>
      </c>
      <c r="H190" s="179">
        <v>-1.5144695444501255E-2</v>
      </c>
      <c r="I190" s="34"/>
    </row>
    <row r="191" spans="1:11" ht="10.5" customHeight="1" x14ac:dyDescent="0.2">
      <c r="B191" s="16" t="s">
        <v>116</v>
      </c>
      <c r="C191" s="289">
        <v>21335718.75</v>
      </c>
      <c r="D191" s="289">
        <v>2695117.8100000005</v>
      </c>
      <c r="E191" s="289">
        <v>24030836.559999999</v>
      </c>
      <c r="F191" s="290"/>
      <c r="G191" s="290">
        <v>64860.620000000017</v>
      </c>
      <c r="H191" s="179">
        <v>0.10014674897365361</v>
      </c>
      <c r="I191" s="34"/>
    </row>
    <row r="192" spans="1:11" ht="10.5" customHeight="1" x14ac:dyDescent="0.2">
      <c r="B192" s="16" t="s">
        <v>117</v>
      </c>
      <c r="C192" s="289">
        <v>14588561.350000001</v>
      </c>
      <c r="D192" s="289">
        <v>2712342.3699999996</v>
      </c>
      <c r="E192" s="289">
        <v>17300903.719999999</v>
      </c>
      <c r="F192" s="290"/>
      <c r="G192" s="290">
        <v>37570.490000000005</v>
      </c>
      <c r="H192" s="179">
        <v>2.1617106622684901E-2</v>
      </c>
      <c r="I192" s="34"/>
      <c r="K192" s="28"/>
    </row>
    <row r="193" spans="1:11" ht="10.5" customHeight="1" x14ac:dyDescent="0.2">
      <c r="B193" s="16" t="s">
        <v>118</v>
      </c>
      <c r="C193" s="289">
        <v>218417.01999999996</v>
      </c>
      <c r="D193" s="289">
        <v>4740889.16</v>
      </c>
      <c r="E193" s="289">
        <v>4959306.18</v>
      </c>
      <c r="F193" s="290"/>
      <c r="G193" s="290">
        <v>4960.0600000000004</v>
      </c>
      <c r="H193" s="179">
        <v>0.25286289032524234</v>
      </c>
      <c r="I193" s="34"/>
      <c r="K193" s="28"/>
    </row>
    <row r="194" spans="1:11" s="28" customFormat="1" ht="10.5" customHeight="1" x14ac:dyDescent="0.2">
      <c r="A194" s="24"/>
      <c r="B194" s="16" t="s">
        <v>115</v>
      </c>
      <c r="C194" s="289">
        <v>1990665.3599999982</v>
      </c>
      <c r="D194" s="289">
        <v>2660295.7199999988</v>
      </c>
      <c r="E194" s="289">
        <v>4650961.0799999973</v>
      </c>
      <c r="F194" s="290"/>
      <c r="G194" s="290">
        <v>8938.7100000000009</v>
      </c>
      <c r="H194" s="179">
        <v>0.11131825201074164</v>
      </c>
      <c r="I194" s="36"/>
      <c r="J194" s="5"/>
    </row>
    <row r="195" spans="1:11" s="28" customFormat="1" ht="10.5" customHeight="1" x14ac:dyDescent="0.2">
      <c r="A195" s="24"/>
      <c r="B195" s="16" t="s">
        <v>114</v>
      </c>
      <c r="C195" s="289">
        <v>16495.089999999997</v>
      </c>
      <c r="D195" s="289">
        <v>2102703.2200000021</v>
      </c>
      <c r="E195" s="289">
        <v>2119198.3100000019</v>
      </c>
      <c r="F195" s="290"/>
      <c r="G195" s="290">
        <v>6393.6000000000013</v>
      </c>
      <c r="H195" s="179">
        <v>9.6041901562222254E-2</v>
      </c>
      <c r="I195" s="36"/>
      <c r="J195" s="5"/>
      <c r="K195" s="5"/>
    </row>
    <row r="196" spans="1:11" s="28" customFormat="1" ht="10.5" customHeight="1" x14ac:dyDescent="0.2">
      <c r="A196" s="24"/>
      <c r="B196" s="16" t="s">
        <v>95</v>
      </c>
      <c r="C196" s="289">
        <v>45656.959999999999</v>
      </c>
      <c r="D196" s="289">
        <v>234491.52000000005</v>
      </c>
      <c r="E196" s="289">
        <v>280148.48000000004</v>
      </c>
      <c r="F196" s="290"/>
      <c r="G196" s="290">
        <v>395.6</v>
      </c>
      <c r="H196" s="179">
        <v>-0.58254298698066476</v>
      </c>
      <c r="I196" s="36"/>
      <c r="J196" s="5"/>
      <c r="K196" s="5"/>
    </row>
    <row r="197" spans="1:11" ht="10.5" customHeight="1" x14ac:dyDescent="0.2">
      <c r="B197" s="16" t="s">
        <v>381</v>
      </c>
      <c r="C197" s="289">
        <v>9243023.3600000013</v>
      </c>
      <c r="D197" s="289">
        <v>1515225.615</v>
      </c>
      <c r="E197" s="289">
        <v>10758248.975000001</v>
      </c>
      <c r="F197" s="290"/>
      <c r="G197" s="290">
        <v>113334.76999999999</v>
      </c>
      <c r="H197" s="179">
        <v>0.41444016043571597</v>
      </c>
      <c r="I197" s="20"/>
    </row>
    <row r="198" spans="1:11" ht="10.5" customHeight="1" x14ac:dyDescent="0.2">
      <c r="B198" s="16" t="s">
        <v>418</v>
      </c>
      <c r="C198" s="289"/>
      <c r="D198" s="289">
        <v>11435.200000000003</v>
      </c>
      <c r="E198" s="289">
        <v>11435.200000000003</v>
      </c>
      <c r="F198" s="290"/>
      <c r="G198" s="290"/>
      <c r="H198" s="179">
        <v>0.66456083146525402</v>
      </c>
      <c r="I198" s="34"/>
    </row>
    <row r="199" spans="1:11" ht="10.5" customHeight="1" x14ac:dyDescent="0.2">
      <c r="B199" s="16" t="s">
        <v>444</v>
      </c>
      <c r="C199" s="289"/>
      <c r="D199" s="289"/>
      <c r="E199" s="289"/>
      <c r="F199" s="290"/>
      <c r="G199" s="290"/>
      <c r="H199" s="179"/>
      <c r="I199" s="34"/>
    </row>
    <row r="200" spans="1:11" ht="10.5" customHeight="1" x14ac:dyDescent="0.2">
      <c r="B200" s="16" t="s">
        <v>441</v>
      </c>
      <c r="C200" s="289"/>
      <c r="D200" s="289">
        <v>7133639.0775299985</v>
      </c>
      <c r="E200" s="289">
        <v>7133639.0775299985</v>
      </c>
      <c r="F200" s="290"/>
      <c r="G200" s="290"/>
      <c r="H200" s="179">
        <v>0.2733009052191806</v>
      </c>
      <c r="I200" s="34"/>
    </row>
    <row r="201" spans="1:11" ht="10.5" customHeight="1" x14ac:dyDescent="0.2">
      <c r="B201" s="16" t="s">
        <v>346</v>
      </c>
      <c r="C201" s="289"/>
      <c r="D201" s="289"/>
      <c r="E201" s="289"/>
      <c r="F201" s="290"/>
      <c r="G201" s="290"/>
      <c r="H201" s="179"/>
      <c r="I201" s="20"/>
    </row>
    <row r="202" spans="1:11" ht="10.5" customHeight="1" x14ac:dyDescent="0.2">
      <c r="B202" s="16" t="s">
        <v>350</v>
      </c>
      <c r="C202" s="289"/>
      <c r="D202" s="289">
        <v>29931043.878980003</v>
      </c>
      <c r="E202" s="289">
        <v>29931043.878980003</v>
      </c>
      <c r="F202" s="290"/>
      <c r="G202" s="290"/>
      <c r="H202" s="179"/>
      <c r="I202" s="20"/>
    </row>
    <row r="203" spans="1:11" ht="10.5" customHeight="1" x14ac:dyDescent="0.2">
      <c r="B203" s="16" t="s">
        <v>313</v>
      </c>
      <c r="C203" s="289"/>
      <c r="D203" s="289"/>
      <c r="E203" s="289"/>
      <c r="F203" s="290"/>
      <c r="G203" s="290"/>
      <c r="H203" s="179"/>
      <c r="I203" s="20"/>
    </row>
    <row r="204" spans="1:11" ht="10.5" customHeight="1" x14ac:dyDescent="0.2">
      <c r="B204" s="16" t="s">
        <v>351</v>
      </c>
      <c r="C204" s="289"/>
      <c r="D204" s="289"/>
      <c r="E204" s="289"/>
      <c r="F204" s="290"/>
      <c r="G204" s="290"/>
      <c r="H204" s="179"/>
      <c r="I204" s="20"/>
    </row>
    <row r="205" spans="1:11" ht="10.5" customHeight="1" x14ac:dyDescent="0.2">
      <c r="B205" s="269" t="s">
        <v>412</v>
      </c>
      <c r="C205" s="289"/>
      <c r="D205" s="289"/>
      <c r="E205" s="289"/>
      <c r="F205" s="290"/>
      <c r="G205" s="290"/>
      <c r="H205" s="179"/>
      <c r="I205" s="34"/>
    </row>
    <row r="206" spans="1:11" ht="10.5" customHeight="1" x14ac:dyDescent="0.2">
      <c r="B206" s="16" t="s">
        <v>100</v>
      </c>
      <c r="C206" s="289">
        <v>63306.66</v>
      </c>
      <c r="D206" s="289">
        <v>468924.87000000005</v>
      </c>
      <c r="E206" s="289">
        <v>532231.53</v>
      </c>
      <c r="F206" s="290"/>
      <c r="G206" s="290">
        <v>1822.6200000000001</v>
      </c>
      <c r="H206" s="179">
        <v>0.29204076965236725</v>
      </c>
      <c r="I206" s="34"/>
    </row>
    <row r="207" spans="1:11" ht="10.5" customHeight="1" x14ac:dyDescent="0.2">
      <c r="B207" s="16" t="s">
        <v>388</v>
      </c>
      <c r="C207" s="289">
        <v>1708.0054249999994</v>
      </c>
      <c r="D207" s="289">
        <v>6391.8998999999958</v>
      </c>
      <c r="E207" s="289">
        <v>8099.9053249999952</v>
      </c>
      <c r="F207" s="290"/>
      <c r="G207" s="290">
        <v>-4.3467499999999966</v>
      </c>
      <c r="H207" s="179">
        <v>-0.50998343321738071</v>
      </c>
      <c r="I207" s="34"/>
    </row>
    <row r="208" spans="1:11" ht="10.5" customHeight="1" x14ac:dyDescent="0.2">
      <c r="B208" s="16" t="s">
        <v>94</v>
      </c>
      <c r="C208" s="289">
        <v>657.9</v>
      </c>
      <c r="D208" s="289">
        <v>21897.75</v>
      </c>
      <c r="E208" s="289">
        <v>22555.65</v>
      </c>
      <c r="F208" s="290"/>
      <c r="G208" s="290"/>
      <c r="H208" s="179">
        <v>-0.21260239713857021</v>
      </c>
      <c r="I208" s="34"/>
      <c r="K208" s="28"/>
    </row>
    <row r="209" spans="1:11" ht="10.5" customHeight="1" x14ac:dyDescent="0.2">
      <c r="B209" s="16" t="s">
        <v>92</v>
      </c>
      <c r="C209" s="289">
        <v>25985.449999999997</v>
      </c>
      <c r="D209" s="289">
        <v>3297.08</v>
      </c>
      <c r="E209" s="289">
        <v>29282.529999999995</v>
      </c>
      <c r="F209" s="290"/>
      <c r="G209" s="290">
        <v>111.98000000000002</v>
      </c>
      <c r="H209" s="179">
        <v>-6.2731696200230558E-2</v>
      </c>
      <c r="I209" s="34"/>
    </row>
    <row r="210" spans="1:11" s="28" customFormat="1" ht="10.5" customHeight="1" x14ac:dyDescent="0.2">
      <c r="A210" s="24"/>
      <c r="B210" s="16" t="s">
        <v>93</v>
      </c>
      <c r="C210" s="289">
        <v>21069.489999999998</v>
      </c>
      <c r="D210" s="289">
        <v>3593.25</v>
      </c>
      <c r="E210" s="289">
        <v>24662.739999999998</v>
      </c>
      <c r="F210" s="290"/>
      <c r="G210" s="290"/>
      <c r="H210" s="179">
        <v>-0.18432827503273408</v>
      </c>
      <c r="I210" s="27"/>
      <c r="J210" s="5"/>
      <c r="K210" s="5"/>
    </row>
    <row r="211" spans="1:11" ht="10.5" customHeight="1" x14ac:dyDescent="0.2">
      <c r="B211" s="16" t="s">
        <v>303</v>
      </c>
      <c r="C211" s="289"/>
      <c r="D211" s="289"/>
      <c r="E211" s="289"/>
      <c r="F211" s="290"/>
      <c r="G211" s="290"/>
      <c r="H211" s="179"/>
      <c r="I211" s="34"/>
    </row>
    <row r="212" spans="1:11" ht="10.5" customHeight="1" x14ac:dyDescent="0.2">
      <c r="B212" s="16" t="s">
        <v>123</v>
      </c>
      <c r="C212" s="289">
        <v>127141.05</v>
      </c>
      <c r="D212" s="289">
        <v>628193.71</v>
      </c>
      <c r="E212" s="289">
        <v>755334.75999999989</v>
      </c>
      <c r="F212" s="290"/>
      <c r="G212" s="290">
        <v>2505.1</v>
      </c>
      <c r="H212" s="179">
        <v>0.37680723380202408</v>
      </c>
      <c r="I212" s="34"/>
    </row>
    <row r="213" spans="1:11" ht="10.5" customHeight="1" x14ac:dyDescent="0.2">
      <c r="B213" s="16" t="s">
        <v>107</v>
      </c>
      <c r="C213" s="289"/>
      <c r="D213" s="289"/>
      <c r="E213" s="289"/>
      <c r="F213" s="290"/>
      <c r="G213" s="290"/>
      <c r="H213" s="179"/>
      <c r="I213" s="20"/>
    </row>
    <row r="214" spans="1:11" ht="10.5" customHeight="1" x14ac:dyDescent="0.2">
      <c r="B214" s="33" t="s">
        <v>110</v>
      </c>
      <c r="C214" s="289"/>
      <c r="D214" s="289"/>
      <c r="E214" s="289"/>
      <c r="F214" s="290"/>
      <c r="G214" s="290"/>
      <c r="H214" s="179"/>
      <c r="I214" s="34"/>
    </row>
    <row r="215" spans="1:11" ht="10.5" customHeight="1" x14ac:dyDescent="0.2">
      <c r="B215" s="33" t="s">
        <v>109</v>
      </c>
      <c r="C215" s="289"/>
      <c r="D215" s="289"/>
      <c r="E215" s="289"/>
      <c r="F215" s="290"/>
      <c r="G215" s="290"/>
      <c r="H215" s="179"/>
      <c r="I215" s="34"/>
    </row>
    <row r="216" spans="1:11" ht="10.5" customHeight="1" x14ac:dyDescent="0.2">
      <c r="B216" s="33" t="s">
        <v>111</v>
      </c>
      <c r="C216" s="289"/>
      <c r="D216" s="289"/>
      <c r="E216" s="289"/>
      <c r="F216" s="290"/>
      <c r="G216" s="290"/>
      <c r="H216" s="179"/>
      <c r="I216" s="34"/>
      <c r="K216" s="28"/>
    </row>
    <row r="217" spans="1:11" ht="10.5" customHeight="1" x14ac:dyDescent="0.2">
      <c r="B217" s="33" t="s">
        <v>112</v>
      </c>
      <c r="C217" s="289"/>
      <c r="D217" s="289"/>
      <c r="E217" s="289"/>
      <c r="F217" s="290"/>
      <c r="G217" s="290"/>
      <c r="H217" s="179"/>
      <c r="I217" s="34"/>
      <c r="K217" s="28"/>
    </row>
    <row r="218" spans="1:11" s="28" customFormat="1" ht="10.5" customHeight="1" x14ac:dyDescent="0.2">
      <c r="A218" s="24"/>
      <c r="B218" s="16" t="s">
        <v>256</v>
      </c>
      <c r="C218" s="289">
        <v>7261.6500000000005</v>
      </c>
      <c r="D218" s="289">
        <v>15163.55</v>
      </c>
      <c r="E218" s="289">
        <v>22425.199999999997</v>
      </c>
      <c r="F218" s="290"/>
      <c r="G218" s="290">
        <v>98.97999999999999</v>
      </c>
      <c r="H218" s="179">
        <v>0.99795083792909889</v>
      </c>
      <c r="I218" s="47"/>
      <c r="J218" s="5"/>
    </row>
    <row r="219" spans="1:11" s="28" customFormat="1" ht="10.5" customHeight="1" x14ac:dyDescent="0.2">
      <c r="A219" s="24"/>
      <c r="B219" s="16" t="s">
        <v>96</v>
      </c>
      <c r="C219" s="289"/>
      <c r="D219" s="289"/>
      <c r="E219" s="289"/>
      <c r="F219" s="290"/>
      <c r="G219" s="290"/>
      <c r="H219" s="179"/>
      <c r="I219" s="47"/>
      <c r="J219" s="5"/>
    </row>
    <row r="220" spans="1:11" s="28" customFormat="1" ht="10.5" customHeight="1" x14ac:dyDescent="0.2">
      <c r="A220" s="24"/>
      <c r="B220" s="16" t="s">
        <v>103</v>
      </c>
      <c r="C220" s="295"/>
      <c r="D220" s="295"/>
      <c r="E220" s="295"/>
      <c r="F220" s="296"/>
      <c r="G220" s="296"/>
      <c r="H220" s="190"/>
      <c r="I220" s="47"/>
      <c r="J220" s="5"/>
    </row>
    <row r="221" spans="1:11" s="28" customFormat="1" ht="10.5" customHeight="1" x14ac:dyDescent="0.2">
      <c r="A221" s="24"/>
      <c r="B221" s="16" t="s">
        <v>91</v>
      </c>
      <c r="C221" s="295">
        <v>104811.85</v>
      </c>
      <c r="D221" s="295">
        <v>49426.68</v>
      </c>
      <c r="E221" s="295">
        <v>154238.53</v>
      </c>
      <c r="F221" s="296"/>
      <c r="G221" s="296">
        <v>84</v>
      </c>
      <c r="H221" s="190">
        <v>0.81856450883787857</v>
      </c>
      <c r="I221" s="47"/>
      <c r="J221" s="5"/>
    </row>
    <row r="222" spans="1:11" s="28" customFormat="1" ht="10.5" customHeight="1" x14ac:dyDescent="0.2">
      <c r="A222" s="24"/>
      <c r="B222" s="16" t="s">
        <v>382</v>
      </c>
      <c r="C222" s="295"/>
      <c r="D222" s="295">
        <v>675</v>
      </c>
      <c r="E222" s="295">
        <v>675</v>
      </c>
      <c r="F222" s="296"/>
      <c r="G222" s="296"/>
      <c r="H222" s="190">
        <v>0.9285714285714286</v>
      </c>
      <c r="I222" s="47"/>
      <c r="J222" s="5"/>
    </row>
    <row r="223" spans="1:11" s="28" customFormat="1" ht="10.5" customHeight="1" x14ac:dyDescent="0.2">
      <c r="A223" s="24"/>
      <c r="B223" s="268" t="s">
        <v>255</v>
      </c>
      <c r="C223" s="295"/>
      <c r="D223" s="295">
        <v>1728.68</v>
      </c>
      <c r="E223" s="295">
        <v>1728.68</v>
      </c>
      <c r="F223" s="296"/>
      <c r="G223" s="296"/>
      <c r="H223" s="190"/>
      <c r="I223" s="47"/>
      <c r="J223" s="5"/>
    </row>
    <row r="224" spans="1:11" s="28" customFormat="1" ht="10.5" customHeight="1" x14ac:dyDescent="0.2">
      <c r="A224" s="24"/>
      <c r="B224" s="16" t="s">
        <v>254</v>
      </c>
      <c r="C224" s="295"/>
      <c r="D224" s="295"/>
      <c r="E224" s="295"/>
      <c r="F224" s="296"/>
      <c r="G224" s="296"/>
      <c r="H224" s="190"/>
      <c r="I224" s="47"/>
      <c r="J224" s="5"/>
    </row>
    <row r="225" spans="1:11" s="28" customFormat="1" ht="10.5" customHeight="1" x14ac:dyDescent="0.2">
      <c r="A225" s="24"/>
      <c r="B225" s="16" t="s">
        <v>97</v>
      </c>
      <c r="C225" s="295"/>
      <c r="D225" s="295"/>
      <c r="E225" s="295"/>
      <c r="F225" s="296"/>
      <c r="G225" s="296"/>
      <c r="H225" s="190"/>
      <c r="I225" s="47"/>
      <c r="J225" s="5"/>
    </row>
    <row r="226" spans="1:11" s="28" customFormat="1" ht="10.5" customHeight="1" x14ac:dyDescent="0.2">
      <c r="A226" s="24"/>
      <c r="B226" s="16" t="s">
        <v>380</v>
      </c>
      <c r="C226" s="295"/>
      <c r="D226" s="295"/>
      <c r="E226" s="295"/>
      <c r="F226" s="296"/>
      <c r="G226" s="296"/>
      <c r="H226" s="190"/>
      <c r="I226" s="47"/>
      <c r="J226" s="5"/>
    </row>
    <row r="227" spans="1:11" s="28" customFormat="1" ht="10.5" customHeight="1" x14ac:dyDescent="0.2">
      <c r="A227" s="24"/>
      <c r="B227" s="16" t="s">
        <v>419</v>
      </c>
      <c r="C227" s="295"/>
      <c r="D227" s="295">
        <v>15927.320400000001</v>
      </c>
      <c r="E227" s="295">
        <v>15927.320400000001</v>
      </c>
      <c r="F227" s="296"/>
      <c r="G227" s="296"/>
      <c r="H227" s="190"/>
      <c r="I227" s="47"/>
      <c r="J227" s="5"/>
    </row>
    <row r="228" spans="1:11" s="28" customFormat="1" ht="10.5" customHeight="1" x14ac:dyDescent="0.2">
      <c r="A228" s="24"/>
      <c r="B228" s="16" t="s">
        <v>489</v>
      </c>
      <c r="C228" s="295"/>
      <c r="D228" s="295"/>
      <c r="E228" s="295"/>
      <c r="F228" s="296"/>
      <c r="G228" s="296"/>
      <c r="H228" s="190"/>
      <c r="I228" s="47"/>
      <c r="J228" s="5"/>
    </row>
    <row r="229" spans="1:11" s="28" customFormat="1" ht="10.5" customHeight="1" x14ac:dyDescent="0.2">
      <c r="A229" s="24"/>
      <c r="B229" s="16" t="s">
        <v>487</v>
      </c>
      <c r="C229" s="295"/>
      <c r="D229" s="295">
        <v>6831.2595999999994</v>
      </c>
      <c r="E229" s="295">
        <v>6831.2595999999994</v>
      </c>
      <c r="F229" s="296"/>
      <c r="G229" s="296"/>
      <c r="H229" s="190">
        <v>-0.20498171114276409</v>
      </c>
      <c r="I229" s="47"/>
      <c r="J229" s="5"/>
    </row>
    <row r="230" spans="1:11" s="28" customFormat="1" ht="10.5" customHeight="1" x14ac:dyDescent="0.2">
      <c r="A230" s="24"/>
      <c r="B230" s="16" t="s">
        <v>374</v>
      </c>
      <c r="C230" s="295">
        <v>17211</v>
      </c>
      <c r="D230" s="295">
        <v>12212.490000000003</v>
      </c>
      <c r="E230" s="295">
        <v>29423.490000000005</v>
      </c>
      <c r="F230" s="296"/>
      <c r="G230" s="296">
        <v>135</v>
      </c>
      <c r="H230" s="190">
        <v>2.4141034851472121E-2</v>
      </c>
      <c r="I230" s="47"/>
      <c r="J230" s="5"/>
    </row>
    <row r="231" spans="1:11" s="28" customFormat="1" ht="10.5" customHeight="1" x14ac:dyDescent="0.2">
      <c r="A231" s="24"/>
      <c r="B231" s="16" t="s">
        <v>420</v>
      </c>
      <c r="C231" s="295"/>
      <c r="D231" s="295">
        <v>119177.675</v>
      </c>
      <c r="E231" s="295">
        <v>119177.675</v>
      </c>
      <c r="F231" s="296"/>
      <c r="G231" s="296"/>
      <c r="H231" s="190">
        <v>-6.3266779594556288E-2</v>
      </c>
      <c r="I231" s="47"/>
      <c r="J231" s="5"/>
    </row>
    <row r="232" spans="1:11" s="28" customFormat="1" ht="10.5" customHeight="1" x14ac:dyDescent="0.2">
      <c r="A232" s="24"/>
      <c r="B232" s="574" t="s">
        <v>460</v>
      </c>
      <c r="C232" s="295"/>
      <c r="D232" s="295"/>
      <c r="E232" s="295"/>
      <c r="F232" s="296"/>
      <c r="G232" s="296"/>
      <c r="H232" s="190"/>
      <c r="I232" s="47"/>
      <c r="J232" s="5"/>
    </row>
    <row r="233" spans="1:11" s="28" customFormat="1" ht="10.5" hidden="1" customHeight="1" x14ac:dyDescent="0.2">
      <c r="A233" s="24"/>
      <c r="B233" s="574"/>
      <c r="C233" s="295"/>
      <c r="D233" s="295"/>
      <c r="E233" s="295"/>
      <c r="F233" s="296"/>
      <c r="G233" s="296"/>
      <c r="H233" s="190"/>
      <c r="I233" s="47"/>
      <c r="J233" s="5"/>
    </row>
    <row r="234" spans="1:11" s="28" customFormat="1" ht="10.5" customHeight="1" x14ac:dyDescent="0.2">
      <c r="A234" s="24"/>
      <c r="B234" s="16" t="s">
        <v>99</v>
      </c>
      <c r="C234" s="295">
        <v>19691.300000000003</v>
      </c>
      <c r="D234" s="295">
        <v>171737.40185900001</v>
      </c>
      <c r="E234" s="295">
        <v>191428.70185900002</v>
      </c>
      <c r="F234" s="296"/>
      <c r="G234" s="296">
        <v>454.64492999999999</v>
      </c>
      <c r="H234" s="190">
        <v>0.168931067848753</v>
      </c>
      <c r="I234" s="47"/>
      <c r="J234" s="5"/>
      <c r="K234" s="5"/>
    </row>
    <row r="235" spans="1:11" s="28" customFormat="1" ht="10.5" customHeight="1" x14ac:dyDescent="0.2">
      <c r="A235" s="24"/>
      <c r="B235" s="16" t="s">
        <v>283</v>
      </c>
      <c r="C235" s="295"/>
      <c r="D235" s="295">
        <v>-113976</v>
      </c>
      <c r="E235" s="295">
        <v>-113976</v>
      </c>
      <c r="F235" s="296"/>
      <c r="G235" s="296">
        <v>-168</v>
      </c>
      <c r="H235" s="190">
        <v>0.33323975294778219</v>
      </c>
      <c r="I235" s="47"/>
      <c r="J235" s="5"/>
    </row>
    <row r="236" spans="1:11" s="28" customFormat="1" ht="12.75" customHeight="1" x14ac:dyDescent="0.2">
      <c r="A236" s="24"/>
      <c r="B236" s="16" t="s">
        <v>279</v>
      </c>
      <c r="C236" s="295">
        <v>2</v>
      </c>
      <c r="D236" s="295">
        <v>-1644815</v>
      </c>
      <c r="E236" s="295">
        <v>-1644813</v>
      </c>
      <c r="F236" s="296"/>
      <c r="G236" s="296">
        <v>-8620</v>
      </c>
      <c r="H236" s="190">
        <v>0.2705016232600066</v>
      </c>
      <c r="I236" s="47"/>
    </row>
    <row r="237" spans="1:11" ht="10.5" customHeight="1" x14ac:dyDescent="0.2">
      <c r="B237" s="35" t="s">
        <v>245</v>
      </c>
      <c r="C237" s="297">
        <v>85884637.879999995</v>
      </c>
      <c r="D237" s="297">
        <v>73140161.311618984</v>
      </c>
      <c r="E237" s="297">
        <v>159024799.19161898</v>
      </c>
      <c r="F237" s="298"/>
      <c r="G237" s="298">
        <v>465094.91467999999</v>
      </c>
      <c r="H237" s="180">
        <v>0.28311712695778768</v>
      </c>
      <c r="I237" s="47"/>
      <c r="K237" s="209" t="b">
        <f>IF(ABS(E237-SUM(E180:E182,E191:E213,E218:E236))&lt;0.001,TRUE,FALSE)</f>
        <v>1</v>
      </c>
    </row>
    <row r="238" spans="1:11" ht="10.5" customHeight="1" x14ac:dyDescent="0.2">
      <c r="B238" s="31" t="s">
        <v>278</v>
      </c>
      <c r="C238" s="297"/>
      <c r="D238" s="297"/>
      <c r="E238" s="297"/>
      <c r="F238" s="298"/>
      <c r="G238" s="298"/>
      <c r="H238" s="180"/>
      <c r="I238" s="47"/>
    </row>
    <row r="239" spans="1:11" ht="10.5" customHeight="1" x14ac:dyDescent="0.2">
      <c r="B239" s="16" t="s">
        <v>22</v>
      </c>
      <c r="C239" s="295">
        <v>411216969.04999876</v>
      </c>
      <c r="D239" s="295">
        <v>230767774.16666484</v>
      </c>
      <c r="E239" s="295">
        <v>641984743.2166636</v>
      </c>
      <c r="F239" s="296">
        <v>7542027.4200000018</v>
      </c>
      <c r="G239" s="296">
        <v>3698793.5087499986</v>
      </c>
      <c r="H239" s="190">
        <v>0.13530878928967449</v>
      </c>
      <c r="I239" s="47"/>
    </row>
    <row r="240" spans="1:11" ht="10.5" customHeight="1" x14ac:dyDescent="0.2">
      <c r="B240" s="16" t="s">
        <v>387</v>
      </c>
      <c r="C240" s="295">
        <v>124291.38333700004</v>
      </c>
      <c r="D240" s="295">
        <v>264410.76278300007</v>
      </c>
      <c r="E240" s="295">
        <v>388702.14612000011</v>
      </c>
      <c r="F240" s="296">
        <v>17201.577799999999</v>
      </c>
      <c r="G240" s="296">
        <v>1578.6280500000003</v>
      </c>
      <c r="H240" s="190"/>
      <c r="I240" s="47"/>
    </row>
    <row r="241" spans="2:9" ht="10.5" customHeight="1" x14ac:dyDescent="0.2">
      <c r="B241" s="16" t="s">
        <v>104</v>
      </c>
      <c r="C241" s="295">
        <v>312090463.18000019</v>
      </c>
      <c r="D241" s="295">
        <v>336181675.93999958</v>
      </c>
      <c r="E241" s="295">
        <v>648272139.11999989</v>
      </c>
      <c r="F241" s="296">
        <v>34118892.700000003</v>
      </c>
      <c r="G241" s="296">
        <v>3951671.52</v>
      </c>
      <c r="H241" s="190">
        <v>-0.22091184115071294</v>
      </c>
      <c r="I241" s="47"/>
    </row>
    <row r="242" spans="2:9" ht="10.5" customHeight="1" x14ac:dyDescent="0.2">
      <c r="B242" s="33" t="s">
        <v>106</v>
      </c>
      <c r="C242" s="295">
        <v>286353407.91000026</v>
      </c>
      <c r="D242" s="295">
        <v>331057322.00999957</v>
      </c>
      <c r="E242" s="295">
        <v>617410729.91999996</v>
      </c>
      <c r="F242" s="296">
        <v>33765555.990000002</v>
      </c>
      <c r="G242" s="296">
        <v>3748321.3500000006</v>
      </c>
      <c r="H242" s="190">
        <v>-0.22762084434964502</v>
      </c>
      <c r="I242" s="47"/>
    </row>
    <row r="243" spans="2:9" ht="10.5" customHeight="1" x14ac:dyDescent="0.2">
      <c r="B243" s="33" t="s">
        <v>304</v>
      </c>
      <c r="C243" s="295">
        <v>7474598.680000009</v>
      </c>
      <c r="D243" s="295">
        <v>33465081.260000005</v>
      </c>
      <c r="E243" s="295">
        <v>40939679.94000002</v>
      </c>
      <c r="F243" s="296">
        <v>10536992.400000002</v>
      </c>
      <c r="G243" s="296">
        <v>284259.17000000004</v>
      </c>
      <c r="H243" s="190"/>
      <c r="I243" s="47"/>
    </row>
    <row r="244" spans="2:9" ht="10.5" customHeight="1" x14ac:dyDescent="0.2">
      <c r="B244" s="33" t="s">
        <v>305</v>
      </c>
      <c r="C244" s="295">
        <v>9457.5400000000009</v>
      </c>
      <c r="D244" s="295">
        <v>416009.46000000014</v>
      </c>
      <c r="E244" s="295">
        <v>425467.00000000012</v>
      </c>
      <c r="F244" s="296">
        <v>358766.87000000011</v>
      </c>
      <c r="G244" s="296">
        <v>2400.6800000000003</v>
      </c>
      <c r="H244" s="190"/>
      <c r="I244" s="47"/>
    </row>
    <row r="245" spans="2:9" ht="10.5" customHeight="1" x14ac:dyDescent="0.2">
      <c r="B245" s="33" t="s">
        <v>306</v>
      </c>
      <c r="C245" s="295">
        <v>119546.22</v>
      </c>
      <c r="D245" s="295">
        <v>6929034.129999998</v>
      </c>
      <c r="E245" s="295">
        <v>7048580.3499999987</v>
      </c>
      <c r="F245" s="296">
        <v>5510762.9099999992</v>
      </c>
      <c r="G245" s="296">
        <v>63007.460000000006</v>
      </c>
      <c r="H245" s="190"/>
      <c r="I245" s="47"/>
    </row>
    <row r="246" spans="2:9" ht="10.5" customHeight="1" x14ac:dyDescent="0.2">
      <c r="B246" s="33" t="s">
        <v>307</v>
      </c>
      <c r="C246" s="295">
        <v>71295882.830000207</v>
      </c>
      <c r="D246" s="295">
        <v>56863632.399999864</v>
      </c>
      <c r="E246" s="295">
        <v>128159515.23000006</v>
      </c>
      <c r="F246" s="296">
        <v>974077.05</v>
      </c>
      <c r="G246" s="296">
        <v>798908.17000000016</v>
      </c>
      <c r="H246" s="190">
        <v>0.10417836024490956</v>
      </c>
      <c r="I246" s="47"/>
    </row>
    <row r="247" spans="2:9" ht="10.5" customHeight="1" x14ac:dyDescent="0.2">
      <c r="B247" s="33" t="s">
        <v>308</v>
      </c>
      <c r="C247" s="295">
        <v>91605339.51000008</v>
      </c>
      <c r="D247" s="295">
        <v>63717563.569999963</v>
      </c>
      <c r="E247" s="295">
        <v>155322903.08000007</v>
      </c>
      <c r="F247" s="296">
        <v>5198597.0300000031</v>
      </c>
      <c r="G247" s="296">
        <v>861228.90999999992</v>
      </c>
      <c r="H247" s="190">
        <v>1.8601015781862573E-2</v>
      </c>
      <c r="I247" s="47"/>
    </row>
    <row r="248" spans="2:9" ht="10.5" customHeight="1" x14ac:dyDescent="0.2">
      <c r="B248" s="33" t="s">
        <v>309</v>
      </c>
      <c r="C248" s="295">
        <v>115848583.12999995</v>
      </c>
      <c r="D248" s="295">
        <v>169666001.18999976</v>
      </c>
      <c r="E248" s="295">
        <v>285514584.31999969</v>
      </c>
      <c r="F248" s="296">
        <v>11186359.729999995</v>
      </c>
      <c r="G248" s="296">
        <v>1738516.96</v>
      </c>
      <c r="H248" s="190">
        <v>-7.1706013621782638E-2</v>
      </c>
      <c r="I248" s="47"/>
    </row>
    <row r="249" spans="2:9" ht="10.5" customHeight="1" x14ac:dyDescent="0.2">
      <c r="B249" s="33" t="s">
        <v>105</v>
      </c>
      <c r="C249" s="295">
        <v>25737055.269999996</v>
      </c>
      <c r="D249" s="295">
        <v>5124353.929999995</v>
      </c>
      <c r="E249" s="295">
        <v>30861409.199999992</v>
      </c>
      <c r="F249" s="296">
        <v>353336.71</v>
      </c>
      <c r="G249" s="296">
        <v>203350.17000000007</v>
      </c>
      <c r="H249" s="190">
        <v>-5.705150314566132E-2</v>
      </c>
      <c r="I249" s="47"/>
    </row>
    <row r="250" spans="2:9" ht="10.5" customHeight="1" x14ac:dyDescent="0.2">
      <c r="B250" s="16" t="s">
        <v>116</v>
      </c>
      <c r="C250" s="295">
        <v>130969093.86999996</v>
      </c>
      <c r="D250" s="295">
        <v>14398872.679999992</v>
      </c>
      <c r="E250" s="295">
        <v>145367966.54999995</v>
      </c>
      <c r="F250" s="296">
        <v>16722.11</v>
      </c>
      <c r="G250" s="296">
        <v>1045961.0800000001</v>
      </c>
      <c r="H250" s="190">
        <v>4.5609101519324069E-2</v>
      </c>
      <c r="I250" s="47"/>
    </row>
    <row r="251" spans="2:9" ht="10.5" customHeight="1" x14ac:dyDescent="0.2">
      <c r="B251" s="16" t="s">
        <v>117</v>
      </c>
      <c r="C251" s="295">
        <v>81505863.120000005</v>
      </c>
      <c r="D251" s="295">
        <v>11677520.329999998</v>
      </c>
      <c r="E251" s="295">
        <v>93183383.449999988</v>
      </c>
      <c r="F251" s="296">
        <v>174.72</v>
      </c>
      <c r="G251" s="296">
        <v>586261.23999999987</v>
      </c>
      <c r="H251" s="190">
        <v>-1.5390044545612103E-2</v>
      </c>
      <c r="I251" s="47"/>
    </row>
    <row r="252" spans="2:9" ht="10.5" customHeight="1" x14ac:dyDescent="0.2">
      <c r="B252" s="16" t="s">
        <v>118</v>
      </c>
      <c r="C252" s="295">
        <v>2078821.9299999997</v>
      </c>
      <c r="D252" s="295">
        <v>46055950.45000001</v>
      </c>
      <c r="E252" s="295">
        <v>48134772.380000003</v>
      </c>
      <c r="F252" s="296"/>
      <c r="G252" s="296">
        <v>243195.72999999998</v>
      </c>
      <c r="H252" s="190">
        <v>0.18757090442144042</v>
      </c>
      <c r="I252" s="47"/>
    </row>
    <row r="253" spans="2:9" ht="10.5" customHeight="1" x14ac:dyDescent="0.2">
      <c r="B253" s="16" t="s">
        <v>100</v>
      </c>
      <c r="C253" s="295">
        <v>7695107.5999999978</v>
      </c>
      <c r="D253" s="295">
        <v>39855251.274050012</v>
      </c>
      <c r="E253" s="295">
        <v>47550358.874050014</v>
      </c>
      <c r="F253" s="296">
        <v>4963.9399999999996</v>
      </c>
      <c r="G253" s="296">
        <v>174108.78999999998</v>
      </c>
      <c r="H253" s="190">
        <v>0.10399999204233823</v>
      </c>
      <c r="I253" s="47"/>
    </row>
    <row r="254" spans="2:9" ht="10.5" customHeight="1" x14ac:dyDescent="0.2">
      <c r="B254" s="16" t="s">
        <v>388</v>
      </c>
      <c r="C254" s="295">
        <v>16344.226663000012</v>
      </c>
      <c r="D254" s="295">
        <v>59280.127216999972</v>
      </c>
      <c r="E254" s="295">
        <v>75624.353879999995</v>
      </c>
      <c r="F254" s="296">
        <v>2338.4222</v>
      </c>
      <c r="G254" s="296">
        <v>299.87194999999986</v>
      </c>
      <c r="H254" s="190"/>
      <c r="I254" s="20"/>
    </row>
    <row r="255" spans="2:9" ht="10.5" customHeight="1" x14ac:dyDescent="0.2">
      <c r="B255" s="16" t="s">
        <v>107</v>
      </c>
      <c r="C255" s="295"/>
      <c r="D255" s="295">
        <v>167882628.16</v>
      </c>
      <c r="E255" s="295">
        <v>167882628.16</v>
      </c>
      <c r="F255" s="296">
        <v>167004151.62</v>
      </c>
      <c r="G255" s="296">
        <v>873694.36</v>
      </c>
      <c r="H255" s="190">
        <v>0.25069467315115457</v>
      </c>
      <c r="I255" s="47"/>
    </row>
    <row r="256" spans="2:9" ht="10.5" customHeight="1" x14ac:dyDescent="0.2">
      <c r="B256" s="33" t="s">
        <v>110</v>
      </c>
      <c r="C256" s="289"/>
      <c r="D256" s="289">
        <v>48732476.619999997</v>
      </c>
      <c r="E256" s="289">
        <v>48732476.619999997</v>
      </c>
      <c r="F256" s="290">
        <v>48732476.619999997</v>
      </c>
      <c r="G256" s="290">
        <v>263266.88000000006</v>
      </c>
      <c r="H256" s="179">
        <v>0.23246814942407701</v>
      </c>
      <c r="I256" s="47"/>
    </row>
    <row r="257" spans="2:9" ht="10.5" customHeight="1" x14ac:dyDescent="0.2">
      <c r="B257" s="33" t="s">
        <v>109</v>
      </c>
      <c r="C257" s="295"/>
      <c r="D257" s="295">
        <v>95171705.000000015</v>
      </c>
      <c r="E257" s="295">
        <v>95171705.000000015</v>
      </c>
      <c r="F257" s="296">
        <v>95171705.000000015</v>
      </c>
      <c r="G257" s="296">
        <v>478327.47999999992</v>
      </c>
      <c r="H257" s="190">
        <v>0.28427475363032717</v>
      </c>
      <c r="I257" s="47"/>
    </row>
    <row r="258" spans="2:9" ht="10.5" customHeight="1" x14ac:dyDescent="0.2">
      <c r="B258" s="33" t="s">
        <v>112</v>
      </c>
      <c r="C258" s="295"/>
      <c r="D258" s="295">
        <v>23650420</v>
      </c>
      <c r="E258" s="295">
        <v>23650420</v>
      </c>
      <c r="F258" s="296">
        <v>23099970</v>
      </c>
      <c r="G258" s="296">
        <v>130600</v>
      </c>
      <c r="H258" s="190">
        <v>0.16421144657964204</v>
      </c>
      <c r="I258" s="47"/>
    </row>
    <row r="259" spans="2:9" ht="10.5" customHeight="1" x14ac:dyDescent="0.2">
      <c r="B259" s="33" t="s">
        <v>111</v>
      </c>
      <c r="C259" s="295"/>
      <c r="D259" s="295">
        <v>328026.53999999992</v>
      </c>
      <c r="E259" s="295">
        <v>328026.53999999992</v>
      </c>
      <c r="F259" s="296"/>
      <c r="G259" s="296">
        <v>1500</v>
      </c>
      <c r="H259" s="190">
        <v>0.21043003690036866</v>
      </c>
      <c r="I259" s="47"/>
    </row>
    <row r="260" spans="2:9" ht="10.5" customHeight="1" x14ac:dyDescent="0.2">
      <c r="B260" s="269" t="s">
        <v>411</v>
      </c>
      <c r="C260" s="295"/>
      <c r="D260" s="295"/>
      <c r="E260" s="295"/>
      <c r="F260" s="296"/>
      <c r="G260" s="296"/>
      <c r="H260" s="190"/>
      <c r="I260" s="47"/>
    </row>
    <row r="261" spans="2:9" ht="10.5" customHeight="1" x14ac:dyDescent="0.2">
      <c r="B261" s="16" t="s">
        <v>97</v>
      </c>
      <c r="C261" s="295"/>
      <c r="D261" s="295">
        <v>47.5</v>
      </c>
      <c r="E261" s="295">
        <v>47.5</v>
      </c>
      <c r="F261" s="296"/>
      <c r="G261" s="296"/>
      <c r="H261" s="190"/>
      <c r="I261" s="47"/>
    </row>
    <row r="262" spans="2:9" ht="10.5" customHeight="1" x14ac:dyDescent="0.2">
      <c r="B262" s="16" t="s">
        <v>380</v>
      </c>
      <c r="C262" s="295"/>
      <c r="D262" s="295"/>
      <c r="E262" s="295"/>
      <c r="F262" s="296"/>
      <c r="G262" s="296"/>
      <c r="H262" s="190"/>
      <c r="I262" s="47"/>
    </row>
    <row r="263" spans="2:9" ht="10.5" customHeight="1" x14ac:dyDescent="0.2">
      <c r="B263" s="16" t="s">
        <v>419</v>
      </c>
      <c r="C263" s="295"/>
      <c r="D263" s="295">
        <v>506132.22534800007</v>
      </c>
      <c r="E263" s="295">
        <v>506132.22534800007</v>
      </c>
      <c r="F263" s="296"/>
      <c r="G263" s="296"/>
      <c r="H263" s="190">
        <v>9.4062260132750541E-2</v>
      </c>
      <c r="I263" s="47"/>
    </row>
    <row r="264" spans="2:9" ht="10.5" customHeight="1" x14ac:dyDescent="0.2">
      <c r="B264" s="16" t="s">
        <v>103</v>
      </c>
      <c r="C264" s="295"/>
      <c r="D264" s="295"/>
      <c r="E264" s="295"/>
      <c r="F264" s="296"/>
      <c r="G264" s="296"/>
      <c r="H264" s="190"/>
      <c r="I264" s="47"/>
    </row>
    <row r="265" spans="2:9" ht="10.5" customHeight="1" x14ac:dyDescent="0.2">
      <c r="B265" s="16" t="s">
        <v>96</v>
      </c>
      <c r="C265" s="295"/>
      <c r="D265" s="295"/>
      <c r="E265" s="295"/>
      <c r="F265" s="296"/>
      <c r="G265" s="296"/>
      <c r="H265" s="190"/>
      <c r="I265" s="47"/>
    </row>
    <row r="266" spans="2:9" ht="10.5" customHeight="1" x14ac:dyDescent="0.2">
      <c r="B266" s="16" t="s">
        <v>115</v>
      </c>
      <c r="C266" s="295">
        <v>12512562.420000024</v>
      </c>
      <c r="D266" s="295">
        <v>11081601.359999992</v>
      </c>
      <c r="E266" s="295">
        <v>23594163.780000016</v>
      </c>
      <c r="F266" s="296">
        <v>81311.419999999984</v>
      </c>
      <c r="G266" s="296">
        <v>130449.92</v>
      </c>
      <c r="H266" s="190">
        <v>4.1222504969987694E-2</v>
      </c>
      <c r="I266" s="47"/>
    </row>
    <row r="267" spans="2:9" ht="10.5" customHeight="1" x14ac:dyDescent="0.2">
      <c r="B267" s="16" t="s">
        <v>114</v>
      </c>
      <c r="C267" s="295">
        <v>140303.72999999984</v>
      </c>
      <c r="D267" s="295">
        <v>9245176.5499999877</v>
      </c>
      <c r="E267" s="295">
        <v>9385480.2799999882</v>
      </c>
      <c r="F267" s="296">
        <v>369.57</v>
      </c>
      <c r="G267" s="296">
        <v>49469.680000000015</v>
      </c>
      <c r="H267" s="190">
        <v>0.19300285241346593</v>
      </c>
      <c r="I267" s="47"/>
    </row>
    <row r="268" spans="2:9" ht="10.5" customHeight="1" x14ac:dyDescent="0.2">
      <c r="B268" s="16" t="s">
        <v>123</v>
      </c>
      <c r="C268" s="295">
        <v>3341083.0600000015</v>
      </c>
      <c r="D268" s="295">
        <v>19743937.420000002</v>
      </c>
      <c r="E268" s="295">
        <v>23085020.480000004</v>
      </c>
      <c r="F268" s="296">
        <v>6862.3899999999994</v>
      </c>
      <c r="G268" s="296">
        <v>153296.79999999999</v>
      </c>
      <c r="H268" s="190">
        <v>0.33606954500131958</v>
      </c>
      <c r="I268" s="47"/>
    </row>
    <row r="269" spans="2:9" ht="10.5" customHeight="1" x14ac:dyDescent="0.2">
      <c r="B269" s="16" t="s">
        <v>95</v>
      </c>
      <c r="C269" s="295">
        <v>156081.45000000004</v>
      </c>
      <c r="D269" s="295">
        <v>1968469.3799999994</v>
      </c>
      <c r="E269" s="295">
        <v>2124550.8299999991</v>
      </c>
      <c r="F269" s="296">
        <v>1773260.7499999993</v>
      </c>
      <c r="G269" s="296">
        <v>2081.04</v>
      </c>
      <c r="H269" s="190">
        <v>-0.3963821623374415</v>
      </c>
      <c r="I269" s="47"/>
    </row>
    <row r="270" spans="2:9" ht="10.5" customHeight="1" x14ac:dyDescent="0.2">
      <c r="B270" s="16" t="s">
        <v>422</v>
      </c>
      <c r="C270" s="295">
        <v>17960787.330000009</v>
      </c>
      <c r="D270" s="295">
        <v>8158296.7749999994</v>
      </c>
      <c r="E270" s="295">
        <v>26119084.105000008</v>
      </c>
      <c r="F270" s="296">
        <v>3447.4700000000003</v>
      </c>
      <c r="G270" s="296">
        <v>205281.79</v>
      </c>
      <c r="H270" s="190">
        <v>0.30508284417640552</v>
      </c>
      <c r="I270" s="47"/>
    </row>
    <row r="271" spans="2:9" ht="10.5" customHeight="1" x14ac:dyDescent="0.2">
      <c r="B271" s="16" t="s">
        <v>418</v>
      </c>
      <c r="C271" s="295"/>
      <c r="D271" s="295">
        <v>96030.657277999999</v>
      </c>
      <c r="E271" s="295">
        <v>96030.657277999999</v>
      </c>
      <c r="F271" s="296"/>
      <c r="G271" s="296">
        <v>3640</v>
      </c>
      <c r="H271" s="190">
        <v>-4.8924721749198374E-2</v>
      </c>
      <c r="I271" s="47"/>
    </row>
    <row r="272" spans="2:9" ht="10.5" customHeight="1" x14ac:dyDescent="0.2">
      <c r="B272" s="16" t="s">
        <v>444</v>
      </c>
      <c r="C272" s="295"/>
      <c r="D272" s="295">
        <v>895518.55027500005</v>
      </c>
      <c r="E272" s="295">
        <v>895518.55027500005</v>
      </c>
      <c r="F272" s="296"/>
      <c r="G272" s="296"/>
      <c r="H272" s="190">
        <v>5.3776524608396103E-2</v>
      </c>
      <c r="I272" s="34"/>
    </row>
    <row r="273" spans="2:11" ht="10.5" customHeight="1" x14ac:dyDescent="0.2">
      <c r="B273" s="16" t="s">
        <v>441</v>
      </c>
      <c r="C273" s="295"/>
      <c r="D273" s="295">
        <v>571402881.00944245</v>
      </c>
      <c r="E273" s="295">
        <v>571402881.00944245</v>
      </c>
      <c r="F273" s="296"/>
      <c r="G273" s="296"/>
      <c r="H273" s="190">
        <v>3.7220757748518185E-2</v>
      </c>
      <c r="I273" s="34"/>
    </row>
    <row r="274" spans="2:11" ht="10.5" customHeight="1" x14ac:dyDescent="0.2">
      <c r="B274" s="16" t="s">
        <v>346</v>
      </c>
      <c r="C274" s="295"/>
      <c r="D274" s="295"/>
      <c r="E274" s="295"/>
      <c r="F274" s="296"/>
      <c r="G274" s="296"/>
      <c r="H274" s="190"/>
      <c r="I274" s="47"/>
    </row>
    <row r="275" spans="2:11" ht="10.5" customHeight="1" x14ac:dyDescent="0.2">
      <c r="B275" s="16" t="s">
        <v>350</v>
      </c>
      <c r="C275" s="295"/>
      <c r="D275" s="295">
        <v>29931043.878980003</v>
      </c>
      <c r="E275" s="295">
        <v>29931043.878980003</v>
      </c>
      <c r="F275" s="296"/>
      <c r="G275" s="296"/>
      <c r="H275" s="190"/>
      <c r="I275" s="47"/>
    </row>
    <row r="276" spans="2:11" ht="10.5" customHeight="1" x14ac:dyDescent="0.2">
      <c r="B276" s="16" t="s">
        <v>313</v>
      </c>
      <c r="C276" s="295"/>
      <c r="D276" s="295"/>
      <c r="E276" s="295"/>
      <c r="F276" s="296"/>
      <c r="G276" s="296"/>
      <c r="H276" s="190"/>
      <c r="I276" s="47"/>
      <c r="J276" s="73"/>
    </row>
    <row r="277" spans="2:11" ht="10.5" hidden="1" customHeight="1" x14ac:dyDescent="0.2">
      <c r="B277" s="16"/>
      <c r="C277" s="295"/>
      <c r="D277" s="295"/>
      <c r="E277" s="295"/>
      <c r="F277" s="296"/>
      <c r="G277" s="296"/>
      <c r="H277" s="190"/>
      <c r="I277" s="47"/>
    </row>
    <row r="278" spans="2:11" ht="10.5" customHeight="1" x14ac:dyDescent="0.2">
      <c r="B278" s="16" t="s">
        <v>351</v>
      </c>
      <c r="C278" s="295"/>
      <c r="D278" s="295">
        <v>903793.83060499991</v>
      </c>
      <c r="E278" s="295">
        <v>903793.83060499991</v>
      </c>
      <c r="F278" s="296"/>
      <c r="G278" s="296"/>
      <c r="H278" s="190">
        <v>0.10370985580009218</v>
      </c>
      <c r="I278" s="47"/>
    </row>
    <row r="279" spans="2:11" ht="10.5" customHeight="1" x14ac:dyDescent="0.2">
      <c r="B279" s="269" t="s">
        <v>412</v>
      </c>
      <c r="C279" s="295"/>
      <c r="D279" s="295">
        <v>522489.65702500008</v>
      </c>
      <c r="E279" s="295">
        <v>522489.65702500008</v>
      </c>
      <c r="F279" s="296"/>
      <c r="G279" s="296"/>
      <c r="H279" s="190">
        <v>0.64713214672002706</v>
      </c>
      <c r="I279" s="47"/>
    </row>
    <row r="280" spans="2:11" ht="10.5" customHeight="1" x14ac:dyDescent="0.2">
      <c r="B280" s="16" t="s">
        <v>94</v>
      </c>
      <c r="C280" s="295">
        <v>28027.80999999999</v>
      </c>
      <c r="D280" s="295">
        <v>669662.14</v>
      </c>
      <c r="E280" s="295">
        <v>697689.95</v>
      </c>
      <c r="F280" s="296"/>
      <c r="G280" s="296">
        <v>3212.1</v>
      </c>
      <c r="H280" s="190">
        <v>0.11739854148961992</v>
      </c>
      <c r="I280" s="47"/>
    </row>
    <row r="281" spans="2:11" ht="10.5" customHeight="1" x14ac:dyDescent="0.2">
      <c r="B281" s="16" t="s">
        <v>92</v>
      </c>
      <c r="C281" s="295">
        <v>136412.67000000004</v>
      </c>
      <c r="D281" s="295">
        <v>18043.27</v>
      </c>
      <c r="E281" s="295">
        <v>154455.94000000006</v>
      </c>
      <c r="F281" s="296">
        <v>28.92</v>
      </c>
      <c r="G281" s="296">
        <v>589.09</v>
      </c>
      <c r="H281" s="190">
        <v>-0.30870718848844969</v>
      </c>
      <c r="I281" s="47"/>
    </row>
    <row r="282" spans="2:11" ht="10.5" customHeight="1" x14ac:dyDescent="0.2">
      <c r="B282" s="16" t="s">
        <v>93</v>
      </c>
      <c r="C282" s="295">
        <v>237459.43000000002</v>
      </c>
      <c r="D282" s="295">
        <v>45322.84</v>
      </c>
      <c r="E282" s="295">
        <v>282782.27</v>
      </c>
      <c r="F282" s="296">
        <v>7202.14</v>
      </c>
      <c r="G282" s="296">
        <v>1148.7</v>
      </c>
      <c r="H282" s="190">
        <v>-0.16923292740805695</v>
      </c>
      <c r="I282" s="47"/>
    </row>
    <row r="283" spans="2:11" ht="10.5" customHeight="1" x14ac:dyDescent="0.2">
      <c r="B283" s="16" t="s">
        <v>91</v>
      </c>
      <c r="C283" s="295">
        <v>1827770.4900000002</v>
      </c>
      <c r="D283" s="295">
        <v>997164.99999999988</v>
      </c>
      <c r="E283" s="295">
        <v>2824935.4899999998</v>
      </c>
      <c r="F283" s="296">
        <v>34470.339999999997</v>
      </c>
      <c r="G283" s="296">
        <v>18094.72</v>
      </c>
      <c r="H283" s="190">
        <v>0.21488354924743946</v>
      </c>
      <c r="I283" s="47"/>
    </row>
    <row r="284" spans="2:11" ht="10.5" customHeight="1" x14ac:dyDescent="0.2">
      <c r="B284" s="16" t="s">
        <v>252</v>
      </c>
      <c r="C284" s="295"/>
      <c r="D284" s="295"/>
      <c r="E284" s="295"/>
      <c r="F284" s="296"/>
      <c r="G284" s="296"/>
      <c r="H284" s="190"/>
      <c r="I284" s="47"/>
    </row>
    <row r="285" spans="2:11" ht="10.5" customHeight="1" x14ac:dyDescent="0.2">
      <c r="B285" s="16" t="s">
        <v>177</v>
      </c>
      <c r="C285" s="295">
        <v>284904.46999999991</v>
      </c>
      <c r="D285" s="295">
        <v>260941.09</v>
      </c>
      <c r="E285" s="295">
        <v>545845.55999999994</v>
      </c>
      <c r="F285" s="296"/>
      <c r="G285" s="296">
        <v>3978.37</v>
      </c>
      <c r="H285" s="190">
        <v>0.65153014445991353</v>
      </c>
      <c r="I285" s="47"/>
    </row>
    <row r="286" spans="2:11" ht="10.5" customHeight="1" x14ac:dyDescent="0.2">
      <c r="B286" s="16" t="s">
        <v>303</v>
      </c>
      <c r="C286" s="295"/>
      <c r="D286" s="295"/>
      <c r="E286" s="295"/>
      <c r="F286" s="296"/>
      <c r="G286" s="296"/>
      <c r="H286" s="190"/>
      <c r="I286" s="47"/>
    </row>
    <row r="287" spans="2:11" ht="10.5" customHeight="1" x14ac:dyDescent="0.2">
      <c r="B287" s="16" t="s">
        <v>382</v>
      </c>
      <c r="C287" s="295"/>
      <c r="D287" s="295">
        <v>222646</v>
      </c>
      <c r="E287" s="295">
        <v>222646</v>
      </c>
      <c r="F287" s="296"/>
      <c r="G287" s="296">
        <v>1525</v>
      </c>
      <c r="H287" s="190">
        <v>0.33725738688064744</v>
      </c>
      <c r="I287" s="47"/>
    </row>
    <row r="288" spans="2:11" ht="10.5" customHeight="1" x14ac:dyDescent="0.2">
      <c r="B288" s="268" t="s">
        <v>255</v>
      </c>
      <c r="C288" s="295"/>
      <c r="D288" s="295">
        <v>43767.76</v>
      </c>
      <c r="E288" s="295">
        <v>43767.76</v>
      </c>
      <c r="F288" s="296">
        <v>42039.08</v>
      </c>
      <c r="G288" s="296">
        <v>678.68000000000006</v>
      </c>
      <c r="H288" s="190"/>
      <c r="I288" s="47"/>
      <c r="K288" s="28"/>
    </row>
    <row r="289" spans="1:11" ht="10.5" customHeight="1" x14ac:dyDescent="0.2">
      <c r="B289" s="268" t="s">
        <v>486</v>
      </c>
      <c r="C289" s="295"/>
      <c r="D289" s="295"/>
      <c r="E289" s="295"/>
      <c r="F289" s="296"/>
      <c r="G289" s="296"/>
      <c r="H289" s="190"/>
      <c r="I289" s="47"/>
    </row>
    <row r="290" spans="1:11" ht="10.5" customHeight="1" x14ac:dyDescent="0.2">
      <c r="B290" s="268" t="s">
        <v>487</v>
      </c>
      <c r="C290" s="295"/>
      <c r="D290" s="295">
        <v>2537969.1187</v>
      </c>
      <c r="E290" s="295">
        <v>2537969.1187</v>
      </c>
      <c r="F290" s="296"/>
      <c r="G290" s="296"/>
      <c r="H290" s="190">
        <v>0.17763079287407257</v>
      </c>
      <c r="I290" s="47"/>
      <c r="K290" s="28"/>
    </row>
    <row r="291" spans="1:11" ht="10.5" customHeight="1" x14ac:dyDescent="0.2">
      <c r="B291" s="16" t="s">
        <v>374</v>
      </c>
      <c r="C291" s="295">
        <v>175675.5</v>
      </c>
      <c r="D291" s="295">
        <v>124438.51500000004</v>
      </c>
      <c r="E291" s="295">
        <v>300114.01500000001</v>
      </c>
      <c r="F291" s="296"/>
      <c r="G291" s="296">
        <v>1152</v>
      </c>
      <c r="H291" s="190">
        <v>8.1894683678645386E-2</v>
      </c>
      <c r="I291" s="47"/>
      <c r="K291" s="28"/>
    </row>
    <row r="292" spans="1:11" ht="10.5" customHeight="1" x14ac:dyDescent="0.2">
      <c r="B292" s="16" t="s">
        <v>420</v>
      </c>
      <c r="C292" s="295"/>
      <c r="D292" s="295">
        <v>4314829.4991430007</v>
      </c>
      <c r="E292" s="295">
        <v>4314829.4991430007</v>
      </c>
      <c r="F292" s="296"/>
      <c r="G292" s="296"/>
      <c r="H292" s="190">
        <v>0.25874310924177668</v>
      </c>
      <c r="I292" s="47"/>
      <c r="K292" s="28"/>
    </row>
    <row r="293" spans="1:11" ht="10.5" customHeight="1" x14ac:dyDescent="0.2">
      <c r="B293" s="574" t="s">
        <v>460</v>
      </c>
      <c r="C293" s="295"/>
      <c r="D293" s="295">
        <v>8144</v>
      </c>
      <c r="E293" s="295">
        <v>8144</v>
      </c>
      <c r="F293" s="296"/>
      <c r="G293" s="296"/>
      <c r="H293" s="190">
        <v>-0.570532088804514</v>
      </c>
      <c r="I293" s="47"/>
      <c r="K293" s="28"/>
    </row>
    <row r="294" spans="1:11" ht="13.5" customHeight="1" x14ac:dyDescent="0.2">
      <c r="B294" s="16" t="s">
        <v>99</v>
      </c>
      <c r="C294" s="295">
        <v>421042.91000000096</v>
      </c>
      <c r="D294" s="295">
        <v>1541665.6854630001</v>
      </c>
      <c r="E294" s="295">
        <v>1962708.5954630007</v>
      </c>
      <c r="F294" s="296">
        <v>62660.823114999999</v>
      </c>
      <c r="G294" s="296">
        <v>6788.0450310000006</v>
      </c>
      <c r="H294" s="190">
        <v>0.2329812467140997</v>
      </c>
      <c r="I294" s="117"/>
      <c r="K294" s="28"/>
    </row>
    <row r="295" spans="1:11" s="28" customFormat="1" ht="14.25" customHeight="1" x14ac:dyDescent="0.2">
      <c r="A295" s="24"/>
      <c r="B295" s="16" t="s">
        <v>283</v>
      </c>
      <c r="C295" s="295"/>
      <c r="D295" s="295">
        <v>-2971440</v>
      </c>
      <c r="E295" s="295">
        <v>-2971440</v>
      </c>
      <c r="F295" s="296">
        <v>-9792</v>
      </c>
      <c r="G295" s="296">
        <v>-20568</v>
      </c>
      <c r="H295" s="190">
        <v>0.23960891395050621</v>
      </c>
      <c r="I295" s="47"/>
      <c r="J295" s="5"/>
    </row>
    <row r="296" spans="1:11" s="28" customFormat="1" ht="14.25" customHeight="1" x14ac:dyDescent="0.2">
      <c r="A296" s="24"/>
      <c r="B296" s="16" t="s">
        <v>279</v>
      </c>
      <c r="C296" s="295">
        <v>54.879999999999995</v>
      </c>
      <c r="D296" s="295">
        <v>-30353597</v>
      </c>
      <c r="E296" s="295">
        <v>-30353542.120000001</v>
      </c>
      <c r="F296" s="296">
        <v>-53930</v>
      </c>
      <c r="G296" s="296">
        <v>-191782</v>
      </c>
      <c r="H296" s="190">
        <v>0.13383479665000819</v>
      </c>
      <c r="I296" s="47"/>
    </row>
    <row r="297" spans="1:11" s="28" customFormat="1" ht="11.25" customHeight="1" x14ac:dyDescent="0.2">
      <c r="A297" s="24"/>
      <c r="B297" s="263" t="s">
        <v>286</v>
      </c>
      <c r="C297" s="299">
        <v>982919120.50999892</v>
      </c>
      <c r="D297" s="299">
        <v>1479058340.6029744</v>
      </c>
      <c r="E297" s="299">
        <v>2461977461.1129727</v>
      </c>
      <c r="F297" s="300">
        <v>210654403.41311496</v>
      </c>
      <c r="G297" s="300">
        <v>10944600.663780998</v>
      </c>
      <c r="H297" s="234">
        <v>-1.1945123617760345E-3</v>
      </c>
      <c r="I297" s="47"/>
      <c r="K297" s="209" t="b">
        <f>IF(ABS(E297-SUM(E239:E241,E250:E255,E260:E296))&lt;0.001,TRUE,FALSE)</f>
        <v>1</v>
      </c>
    </row>
    <row r="298" spans="1:11" s="28" customFormat="1" ht="11.25" customHeight="1" x14ac:dyDescent="0.2">
      <c r="A298" s="24"/>
      <c r="B298" s="265" t="s">
        <v>238</v>
      </c>
      <c r="C298" s="266"/>
      <c r="D298" s="266"/>
      <c r="E298" s="266"/>
      <c r="F298" s="266"/>
      <c r="G298" s="266"/>
      <c r="H298" s="267"/>
      <c r="I298" s="47"/>
      <c r="K298" s="5"/>
    </row>
    <row r="299" spans="1:11" s="28" customFormat="1" ht="11.25" customHeight="1" x14ac:dyDescent="0.2">
      <c r="A299" s="24"/>
      <c r="B299" s="265" t="s">
        <v>249</v>
      </c>
      <c r="C299" s="266"/>
      <c r="D299" s="266"/>
      <c r="E299" s="266"/>
      <c r="F299" s="266"/>
      <c r="G299" s="266"/>
      <c r="H299" s="267"/>
      <c r="I299" s="47"/>
      <c r="K299" s="5"/>
    </row>
    <row r="300" spans="1:11" s="28" customFormat="1" ht="11.25" customHeight="1" x14ac:dyDescent="0.2">
      <c r="A300" s="24"/>
      <c r="B300" s="265" t="s">
        <v>251</v>
      </c>
      <c r="C300" s="266"/>
      <c r="D300" s="266"/>
      <c r="E300" s="266"/>
      <c r="F300" s="266"/>
      <c r="G300" s="266"/>
      <c r="H300" s="267"/>
      <c r="I300" s="47"/>
      <c r="K300" s="5"/>
    </row>
    <row r="301" spans="1:11" s="28" customFormat="1" ht="11.25" customHeight="1" x14ac:dyDescent="0.2">
      <c r="A301" s="24"/>
      <c r="B301" s="265" t="s">
        <v>376</v>
      </c>
      <c r="C301" s="266"/>
      <c r="D301" s="266"/>
      <c r="E301" s="266"/>
      <c r="F301" s="266"/>
      <c r="G301" s="266"/>
      <c r="H301" s="267"/>
      <c r="I301" s="47"/>
      <c r="K301" s="5"/>
    </row>
    <row r="302" spans="1:11" ht="11.25" customHeight="1" x14ac:dyDescent="0.2">
      <c r="B302" s="265" t="s">
        <v>431</v>
      </c>
      <c r="C302" s="266"/>
      <c r="D302" s="266"/>
      <c r="E302" s="266"/>
      <c r="F302" s="266"/>
      <c r="G302" s="266"/>
      <c r="H302" s="267"/>
      <c r="I302" s="8"/>
      <c r="K302" s="28"/>
    </row>
    <row r="303" spans="1:11" ht="18" customHeight="1" x14ac:dyDescent="0.25">
      <c r="B303" s="7" t="s">
        <v>288</v>
      </c>
      <c r="C303" s="8"/>
      <c r="D303" s="8"/>
      <c r="E303" s="8"/>
      <c r="F303" s="8"/>
      <c r="G303" s="8"/>
      <c r="H303" s="8"/>
      <c r="K303" s="28"/>
    </row>
    <row r="304" spans="1:11" ht="14.25" customHeight="1" x14ac:dyDescent="0.2">
      <c r="B304" s="9"/>
      <c r="C304" s="10" t="str">
        <f>$C$3</f>
        <v>MOIS D'AVRIL 2024</v>
      </c>
      <c r="D304" s="11"/>
      <c r="I304" s="15"/>
    </row>
    <row r="305" spans="1:11" ht="12" customHeight="1" x14ac:dyDescent="0.2">
      <c r="B305" s="12" t="str">
        <f>B4</f>
        <v xml:space="preserve">             I - ASSURANCE MALADIE : DÉPENSES en milliers d'euros</v>
      </c>
      <c r="C305" s="13"/>
      <c r="D305" s="13"/>
      <c r="E305" s="13"/>
      <c r="F305" s="13"/>
      <c r="G305" s="13"/>
      <c r="H305" s="14"/>
      <c r="I305" s="20"/>
    </row>
    <row r="306" spans="1:11" ht="9.75" customHeight="1" x14ac:dyDescent="0.2">
      <c r="B306" s="16" t="s">
        <v>4</v>
      </c>
      <c r="C306" s="17" t="s">
        <v>1</v>
      </c>
      <c r="D306" s="17" t="s">
        <v>2</v>
      </c>
      <c r="E306" s="386" t="s">
        <v>6</v>
      </c>
      <c r="F306" s="219" t="s">
        <v>3</v>
      </c>
      <c r="G306" s="219" t="s">
        <v>237</v>
      </c>
      <c r="H306" s="19" t="str">
        <f>$H$5</f>
        <v>PCAP</v>
      </c>
      <c r="I306" s="23"/>
    </row>
    <row r="307" spans="1:11" s="28" customFormat="1" ht="18" customHeight="1" x14ac:dyDescent="0.2">
      <c r="A307" s="24"/>
      <c r="B307" s="21"/>
      <c r="C307" s="45" t="s">
        <v>5</v>
      </c>
      <c r="D307" s="44" t="s">
        <v>5</v>
      </c>
      <c r="E307" s="45"/>
      <c r="F307" s="220" t="s">
        <v>241</v>
      </c>
      <c r="G307" s="220" t="s">
        <v>239</v>
      </c>
      <c r="H307" s="22" t="str">
        <f>$H$6</f>
        <v>en %</v>
      </c>
      <c r="I307" s="27"/>
      <c r="K307" s="5"/>
    </row>
    <row r="308" spans="1:11" s="28" customFormat="1" ht="15" customHeight="1" x14ac:dyDescent="0.2">
      <c r="A308" s="54"/>
      <c r="B308" s="52" t="s">
        <v>163</v>
      </c>
      <c r="C308" s="235"/>
      <c r="D308" s="235"/>
      <c r="E308" s="235"/>
      <c r="F308" s="236"/>
      <c r="G308" s="236"/>
      <c r="H308" s="237"/>
      <c r="I308" s="27"/>
      <c r="K308" s="5"/>
    </row>
    <row r="309" spans="1:11" ht="10.5" customHeight="1" x14ac:dyDescent="0.2">
      <c r="A309" s="2"/>
      <c r="B309" s="31" t="s">
        <v>124</v>
      </c>
      <c r="C309" s="235"/>
      <c r="D309" s="235"/>
      <c r="E309" s="235"/>
      <c r="F309" s="236"/>
      <c r="G309" s="236"/>
      <c r="H309" s="237"/>
      <c r="I309" s="20"/>
    </row>
    <row r="310" spans="1:11" ht="10.5" customHeight="1" x14ac:dyDescent="0.2">
      <c r="A310" s="2"/>
      <c r="B310" s="37" t="s">
        <v>125</v>
      </c>
      <c r="C310" s="301">
        <v>48286039.589999288</v>
      </c>
      <c r="D310" s="301">
        <v>276483766.2039963</v>
      </c>
      <c r="E310" s="301">
        <v>324769805.79399556</v>
      </c>
      <c r="F310" s="302">
        <v>197711.83999999991</v>
      </c>
      <c r="G310" s="302">
        <v>1262039.3899999971</v>
      </c>
      <c r="H310" s="239">
        <v>0.12019879597036209</v>
      </c>
      <c r="I310" s="20"/>
    </row>
    <row r="311" spans="1:11" ht="10.5" customHeight="1" x14ac:dyDescent="0.2">
      <c r="A311" s="2"/>
      <c r="B311" s="37" t="s">
        <v>126</v>
      </c>
      <c r="C311" s="301">
        <v>354420.23999999964</v>
      </c>
      <c r="D311" s="301">
        <v>5520040.5999999959</v>
      </c>
      <c r="E311" s="301">
        <v>5874460.8399999961</v>
      </c>
      <c r="F311" s="302"/>
      <c r="G311" s="302">
        <v>19370.360000000004</v>
      </c>
      <c r="H311" s="239"/>
      <c r="I311" s="20"/>
    </row>
    <row r="312" spans="1:11" ht="10.5" customHeight="1" x14ac:dyDescent="0.2">
      <c r="A312" s="2"/>
      <c r="B312" s="37" t="s">
        <v>127</v>
      </c>
      <c r="C312" s="301">
        <v>15808083.069999963</v>
      </c>
      <c r="D312" s="301">
        <v>208396401.90000048</v>
      </c>
      <c r="E312" s="301">
        <v>224204484.97000045</v>
      </c>
      <c r="F312" s="302"/>
      <c r="G312" s="302">
        <v>792384.4800000001</v>
      </c>
      <c r="H312" s="239"/>
      <c r="I312" s="20"/>
    </row>
    <row r="313" spans="1:11" ht="10.5" customHeight="1" x14ac:dyDescent="0.2">
      <c r="A313" s="2"/>
      <c r="B313" s="37" t="s">
        <v>219</v>
      </c>
      <c r="C313" s="301">
        <v>13879768.860000568</v>
      </c>
      <c r="D313" s="301">
        <v>131646640.21999924</v>
      </c>
      <c r="E313" s="301">
        <v>145526409.0799998</v>
      </c>
      <c r="F313" s="302"/>
      <c r="G313" s="302">
        <v>553534.05000000016</v>
      </c>
      <c r="H313" s="239">
        <v>0.28721740052579237</v>
      </c>
      <c r="I313" s="20"/>
    </row>
    <row r="314" spans="1:11" ht="10.5" customHeight="1" x14ac:dyDescent="0.2">
      <c r="A314" s="2"/>
      <c r="B314" s="37" t="s">
        <v>312</v>
      </c>
      <c r="C314" s="301"/>
      <c r="D314" s="301">
        <v>2013070.7424249998</v>
      </c>
      <c r="E314" s="301">
        <v>2013070.7424249998</v>
      </c>
      <c r="F314" s="302"/>
      <c r="G314" s="302"/>
      <c r="H314" s="239">
        <v>-9.7379369131926796E-2</v>
      </c>
      <c r="I314" s="20"/>
    </row>
    <row r="315" spans="1:11" ht="10.5" customHeight="1" x14ac:dyDescent="0.2">
      <c r="A315" s="2"/>
      <c r="B315" s="16" t="s">
        <v>128</v>
      </c>
      <c r="C315" s="301"/>
      <c r="D315" s="301"/>
      <c r="E315" s="301"/>
      <c r="F315" s="302"/>
      <c r="G315" s="302"/>
      <c r="H315" s="239"/>
      <c r="I315" s="20"/>
      <c r="K315" s="28"/>
    </row>
    <row r="316" spans="1:11" ht="10.5" customHeight="1" x14ac:dyDescent="0.2">
      <c r="A316" s="2"/>
      <c r="B316" s="16" t="s">
        <v>192</v>
      </c>
      <c r="C316" s="301"/>
      <c r="D316" s="301"/>
      <c r="E316" s="301"/>
      <c r="F316" s="302"/>
      <c r="G316" s="302"/>
      <c r="H316" s="239"/>
      <c r="I316" s="20"/>
      <c r="K316" s="28"/>
    </row>
    <row r="317" spans="1:11" ht="10.5" hidden="1" customHeight="1" x14ac:dyDescent="0.2">
      <c r="A317" s="2"/>
      <c r="B317" s="16"/>
      <c r="C317" s="301"/>
      <c r="D317" s="301"/>
      <c r="E317" s="301"/>
      <c r="F317" s="302"/>
      <c r="G317" s="302"/>
      <c r="H317" s="239"/>
      <c r="I317" s="20"/>
    </row>
    <row r="318" spans="1:11" ht="10.5" customHeight="1" x14ac:dyDescent="0.2">
      <c r="A318" s="2"/>
      <c r="B318" s="16" t="s">
        <v>416</v>
      </c>
      <c r="C318" s="301">
        <v>12137.290000000008</v>
      </c>
      <c r="D318" s="301">
        <v>27252</v>
      </c>
      <c r="E318" s="301">
        <v>39389.290000000008</v>
      </c>
      <c r="F318" s="302"/>
      <c r="G318" s="302">
        <v>317.20000000000005</v>
      </c>
      <c r="H318" s="239">
        <v>0.54088926443607277</v>
      </c>
      <c r="I318" s="20"/>
    </row>
    <row r="319" spans="1:11" ht="10.5" customHeight="1" x14ac:dyDescent="0.2">
      <c r="A319" s="2"/>
      <c r="B319" s="574" t="s">
        <v>452</v>
      </c>
      <c r="C319" s="301"/>
      <c r="D319" s="301"/>
      <c r="E319" s="301"/>
      <c r="F319" s="302"/>
      <c r="G319" s="302"/>
      <c r="H319" s="239"/>
      <c r="I319" s="20"/>
    </row>
    <row r="320" spans="1:11" ht="10.5" customHeight="1" x14ac:dyDescent="0.2">
      <c r="A320" s="2"/>
      <c r="B320" s="574" t="s">
        <v>488</v>
      </c>
      <c r="C320" s="301"/>
      <c r="D320" s="301">
        <v>44808.603400000007</v>
      </c>
      <c r="E320" s="301">
        <v>44808.603400000007</v>
      </c>
      <c r="F320" s="302"/>
      <c r="G320" s="302"/>
      <c r="H320" s="239"/>
      <c r="I320" s="20"/>
    </row>
    <row r="321" spans="1:11" ht="10.5" customHeight="1" x14ac:dyDescent="0.2">
      <c r="A321" s="2"/>
      <c r="B321" s="16" t="s">
        <v>423</v>
      </c>
      <c r="C321" s="301"/>
      <c r="D321" s="301">
        <v>3690</v>
      </c>
      <c r="E321" s="301">
        <v>3690</v>
      </c>
      <c r="F321" s="302"/>
      <c r="G321" s="302"/>
      <c r="H321" s="239"/>
      <c r="I321" s="20"/>
    </row>
    <row r="322" spans="1:11" s="28" customFormat="1" ht="10.5" customHeight="1" x14ac:dyDescent="0.2">
      <c r="A322" s="54"/>
      <c r="B322" s="16" t="s">
        <v>280</v>
      </c>
      <c r="C322" s="301"/>
      <c r="D322" s="301">
        <v>-7967675.2700000536</v>
      </c>
      <c r="E322" s="301">
        <v>-7967675.2700000536</v>
      </c>
      <c r="F322" s="302">
        <v>-283</v>
      </c>
      <c r="G322" s="302">
        <v>-53567.320000000036</v>
      </c>
      <c r="H322" s="239">
        <v>0.51195464139457103</v>
      </c>
      <c r="I322" s="27"/>
      <c r="J322" s="5"/>
    </row>
    <row r="323" spans="1:11" s="28" customFormat="1" ht="15.75" customHeight="1" x14ac:dyDescent="0.2">
      <c r="A323" s="54"/>
      <c r="B323" s="35" t="s">
        <v>131</v>
      </c>
      <c r="C323" s="303">
        <v>78340449.049999818</v>
      </c>
      <c r="D323" s="303">
        <v>616167994.99982095</v>
      </c>
      <c r="E323" s="303">
        <v>694508444.04982078</v>
      </c>
      <c r="F323" s="304">
        <v>197428.83999999991</v>
      </c>
      <c r="G323" s="304">
        <v>2574078.1599999974</v>
      </c>
      <c r="H323" s="237">
        <v>0.18066425432200361</v>
      </c>
      <c r="I323" s="27"/>
      <c r="J323" s="5"/>
      <c r="K323" s="209" t="b">
        <f>IF(ABS(E323-SUM(E310:E322))&lt;0.001,TRUE,FALSE)</f>
        <v>1</v>
      </c>
    </row>
    <row r="324" spans="1:11" ht="10.5" customHeight="1" x14ac:dyDescent="0.2">
      <c r="A324" s="2"/>
      <c r="B324" s="31" t="s">
        <v>132</v>
      </c>
      <c r="C324" s="303"/>
      <c r="D324" s="303"/>
      <c r="E324" s="303"/>
      <c r="F324" s="304"/>
      <c r="G324" s="304"/>
      <c r="H324" s="237"/>
      <c r="I324" s="20"/>
    </row>
    <row r="325" spans="1:11" ht="10.5" customHeight="1" x14ac:dyDescent="0.2">
      <c r="A325" s="2"/>
      <c r="B325" s="37" t="s">
        <v>24</v>
      </c>
      <c r="C325" s="301">
        <v>153627932.53000003</v>
      </c>
      <c r="D325" s="301">
        <v>102264610.17999861</v>
      </c>
      <c r="E325" s="301">
        <v>255892542.70999864</v>
      </c>
      <c r="F325" s="302">
        <v>658067.45000000042</v>
      </c>
      <c r="G325" s="302">
        <v>1316295.2200000002</v>
      </c>
      <c r="H325" s="239">
        <v>0.1619412554502444</v>
      </c>
      <c r="I325" s="20"/>
    </row>
    <row r="326" spans="1:11" ht="10.5" customHeight="1" x14ac:dyDescent="0.2">
      <c r="A326" s="2"/>
      <c r="B326" s="37" t="s">
        <v>133</v>
      </c>
      <c r="C326" s="301">
        <v>27734446.370000333</v>
      </c>
      <c r="D326" s="301">
        <v>99994580.209998429</v>
      </c>
      <c r="E326" s="301">
        <v>127729026.57999876</v>
      </c>
      <c r="F326" s="302">
        <v>167140.47999999998</v>
      </c>
      <c r="G326" s="302">
        <v>509650.57999999955</v>
      </c>
      <c r="H326" s="239">
        <v>0.28010699338657696</v>
      </c>
      <c r="I326" s="20"/>
    </row>
    <row r="327" spans="1:11" ht="10.5" customHeight="1" x14ac:dyDescent="0.2">
      <c r="A327" s="2"/>
      <c r="B327" s="37" t="s">
        <v>134</v>
      </c>
      <c r="C327" s="305">
        <v>713352.09000000008</v>
      </c>
      <c r="D327" s="301">
        <v>5232685.8599999789</v>
      </c>
      <c r="E327" s="301">
        <v>5946037.9499999788</v>
      </c>
      <c r="F327" s="302">
        <v>1838665.6300000015</v>
      </c>
      <c r="G327" s="302">
        <v>20978.02</v>
      </c>
      <c r="H327" s="239">
        <v>-0.51790568777490509</v>
      </c>
      <c r="I327" s="20"/>
    </row>
    <row r="328" spans="1:11" ht="10.5" customHeight="1" x14ac:dyDescent="0.2">
      <c r="A328" s="2"/>
      <c r="B328" s="37" t="s">
        <v>220</v>
      </c>
      <c r="C328" s="301">
        <v>2203069.6900000018</v>
      </c>
      <c r="D328" s="301">
        <v>14313806.340000007</v>
      </c>
      <c r="E328" s="301">
        <v>16516876.030000009</v>
      </c>
      <c r="F328" s="302">
        <v>307.84000000000003</v>
      </c>
      <c r="G328" s="302">
        <v>67652.17</v>
      </c>
      <c r="H328" s="239">
        <v>0.11995072052367539</v>
      </c>
      <c r="I328" s="20"/>
    </row>
    <row r="329" spans="1:11" ht="10.5" customHeight="1" x14ac:dyDescent="0.2">
      <c r="A329" s="2"/>
      <c r="B329" s="37" t="s">
        <v>352</v>
      </c>
      <c r="C329" s="301"/>
      <c r="D329" s="301">
        <v>4185013.046085</v>
      </c>
      <c r="E329" s="301">
        <v>4185013.046085</v>
      </c>
      <c r="F329" s="302"/>
      <c r="G329" s="302"/>
      <c r="H329" s="239">
        <v>0.23675176693754874</v>
      </c>
      <c r="I329" s="20"/>
      <c r="K329" s="28"/>
    </row>
    <row r="330" spans="1:11" ht="10.5" hidden="1" customHeight="1" x14ac:dyDescent="0.2">
      <c r="A330" s="2"/>
      <c r="B330" s="16"/>
      <c r="C330" s="301"/>
      <c r="D330" s="301"/>
      <c r="E330" s="301"/>
      <c r="F330" s="302"/>
      <c r="G330" s="302"/>
      <c r="H330" s="239"/>
      <c r="I330" s="20"/>
      <c r="K330" s="28"/>
    </row>
    <row r="331" spans="1:11" ht="10.5" customHeight="1" x14ac:dyDescent="0.2">
      <c r="A331" s="2"/>
      <c r="B331" s="16" t="s">
        <v>416</v>
      </c>
      <c r="C331" s="301">
        <v>21.6</v>
      </c>
      <c r="D331" s="301">
        <v>4030</v>
      </c>
      <c r="E331" s="301">
        <v>4051.6</v>
      </c>
      <c r="F331" s="302"/>
      <c r="G331" s="302"/>
      <c r="H331" s="239"/>
      <c r="I331" s="20"/>
      <c r="K331" s="28"/>
    </row>
    <row r="332" spans="1:11" ht="10.5" customHeight="1" x14ac:dyDescent="0.2">
      <c r="A332" s="2"/>
      <c r="B332" s="574" t="s">
        <v>453</v>
      </c>
      <c r="C332" s="301"/>
      <c r="D332" s="301"/>
      <c r="E332" s="301"/>
      <c r="F332" s="302"/>
      <c r="G332" s="302"/>
      <c r="H332" s="239"/>
      <c r="I332" s="20"/>
      <c r="K332" s="28"/>
    </row>
    <row r="333" spans="1:11" ht="10.5" hidden="1" customHeight="1" x14ac:dyDescent="0.2">
      <c r="A333" s="2"/>
      <c r="B333" s="574"/>
      <c r="C333" s="301"/>
      <c r="D333" s="301"/>
      <c r="E333" s="301"/>
      <c r="F333" s="302"/>
      <c r="G333" s="302"/>
      <c r="H333" s="239"/>
      <c r="I333" s="20"/>
      <c r="K333" s="28"/>
    </row>
    <row r="334" spans="1:11" ht="10.5" customHeight="1" x14ac:dyDescent="0.2">
      <c r="A334" s="2"/>
      <c r="B334" s="16" t="s">
        <v>423</v>
      </c>
      <c r="C334" s="301">
        <v>22072</v>
      </c>
      <c r="D334" s="301">
        <v>27860</v>
      </c>
      <c r="E334" s="301">
        <v>49932</v>
      </c>
      <c r="F334" s="302"/>
      <c r="G334" s="302">
        <v>632</v>
      </c>
      <c r="H334" s="239">
        <v>-6.9717181503148651E-2</v>
      </c>
      <c r="I334" s="20"/>
    </row>
    <row r="335" spans="1:11" ht="10.5" customHeight="1" x14ac:dyDescent="0.2">
      <c r="A335" s="2"/>
      <c r="B335" s="16" t="s">
        <v>280</v>
      </c>
      <c r="C335" s="301"/>
      <c r="D335" s="301">
        <v>-12140735.539999984</v>
      </c>
      <c r="E335" s="301">
        <v>-12140735.539999984</v>
      </c>
      <c r="F335" s="302">
        <v>-1693.7699999999998</v>
      </c>
      <c r="G335" s="302">
        <v>-64412.829999999987</v>
      </c>
      <c r="H335" s="239">
        <v>0.52488534520919794</v>
      </c>
      <c r="I335" s="20"/>
    </row>
    <row r="336" spans="1:11" s="28" customFormat="1" ht="16.5" customHeight="1" x14ac:dyDescent="0.2">
      <c r="A336" s="54"/>
      <c r="B336" s="35" t="s">
        <v>135</v>
      </c>
      <c r="C336" s="303">
        <v>184300894.28000036</v>
      </c>
      <c r="D336" s="303">
        <v>213881850.09608203</v>
      </c>
      <c r="E336" s="303">
        <v>398182744.37608248</v>
      </c>
      <c r="F336" s="304">
        <v>2662487.6300000018</v>
      </c>
      <c r="G336" s="304">
        <v>1850795.16</v>
      </c>
      <c r="H336" s="237">
        <v>0.16229092213798357</v>
      </c>
      <c r="I336" s="27"/>
      <c r="J336" s="5"/>
      <c r="K336" s="209" t="b">
        <f>IF(ABS(E336-SUM(E325:E335))&lt;0.001,TRUE,FALSE)</f>
        <v>1</v>
      </c>
    </row>
    <row r="337" spans="1:11" ht="10.5" customHeight="1" x14ac:dyDescent="0.2">
      <c r="A337" s="2"/>
      <c r="B337" s="31" t="s">
        <v>136</v>
      </c>
      <c r="C337" s="303"/>
      <c r="D337" s="303"/>
      <c r="E337" s="303"/>
      <c r="F337" s="304"/>
      <c r="G337" s="304"/>
      <c r="H337" s="237"/>
      <c r="I337" s="20"/>
      <c r="K337" s="28"/>
    </row>
    <row r="338" spans="1:11" ht="10.5" customHeight="1" x14ac:dyDescent="0.2">
      <c r="A338" s="2"/>
      <c r="B338" s="37" t="s">
        <v>138</v>
      </c>
      <c r="C338" s="301">
        <v>42386314.829999663</v>
      </c>
      <c r="D338" s="301">
        <v>32725865.970000163</v>
      </c>
      <c r="E338" s="301">
        <v>75112180.799999818</v>
      </c>
      <c r="F338" s="302">
        <v>62282.11</v>
      </c>
      <c r="G338" s="302">
        <v>333334.50000000006</v>
      </c>
      <c r="H338" s="239">
        <v>0.12868982918130678</v>
      </c>
      <c r="I338" s="20"/>
      <c r="K338" s="28"/>
    </row>
    <row r="339" spans="1:11" ht="10.5" customHeight="1" x14ac:dyDescent="0.2">
      <c r="A339" s="2"/>
      <c r="B339" s="37" t="s">
        <v>221</v>
      </c>
      <c r="C339" s="301">
        <v>22495.940000000017</v>
      </c>
      <c r="D339" s="301">
        <v>686240.83</v>
      </c>
      <c r="E339" s="301">
        <v>708736.7699999999</v>
      </c>
      <c r="F339" s="302"/>
      <c r="G339" s="302">
        <v>1473.23</v>
      </c>
      <c r="H339" s="239">
        <v>7.9254449443719732E-2</v>
      </c>
      <c r="I339" s="20"/>
      <c r="K339" s="209"/>
    </row>
    <row r="340" spans="1:11" s="28" customFormat="1" ht="10.5" customHeight="1" x14ac:dyDescent="0.2">
      <c r="A340" s="54"/>
      <c r="B340" s="16" t="s">
        <v>128</v>
      </c>
      <c r="C340" s="301"/>
      <c r="D340" s="301"/>
      <c r="E340" s="301"/>
      <c r="F340" s="302"/>
      <c r="G340" s="302"/>
      <c r="H340" s="239"/>
      <c r="I340" s="27"/>
      <c r="J340" s="5"/>
    </row>
    <row r="341" spans="1:11" s="28" customFormat="1" ht="10.5" customHeight="1" x14ac:dyDescent="0.2">
      <c r="A341" s="54"/>
      <c r="B341" s="16" t="s">
        <v>416</v>
      </c>
      <c r="C341" s="301"/>
      <c r="D341" s="301">
        <v>480</v>
      </c>
      <c r="E341" s="301">
        <v>480</v>
      </c>
      <c r="F341" s="302"/>
      <c r="G341" s="302"/>
      <c r="H341" s="239">
        <v>2.1276595744680771E-2</v>
      </c>
      <c r="I341" s="27"/>
      <c r="J341" s="5"/>
    </row>
    <row r="342" spans="1:11" s="28" customFormat="1" ht="10.5" customHeight="1" x14ac:dyDescent="0.2">
      <c r="A342" s="54"/>
      <c r="B342" s="16" t="s">
        <v>436</v>
      </c>
      <c r="C342" s="301">
        <v>126519.51000000001</v>
      </c>
      <c r="D342" s="301">
        <v>119100</v>
      </c>
      <c r="E342" s="301">
        <v>245619.51</v>
      </c>
      <c r="F342" s="302"/>
      <c r="G342" s="302">
        <v>1505</v>
      </c>
      <c r="H342" s="239">
        <v>0.14673658900975783</v>
      </c>
      <c r="I342" s="27"/>
      <c r="J342" s="5"/>
    </row>
    <row r="343" spans="1:11" s="28" customFormat="1" ht="10.5" customHeight="1" x14ac:dyDescent="0.2">
      <c r="A343" s="54"/>
      <c r="B343" s="574" t="s">
        <v>454</v>
      </c>
      <c r="C343" s="301"/>
      <c r="D343" s="301">
        <v>2162</v>
      </c>
      <c r="E343" s="301">
        <v>2162</v>
      </c>
      <c r="F343" s="302"/>
      <c r="G343" s="302"/>
      <c r="H343" s="239"/>
      <c r="I343" s="27"/>
      <c r="J343" s="5"/>
    </row>
    <row r="344" spans="1:11" s="28" customFormat="1" ht="10.5" hidden="1" customHeight="1" x14ac:dyDescent="0.2">
      <c r="A344" s="54"/>
      <c r="B344" s="574"/>
      <c r="C344" s="301"/>
      <c r="D344" s="301"/>
      <c r="E344" s="301"/>
      <c r="F344" s="302"/>
      <c r="G344" s="302"/>
      <c r="H344" s="239"/>
      <c r="I344" s="27"/>
      <c r="J344" s="5"/>
    </row>
    <row r="345" spans="1:11" ht="12.75" customHeight="1" x14ac:dyDescent="0.2">
      <c r="A345" s="2"/>
      <c r="B345" s="16" t="s">
        <v>280</v>
      </c>
      <c r="C345" s="301"/>
      <c r="D345" s="301">
        <v>-327820.16999999987</v>
      </c>
      <c r="E345" s="301">
        <v>-327820.16999999987</v>
      </c>
      <c r="F345" s="302">
        <v>-20.5</v>
      </c>
      <c r="G345" s="302">
        <v>-1124.18</v>
      </c>
      <c r="H345" s="239">
        <v>0.55355481990820099</v>
      </c>
      <c r="I345" s="20"/>
    </row>
    <row r="346" spans="1:11" s="28" customFormat="1" ht="16.5" customHeight="1" x14ac:dyDescent="0.2">
      <c r="A346" s="54"/>
      <c r="B346" s="16" t="s">
        <v>356</v>
      </c>
      <c r="C346" s="301"/>
      <c r="D346" s="301">
        <v>1006747.0420300001</v>
      </c>
      <c r="E346" s="301">
        <v>1006747.0420300001</v>
      </c>
      <c r="F346" s="302"/>
      <c r="G346" s="302"/>
      <c r="H346" s="239">
        <v>0.73095998232618853</v>
      </c>
      <c r="I346" s="27"/>
      <c r="J346" s="5"/>
    </row>
    <row r="347" spans="1:11" ht="10.5" customHeight="1" x14ac:dyDescent="0.2">
      <c r="A347" s="2"/>
      <c r="B347" s="35" t="s">
        <v>137</v>
      </c>
      <c r="C347" s="303">
        <v>42535330.279999666</v>
      </c>
      <c r="D347" s="303">
        <v>34212775.672030158</v>
      </c>
      <c r="E347" s="303">
        <v>76748105.952029824</v>
      </c>
      <c r="F347" s="304">
        <v>62261.61</v>
      </c>
      <c r="G347" s="304">
        <v>335188.5500000001</v>
      </c>
      <c r="H347" s="237">
        <v>0.13214385589641764</v>
      </c>
      <c r="I347" s="20"/>
      <c r="K347" s="209" t="b">
        <f>IF(ABS(E347-SUM(E338:E346))&lt;0.001,TRUE,FALSE)</f>
        <v>1</v>
      </c>
    </row>
    <row r="348" spans="1:11" ht="10.5" customHeight="1" x14ac:dyDescent="0.2">
      <c r="A348" s="2"/>
      <c r="B348" s="31" t="s">
        <v>141</v>
      </c>
      <c r="C348" s="303"/>
      <c r="D348" s="303"/>
      <c r="E348" s="303"/>
      <c r="F348" s="304"/>
      <c r="G348" s="304"/>
      <c r="H348" s="237"/>
      <c r="I348" s="20"/>
      <c r="K348" s="57"/>
    </row>
    <row r="349" spans="1:11" s="57" customFormat="1" ht="10.5" customHeight="1" x14ac:dyDescent="0.2">
      <c r="A349" s="6"/>
      <c r="B349" s="37" t="s">
        <v>151</v>
      </c>
      <c r="C349" s="301">
        <v>12866457.730000045</v>
      </c>
      <c r="D349" s="301">
        <v>4249872.330000015</v>
      </c>
      <c r="E349" s="301">
        <v>17116330.060000062</v>
      </c>
      <c r="F349" s="302">
        <v>1116.18</v>
      </c>
      <c r="G349" s="302">
        <v>60891.669999999984</v>
      </c>
      <c r="H349" s="239">
        <v>0.2636562038428083</v>
      </c>
      <c r="I349" s="56"/>
      <c r="J349" s="5"/>
    </row>
    <row r="350" spans="1:11" s="57" customFormat="1" ht="10.5" customHeight="1" x14ac:dyDescent="0.2">
      <c r="A350" s="6"/>
      <c r="B350" s="37" t="s">
        <v>222</v>
      </c>
      <c r="C350" s="301">
        <v>678</v>
      </c>
      <c r="D350" s="301">
        <v>5760.5300000000007</v>
      </c>
      <c r="E350" s="301">
        <v>6438.5300000000007</v>
      </c>
      <c r="F350" s="302"/>
      <c r="G350" s="302">
        <v>62.08</v>
      </c>
      <c r="H350" s="239">
        <v>9.2056177309634002E-3</v>
      </c>
      <c r="I350" s="56"/>
      <c r="J350" s="5"/>
      <c r="K350" s="209"/>
    </row>
    <row r="351" spans="1:11" s="57" customFormat="1" ht="10.5" customHeight="1" x14ac:dyDescent="0.2">
      <c r="A351" s="6"/>
      <c r="B351" s="16" t="s">
        <v>128</v>
      </c>
      <c r="C351" s="306"/>
      <c r="D351" s="306"/>
      <c r="E351" s="306"/>
      <c r="F351" s="307"/>
      <c r="G351" s="307"/>
      <c r="H351" s="182"/>
      <c r="I351" s="56"/>
      <c r="J351" s="5"/>
      <c r="K351" s="209"/>
    </row>
    <row r="352" spans="1:11" s="57" customFormat="1" ht="10.5" customHeight="1" x14ac:dyDescent="0.2">
      <c r="A352" s="6"/>
      <c r="B352" s="16" t="s">
        <v>427</v>
      </c>
      <c r="C352" s="306">
        <v>679.8</v>
      </c>
      <c r="D352" s="306">
        <v>1483</v>
      </c>
      <c r="E352" s="306">
        <v>2162.8000000000002</v>
      </c>
      <c r="F352" s="307"/>
      <c r="G352" s="307"/>
      <c r="H352" s="182">
        <v>0.60231145354867399</v>
      </c>
      <c r="I352" s="56"/>
      <c r="J352" s="5"/>
      <c r="K352" s="60"/>
    </row>
    <row r="353" spans="1:11" s="57" customFormat="1" ht="10.5" hidden="1" customHeight="1" x14ac:dyDescent="0.2">
      <c r="A353" s="6"/>
      <c r="B353" s="16"/>
      <c r="C353" s="306"/>
      <c r="D353" s="306"/>
      <c r="E353" s="306"/>
      <c r="F353" s="307"/>
      <c r="G353" s="307"/>
      <c r="H353" s="182"/>
      <c r="I353" s="56"/>
      <c r="J353" s="5"/>
    </row>
    <row r="354" spans="1:11" s="57" customFormat="1" ht="10.5" customHeight="1" x14ac:dyDescent="0.2">
      <c r="A354" s="6"/>
      <c r="B354" s="574" t="s">
        <v>455</v>
      </c>
      <c r="C354" s="306"/>
      <c r="D354" s="306"/>
      <c r="E354" s="306"/>
      <c r="F354" s="307"/>
      <c r="G354" s="307"/>
      <c r="H354" s="182"/>
      <c r="I354" s="56"/>
      <c r="J354" s="5"/>
    </row>
    <row r="355" spans="1:11" s="57" customFormat="1" ht="10.5" hidden="1" customHeight="1" x14ac:dyDescent="0.2">
      <c r="A355" s="6"/>
      <c r="B355" s="574"/>
      <c r="C355" s="306"/>
      <c r="D355" s="306"/>
      <c r="E355" s="306"/>
      <c r="F355" s="307"/>
      <c r="G355" s="307"/>
      <c r="H355" s="182"/>
      <c r="I355" s="56"/>
      <c r="J355" s="5"/>
    </row>
    <row r="356" spans="1:11" s="60" customFormat="1" ht="14.25" customHeight="1" x14ac:dyDescent="0.2">
      <c r="A356" s="24"/>
      <c r="B356" s="16" t="s">
        <v>423</v>
      </c>
      <c r="C356" s="306"/>
      <c r="D356" s="306"/>
      <c r="E356" s="306"/>
      <c r="F356" s="307"/>
      <c r="G356" s="307"/>
      <c r="H356" s="182"/>
      <c r="I356" s="59"/>
      <c r="K356" s="57"/>
    </row>
    <row r="357" spans="1:11" s="60" customFormat="1" ht="14.25" customHeight="1" x14ac:dyDescent="0.2">
      <c r="A357" s="24"/>
      <c r="B357" s="16" t="s">
        <v>280</v>
      </c>
      <c r="C357" s="306"/>
      <c r="D357" s="306">
        <v>-486389.11000000004</v>
      </c>
      <c r="E357" s="306">
        <v>-486389.11000000004</v>
      </c>
      <c r="F357" s="307"/>
      <c r="G357" s="307">
        <v>-1805.77</v>
      </c>
      <c r="H357" s="182"/>
      <c r="I357" s="59"/>
    </row>
    <row r="358" spans="1:11" s="57" customFormat="1" ht="10.5" customHeight="1" x14ac:dyDescent="0.2">
      <c r="A358" s="6"/>
      <c r="B358" s="35" t="s">
        <v>142</v>
      </c>
      <c r="C358" s="308">
        <v>12867815.530000046</v>
      </c>
      <c r="D358" s="308">
        <v>3770726.7500000154</v>
      </c>
      <c r="E358" s="308">
        <v>16638542.280000059</v>
      </c>
      <c r="F358" s="309">
        <v>1116.18</v>
      </c>
      <c r="G358" s="309">
        <v>59147.979999999981</v>
      </c>
      <c r="H358" s="183">
        <v>0.24937751989151247</v>
      </c>
      <c r="I358" s="56"/>
      <c r="J358" s="5"/>
      <c r="K358" s="209" t="b">
        <f>IF(ABS(E358-SUM(E349:E357))&lt;0.001,TRUE,FALSE)</f>
        <v>1</v>
      </c>
    </row>
    <row r="359" spans="1:11" s="57" customFormat="1" ht="10.5" customHeight="1" x14ac:dyDescent="0.2">
      <c r="A359" s="6"/>
      <c r="B359" s="31" t="s">
        <v>139</v>
      </c>
      <c r="C359" s="308"/>
      <c r="D359" s="308"/>
      <c r="E359" s="308"/>
      <c r="F359" s="309"/>
      <c r="G359" s="309"/>
      <c r="H359" s="183"/>
      <c r="I359" s="56"/>
      <c r="J359" s="5"/>
    </row>
    <row r="360" spans="1:11" s="57" customFormat="1" ht="10.5" customHeight="1" x14ac:dyDescent="0.2">
      <c r="A360" s="6"/>
      <c r="B360" s="37" t="s">
        <v>140</v>
      </c>
      <c r="C360" s="306">
        <v>294667.90000000113</v>
      </c>
      <c r="D360" s="306">
        <v>42823.840000000004</v>
      </c>
      <c r="E360" s="306">
        <v>337491.7400000011</v>
      </c>
      <c r="F360" s="307"/>
      <c r="G360" s="307">
        <v>633.25</v>
      </c>
      <c r="H360" s="182"/>
      <c r="I360" s="56"/>
      <c r="J360" s="5"/>
      <c r="K360" s="209"/>
    </row>
    <row r="361" spans="1:11" s="57" customFormat="1" ht="10.5" customHeight="1" x14ac:dyDescent="0.2">
      <c r="A361" s="6"/>
      <c r="B361" s="37" t="s">
        <v>179</v>
      </c>
      <c r="C361" s="364">
        <v>52018.339999999887</v>
      </c>
      <c r="D361" s="306">
        <v>5827277.5099999616</v>
      </c>
      <c r="E361" s="306">
        <v>5879295.8499999614</v>
      </c>
      <c r="F361" s="307">
        <v>168</v>
      </c>
      <c r="G361" s="307">
        <v>20641.999999999996</v>
      </c>
      <c r="H361" s="182">
        <v>0.3840110492902622</v>
      </c>
      <c r="I361" s="56"/>
      <c r="J361" s="5"/>
      <c r="K361" s="209"/>
    </row>
    <row r="362" spans="1:11" s="57" customFormat="1" ht="10.5" customHeight="1" x14ac:dyDescent="0.2">
      <c r="A362" s="6"/>
      <c r="B362" s="37" t="s">
        <v>223</v>
      </c>
      <c r="C362" s="306">
        <v>739.6</v>
      </c>
      <c r="D362" s="306">
        <v>141991.95999999993</v>
      </c>
      <c r="E362" s="306">
        <v>142731.55999999994</v>
      </c>
      <c r="F362" s="307"/>
      <c r="G362" s="307">
        <v>545.88</v>
      </c>
      <c r="H362" s="182">
        <v>0.23903795869750755</v>
      </c>
      <c r="I362" s="56"/>
      <c r="J362" s="5"/>
    </row>
    <row r="363" spans="1:11" s="60" customFormat="1" ht="10.5" customHeight="1" x14ac:dyDescent="0.2">
      <c r="A363" s="24"/>
      <c r="B363" s="37" t="s">
        <v>498</v>
      </c>
      <c r="C363" s="306"/>
      <c r="D363" s="306">
        <v>820</v>
      </c>
      <c r="E363" s="306">
        <v>820</v>
      </c>
      <c r="F363" s="307"/>
      <c r="G363" s="307"/>
      <c r="H363" s="182"/>
      <c r="I363" s="59"/>
      <c r="J363" s="5"/>
    </row>
    <row r="364" spans="1:11" s="60" customFormat="1" ht="10.5" customHeight="1" x14ac:dyDescent="0.2">
      <c r="A364" s="24"/>
      <c r="B364" s="574" t="s">
        <v>456</v>
      </c>
      <c r="C364" s="306"/>
      <c r="D364" s="306"/>
      <c r="E364" s="306"/>
      <c r="F364" s="307"/>
      <c r="G364" s="307"/>
      <c r="H364" s="182"/>
      <c r="I364" s="59"/>
      <c r="J364" s="5"/>
    </row>
    <row r="365" spans="1:11" s="60" customFormat="1" ht="10.5" hidden="1" customHeight="1" x14ac:dyDescent="0.2">
      <c r="A365" s="24"/>
      <c r="B365" s="574"/>
      <c r="C365" s="306"/>
      <c r="D365" s="306"/>
      <c r="E365" s="306"/>
      <c r="F365" s="307"/>
      <c r="G365" s="307"/>
      <c r="H365" s="182"/>
      <c r="I365" s="59"/>
      <c r="J365" s="5"/>
    </row>
    <row r="366" spans="1:11" s="57" customFormat="1" x14ac:dyDescent="0.2">
      <c r="A366" s="6"/>
      <c r="B366" s="16" t="s">
        <v>423</v>
      </c>
      <c r="C366" s="306"/>
      <c r="D366" s="306"/>
      <c r="E366" s="306"/>
      <c r="F366" s="307"/>
      <c r="G366" s="307"/>
      <c r="H366" s="182"/>
      <c r="I366" s="56"/>
      <c r="K366" s="60"/>
    </row>
    <row r="367" spans="1:11" s="60" customFormat="1" ht="17.25" customHeight="1" x14ac:dyDescent="0.2">
      <c r="A367" s="24"/>
      <c r="B367" s="37" t="s">
        <v>280</v>
      </c>
      <c r="C367" s="306"/>
      <c r="D367" s="306">
        <v>-120580.81999999992</v>
      </c>
      <c r="E367" s="306">
        <v>-120580.81999999992</v>
      </c>
      <c r="F367" s="307">
        <v>-1</v>
      </c>
      <c r="G367" s="307">
        <v>-446.39</v>
      </c>
      <c r="H367" s="182"/>
      <c r="I367" s="59"/>
    </row>
    <row r="368" spans="1:11" s="60" customFormat="1" ht="17.25" customHeight="1" x14ac:dyDescent="0.2">
      <c r="A368" s="24"/>
      <c r="B368" s="35" t="s">
        <v>143</v>
      </c>
      <c r="C368" s="308">
        <v>347425.84000000096</v>
      </c>
      <c r="D368" s="308">
        <v>5892332.4899999602</v>
      </c>
      <c r="E368" s="308">
        <v>6239758.3299999619</v>
      </c>
      <c r="F368" s="309">
        <v>167</v>
      </c>
      <c r="G368" s="309">
        <v>21374.739999999998</v>
      </c>
      <c r="H368" s="183">
        <v>0.44485003156310543</v>
      </c>
      <c r="I368" s="59"/>
      <c r="K368" s="209" t="b">
        <f>IF(ABS(E368-SUM(E360:E367))&lt;0.001,TRUE,FALSE)</f>
        <v>1</v>
      </c>
    </row>
    <row r="369" spans="1:11" s="60" customFormat="1" ht="17.25" customHeight="1" x14ac:dyDescent="0.2">
      <c r="A369" s="24"/>
      <c r="B369" s="31" t="s">
        <v>466</v>
      </c>
      <c r="C369" s="308"/>
      <c r="D369" s="308"/>
      <c r="E369" s="308"/>
      <c r="F369" s="309"/>
      <c r="G369" s="309"/>
      <c r="H369" s="183"/>
      <c r="I369" s="59"/>
      <c r="K369" s="209"/>
    </row>
    <row r="370" spans="1:11" s="60" customFormat="1" ht="11.25" customHeight="1" x14ac:dyDescent="0.2">
      <c r="A370" s="24"/>
      <c r="B370" s="37" t="s">
        <v>468</v>
      </c>
      <c r="C370" s="306">
        <v>1704004.8</v>
      </c>
      <c r="D370" s="306">
        <v>231338</v>
      </c>
      <c r="E370" s="306">
        <v>1935342.8</v>
      </c>
      <c r="F370" s="307"/>
      <c r="G370" s="307">
        <v>4618</v>
      </c>
      <c r="H370" s="182">
        <v>0.47818825009539689</v>
      </c>
      <c r="I370" s="59"/>
      <c r="K370" s="209"/>
    </row>
    <row r="371" spans="1:11" s="60" customFormat="1" ht="17.25" customHeight="1" x14ac:dyDescent="0.2">
      <c r="A371" s="24"/>
      <c r="B371" s="35" t="s">
        <v>467</v>
      </c>
      <c r="C371" s="308">
        <v>1704004.8</v>
      </c>
      <c r="D371" s="308">
        <v>231338</v>
      </c>
      <c r="E371" s="308">
        <v>1935342.8</v>
      </c>
      <c r="F371" s="309"/>
      <c r="G371" s="309">
        <v>4618</v>
      </c>
      <c r="H371" s="183">
        <v>0.47818825009539689</v>
      </c>
      <c r="I371" s="59"/>
      <c r="K371" s="209"/>
    </row>
    <row r="372" spans="1:11" s="57" customFormat="1" ht="10.5" customHeight="1" x14ac:dyDescent="0.2">
      <c r="A372" s="6"/>
      <c r="B372" s="31" t="s">
        <v>122</v>
      </c>
      <c r="C372" s="308"/>
      <c r="D372" s="308"/>
      <c r="E372" s="308"/>
      <c r="F372" s="309"/>
      <c r="G372" s="309"/>
      <c r="H372" s="183"/>
      <c r="I372" s="56"/>
      <c r="J372" s="5"/>
    </row>
    <row r="373" spans="1:11" s="57" customFormat="1" ht="10.5" customHeight="1" x14ac:dyDescent="0.2">
      <c r="A373" s="6"/>
      <c r="B373" s="37" t="s">
        <v>144</v>
      </c>
      <c r="C373" s="306">
        <v>1583.3699999999985</v>
      </c>
      <c r="D373" s="306">
        <v>16905.010000000009</v>
      </c>
      <c r="E373" s="306">
        <v>18488.380000000008</v>
      </c>
      <c r="F373" s="307"/>
      <c r="G373" s="307"/>
      <c r="H373" s="182">
        <v>-0.38042120304662408</v>
      </c>
      <c r="I373" s="56"/>
      <c r="J373" s="5"/>
      <c r="K373" s="209"/>
    </row>
    <row r="374" spans="1:11" s="57" customFormat="1" ht="10.5" customHeight="1" x14ac:dyDescent="0.2">
      <c r="A374" s="6"/>
      <c r="B374" s="37" t="s">
        <v>224</v>
      </c>
      <c r="C374" s="306">
        <v>188.72</v>
      </c>
      <c r="D374" s="306">
        <v>8300.6999999999989</v>
      </c>
      <c r="E374" s="306">
        <v>8489.42</v>
      </c>
      <c r="F374" s="307"/>
      <c r="G374" s="307"/>
      <c r="H374" s="182">
        <v>-0.28716284865492137</v>
      </c>
      <c r="I374" s="56"/>
      <c r="J374" s="5"/>
      <c r="K374" s="63"/>
    </row>
    <row r="375" spans="1:11" s="57" customFormat="1" ht="10.5" hidden="1" customHeight="1" x14ac:dyDescent="0.2">
      <c r="A375" s="6"/>
      <c r="B375" s="37"/>
      <c r="C375" s="306"/>
      <c r="D375" s="306"/>
      <c r="E375" s="306"/>
      <c r="F375" s="307"/>
      <c r="G375" s="307"/>
      <c r="H375" s="182"/>
      <c r="I375" s="56"/>
      <c r="J375" s="5"/>
      <c r="K375" s="63"/>
    </row>
    <row r="376" spans="1:11" s="57" customFormat="1" ht="10.5" hidden="1" customHeight="1" x14ac:dyDescent="0.2">
      <c r="A376" s="6"/>
      <c r="B376" s="37"/>
      <c r="C376" s="306"/>
      <c r="D376" s="306"/>
      <c r="E376" s="306"/>
      <c r="F376" s="307"/>
      <c r="G376" s="307"/>
      <c r="H376" s="182"/>
      <c r="I376" s="56"/>
      <c r="J376" s="5"/>
      <c r="K376" s="63"/>
    </row>
    <row r="377" spans="1:11" s="60" customFormat="1" ht="10.5" customHeight="1" x14ac:dyDescent="0.2">
      <c r="A377" s="24"/>
      <c r="B377" s="16" t="s">
        <v>423</v>
      </c>
      <c r="C377" s="306"/>
      <c r="D377" s="306"/>
      <c r="E377" s="306"/>
      <c r="F377" s="307"/>
      <c r="G377" s="307"/>
      <c r="H377" s="182"/>
      <c r="I377" s="59"/>
      <c r="J377" s="5"/>
    </row>
    <row r="378" spans="1:11" s="63" customFormat="1" ht="14.25" customHeight="1" x14ac:dyDescent="0.2">
      <c r="A378" s="61"/>
      <c r="B378" s="35" t="s">
        <v>120</v>
      </c>
      <c r="C378" s="308">
        <v>1772.0899999999986</v>
      </c>
      <c r="D378" s="308">
        <v>25205.710000000006</v>
      </c>
      <c r="E378" s="308">
        <v>26977.800000000007</v>
      </c>
      <c r="F378" s="309"/>
      <c r="G378" s="309"/>
      <c r="H378" s="183">
        <v>-0.35381864919359662</v>
      </c>
      <c r="I378" s="62"/>
      <c r="K378" s="209" t="b">
        <f>IF(ABS(E378-SUM(E373:E377))&lt;0.001,TRUE,FALSE)</f>
        <v>1</v>
      </c>
    </row>
    <row r="379" spans="1:11" s="63" customFormat="1" ht="14.25" customHeight="1" x14ac:dyDescent="0.2">
      <c r="A379" s="61"/>
      <c r="B379" s="31" t="s">
        <v>244</v>
      </c>
      <c r="C379" s="308"/>
      <c r="D379" s="308"/>
      <c r="E379" s="308"/>
      <c r="F379" s="309"/>
      <c r="G379" s="309"/>
      <c r="H379" s="183"/>
      <c r="I379" s="62"/>
      <c r="K379" s="60"/>
    </row>
    <row r="380" spans="1:11" s="60" customFormat="1" ht="11.25" customHeight="1" x14ac:dyDescent="0.2">
      <c r="A380" s="24"/>
      <c r="B380" s="37" t="s">
        <v>144</v>
      </c>
      <c r="C380" s="306">
        <v>7.65</v>
      </c>
      <c r="D380" s="306">
        <v>4.3600000000000003</v>
      </c>
      <c r="E380" s="306">
        <v>12.010000000000002</v>
      </c>
      <c r="F380" s="307"/>
      <c r="G380" s="307"/>
      <c r="H380" s="182">
        <v>-0.62398246712586092</v>
      </c>
      <c r="I380" s="59"/>
      <c r="J380" s="5"/>
      <c r="K380" s="57"/>
    </row>
    <row r="381" spans="1:11" s="57" customFormat="1" ht="10.5" customHeight="1" x14ac:dyDescent="0.2">
      <c r="A381" s="6"/>
      <c r="B381" s="37" t="s">
        <v>125</v>
      </c>
      <c r="C381" s="306">
        <v>923320.97000000882</v>
      </c>
      <c r="D381" s="306">
        <v>4394388.0899999645</v>
      </c>
      <c r="E381" s="306">
        <v>5317709.0599999735</v>
      </c>
      <c r="F381" s="307"/>
      <c r="G381" s="307">
        <v>16347.639999999994</v>
      </c>
      <c r="H381" s="182">
        <v>8.0210038365825964E-2</v>
      </c>
      <c r="I381" s="56"/>
      <c r="J381" s="5"/>
    </row>
    <row r="382" spans="1:11" s="57" customFormat="1" ht="10.5" customHeight="1" x14ac:dyDescent="0.2">
      <c r="A382" s="6"/>
      <c r="B382" s="37" t="s">
        <v>126</v>
      </c>
      <c r="C382" s="306">
        <v>1765.3600000000004</v>
      </c>
      <c r="D382" s="306">
        <v>24517.150000000009</v>
      </c>
      <c r="E382" s="306">
        <v>26282.510000000006</v>
      </c>
      <c r="F382" s="307"/>
      <c r="G382" s="307">
        <v>269.76</v>
      </c>
      <c r="H382" s="182"/>
      <c r="I382" s="56"/>
      <c r="J382" s="5"/>
    </row>
    <row r="383" spans="1:11" s="57" customFormat="1" ht="10.5" customHeight="1" x14ac:dyDescent="0.2">
      <c r="A383" s="6"/>
      <c r="B383" s="37" t="s">
        <v>127</v>
      </c>
      <c r="C383" s="306">
        <v>280508.23999999976</v>
      </c>
      <c r="D383" s="306">
        <v>3068558.0499999993</v>
      </c>
      <c r="E383" s="306">
        <v>3349066.2899999991</v>
      </c>
      <c r="F383" s="307"/>
      <c r="G383" s="307">
        <v>10226.560000000001</v>
      </c>
      <c r="H383" s="182"/>
      <c r="I383" s="56"/>
      <c r="J383" s="5"/>
    </row>
    <row r="384" spans="1:11" s="57" customFormat="1" ht="10.5" customHeight="1" x14ac:dyDescent="0.2">
      <c r="A384" s="6"/>
      <c r="B384" s="37" t="s">
        <v>133</v>
      </c>
      <c r="C384" s="306">
        <v>60185.37000000001</v>
      </c>
      <c r="D384" s="306">
        <v>180219.01000000007</v>
      </c>
      <c r="E384" s="306">
        <v>240404.38000000006</v>
      </c>
      <c r="F384" s="307"/>
      <c r="G384" s="307">
        <v>1633.01</v>
      </c>
      <c r="H384" s="182">
        <v>0.46823051947357985</v>
      </c>
      <c r="I384" s="56"/>
      <c r="J384" s="5"/>
    </row>
    <row r="385" spans="1:11" s="57" customFormat="1" ht="10.5" customHeight="1" x14ac:dyDescent="0.2">
      <c r="A385" s="6"/>
      <c r="B385" s="37" t="s">
        <v>134</v>
      </c>
      <c r="C385" s="306">
        <v>7010.0399999999981</v>
      </c>
      <c r="D385" s="306">
        <v>36634.810000000012</v>
      </c>
      <c r="E385" s="306">
        <v>43644.850000000013</v>
      </c>
      <c r="F385" s="307"/>
      <c r="G385" s="307"/>
      <c r="H385" s="182">
        <v>-0.51543781889535856</v>
      </c>
      <c r="I385" s="56"/>
      <c r="J385" s="5"/>
    </row>
    <row r="386" spans="1:11" s="57" customFormat="1" ht="10.5" customHeight="1" x14ac:dyDescent="0.2">
      <c r="A386" s="6"/>
      <c r="B386" s="37" t="s">
        <v>24</v>
      </c>
      <c r="C386" s="306">
        <v>314617.31999999977</v>
      </c>
      <c r="D386" s="306">
        <v>255722.22</v>
      </c>
      <c r="E386" s="306">
        <v>570339.53999999969</v>
      </c>
      <c r="F386" s="307"/>
      <c r="G386" s="307">
        <v>1719.7000000000003</v>
      </c>
      <c r="H386" s="182">
        <v>0.36166064383103014</v>
      </c>
      <c r="I386" s="56"/>
      <c r="J386" s="5"/>
      <c r="K386" s="5"/>
    </row>
    <row r="387" spans="1:11" s="57" customFormat="1" ht="10.5" customHeight="1" x14ac:dyDescent="0.2">
      <c r="A387" s="6"/>
      <c r="B387" s="37" t="s">
        <v>138</v>
      </c>
      <c r="C387" s="306">
        <v>71017.48000000004</v>
      </c>
      <c r="D387" s="306">
        <v>37129.179999999993</v>
      </c>
      <c r="E387" s="306">
        <v>108146.66000000005</v>
      </c>
      <c r="F387" s="307"/>
      <c r="G387" s="307">
        <v>326.70000000000005</v>
      </c>
      <c r="H387" s="182">
        <v>1.6733706726961728E-2</v>
      </c>
      <c r="I387" s="56"/>
      <c r="J387" s="5"/>
    </row>
    <row r="388" spans="1:11" s="57" customFormat="1" ht="10.5" customHeight="1" x14ac:dyDescent="0.2">
      <c r="A388" s="6"/>
      <c r="B388" s="37" t="s">
        <v>34</v>
      </c>
      <c r="C388" s="306">
        <v>3648043.0299999793</v>
      </c>
      <c r="D388" s="306">
        <v>781248.75999999978</v>
      </c>
      <c r="E388" s="306">
        <v>4429291.7899999786</v>
      </c>
      <c r="F388" s="307"/>
      <c r="G388" s="307">
        <v>8009.5399999999972</v>
      </c>
      <c r="H388" s="182">
        <v>4.5050644727931299E-2</v>
      </c>
      <c r="I388" s="56"/>
      <c r="J388" s="5"/>
    </row>
    <row r="389" spans="1:11" s="57" customFormat="1" ht="10.5" customHeight="1" x14ac:dyDescent="0.2">
      <c r="A389" s="6"/>
      <c r="B389" s="37" t="s">
        <v>140</v>
      </c>
      <c r="C389" s="306">
        <v>791.82</v>
      </c>
      <c r="D389" s="306">
        <v>80.509999999999991</v>
      </c>
      <c r="E389" s="306">
        <v>872.33</v>
      </c>
      <c r="F389" s="307"/>
      <c r="G389" s="307"/>
      <c r="H389" s="182"/>
      <c r="I389" s="56"/>
    </row>
    <row r="390" spans="1:11" s="57" customFormat="1" ht="10.5" customHeight="1" x14ac:dyDescent="0.2">
      <c r="A390" s="6"/>
      <c r="B390" s="37" t="s">
        <v>129</v>
      </c>
      <c r="C390" s="306">
        <v>285156.03999999858</v>
      </c>
      <c r="D390" s="306">
        <v>2449674.94</v>
      </c>
      <c r="E390" s="306">
        <v>2734830.9799999986</v>
      </c>
      <c r="F390" s="307"/>
      <c r="G390" s="307">
        <v>9565.06</v>
      </c>
      <c r="H390" s="182">
        <v>0.27902477981420226</v>
      </c>
      <c r="I390" s="56"/>
    </row>
    <row r="391" spans="1:11" s="57" customFormat="1" ht="10.5" customHeight="1" x14ac:dyDescent="0.2">
      <c r="A391" s="6"/>
      <c r="B391" s="37" t="s">
        <v>381</v>
      </c>
      <c r="C391" s="306">
        <v>2113.8000000000002</v>
      </c>
      <c r="D391" s="306">
        <v>2080.5</v>
      </c>
      <c r="E391" s="306">
        <v>4194.3</v>
      </c>
      <c r="F391" s="307"/>
      <c r="G391" s="307">
        <v>10</v>
      </c>
      <c r="H391" s="182"/>
      <c r="I391" s="56"/>
      <c r="J391" s="5"/>
    </row>
    <row r="392" spans="1:11" s="57" customFormat="1" ht="10.5" customHeight="1" x14ac:dyDescent="0.2">
      <c r="A392" s="6"/>
      <c r="B392" s="16" t="s">
        <v>427</v>
      </c>
      <c r="C392" s="306">
        <v>60</v>
      </c>
      <c r="D392" s="306">
        <v>100</v>
      </c>
      <c r="E392" s="306">
        <v>160</v>
      </c>
      <c r="F392" s="307"/>
      <c r="G392" s="307"/>
      <c r="H392" s="182"/>
      <c r="I392" s="56"/>
      <c r="J392" s="5"/>
    </row>
    <row r="393" spans="1:11" s="57" customFormat="1" ht="10.5" customHeight="1" x14ac:dyDescent="0.2">
      <c r="A393" s="6"/>
      <c r="B393" s="37" t="s">
        <v>353</v>
      </c>
      <c r="C393" s="306"/>
      <c r="D393" s="306"/>
      <c r="E393" s="306"/>
      <c r="F393" s="307"/>
      <c r="G393" s="307"/>
      <c r="H393" s="182"/>
      <c r="I393" s="56"/>
      <c r="J393" s="5"/>
    </row>
    <row r="394" spans="1:11" s="57" customFormat="1" ht="10.5" customHeight="1" x14ac:dyDescent="0.2">
      <c r="A394" s="6"/>
      <c r="B394" s="37" t="s">
        <v>415</v>
      </c>
      <c r="C394" s="306"/>
      <c r="D394" s="306"/>
      <c r="E394" s="306"/>
      <c r="F394" s="307"/>
      <c r="G394" s="307"/>
      <c r="H394" s="182"/>
      <c r="I394" s="56"/>
      <c r="J394" s="5"/>
    </row>
    <row r="395" spans="1:11" s="57" customFormat="1" ht="10.5" customHeight="1" x14ac:dyDescent="0.2">
      <c r="A395" s="6"/>
      <c r="B395" s="37" t="s">
        <v>179</v>
      </c>
      <c r="C395" s="306">
        <v>178.94</v>
      </c>
      <c r="D395" s="306">
        <v>46004.720000000016</v>
      </c>
      <c r="E395" s="306">
        <v>46183.660000000018</v>
      </c>
      <c r="F395" s="307"/>
      <c r="G395" s="307">
        <v>30</v>
      </c>
      <c r="H395" s="182">
        <v>0.50832895425696911</v>
      </c>
      <c r="I395" s="56"/>
      <c r="J395" s="5"/>
    </row>
    <row r="396" spans="1:11" s="57" customFormat="1" ht="10.5" customHeight="1" x14ac:dyDescent="0.2">
      <c r="A396" s="6"/>
      <c r="B396" s="37" t="s">
        <v>468</v>
      </c>
      <c r="C396" s="306">
        <v>7388</v>
      </c>
      <c r="D396" s="306">
        <v>2510</v>
      </c>
      <c r="E396" s="306">
        <v>9898</v>
      </c>
      <c r="F396" s="307"/>
      <c r="G396" s="307"/>
      <c r="H396" s="182"/>
      <c r="I396" s="56"/>
      <c r="J396" s="5"/>
    </row>
    <row r="397" spans="1:11" s="57" customFormat="1" ht="10.5" customHeight="1" x14ac:dyDescent="0.2">
      <c r="A397" s="6"/>
      <c r="B397" s="575" t="s">
        <v>460</v>
      </c>
      <c r="C397" s="306"/>
      <c r="D397" s="306"/>
      <c r="E397" s="306"/>
      <c r="F397" s="307"/>
      <c r="G397" s="307"/>
      <c r="H397" s="182"/>
      <c r="I397" s="56"/>
      <c r="J397" s="5"/>
    </row>
    <row r="398" spans="1:11" s="57" customFormat="1" ht="10.5" customHeight="1" x14ac:dyDescent="0.2">
      <c r="A398" s="6"/>
      <c r="B398" s="575" t="s">
        <v>488</v>
      </c>
      <c r="C398" s="306"/>
      <c r="D398" s="306"/>
      <c r="E398" s="306"/>
      <c r="F398" s="307"/>
      <c r="G398" s="307"/>
      <c r="H398" s="182"/>
      <c r="I398" s="56"/>
      <c r="J398" s="5"/>
    </row>
    <row r="399" spans="1:11" s="57" customFormat="1" ht="10.5" customHeight="1" x14ac:dyDescent="0.2">
      <c r="A399" s="6"/>
      <c r="B399" s="16" t="s">
        <v>423</v>
      </c>
      <c r="C399" s="306"/>
      <c r="D399" s="306">
        <v>3630</v>
      </c>
      <c r="E399" s="306">
        <v>3630</v>
      </c>
      <c r="F399" s="307"/>
      <c r="G399" s="307"/>
      <c r="H399" s="182"/>
      <c r="I399" s="56"/>
      <c r="J399" s="5"/>
    </row>
    <row r="400" spans="1:11" s="60" customFormat="1" ht="12.75" customHeight="1" x14ac:dyDescent="0.2">
      <c r="A400" s="24"/>
      <c r="B400" s="37" t="s">
        <v>280</v>
      </c>
      <c r="C400" s="306"/>
      <c r="D400" s="306">
        <v>-336892.15999999992</v>
      </c>
      <c r="E400" s="306">
        <v>-336892.15999999992</v>
      </c>
      <c r="F400" s="307"/>
      <c r="G400" s="307">
        <v>-1194.8399999999999</v>
      </c>
      <c r="H400" s="182">
        <v>0.69907633962728988</v>
      </c>
      <c r="I400" s="59"/>
      <c r="J400" s="5"/>
    </row>
    <row r="401" spans="1:11" s="57" customFormat="1" x14ac:dyDescent="0.2">
      <c r="A401" s="6"/>
      <c r="B401" s="35" t="s">
        <v>246</v>
      </c>
      <c r="C401" s="308">
        <v>5602164.0599999875</v>
      </c>
      <c r="D401" s="308">
        <v>10945610.139999965</v>
      </c>
      <c r="E401" s="308">
        <v>16547774.199999955</v>
      </c>
      <c r="F401" s="309"/>
      <c r="G401" s="309">
        <v>46943.12999999999</v>
      </c>
      <c r="H401" s="183">
        <v>0.15160699275328926</v>
      </c>
      <c r="I401" s="56"/>
      <c r="K401" s="209" t="b">
        <f>IF(ABS(E401-SUM(E380:E400))&lt;0.001,TRUE,FALSE)</f>
        <v>1</v>
      </c>
    </row>
    <row r="402" spans="1:11" s="60" customFormat="1" ht="13.5" customHeight="1" x14ac:dyDescent="0.2">
      <c r="A402" s="24"/>
      <c r="B402" s="35" t="s">
        <v>287</v>
      </c>
      <c r="C402" s="308">
        <v>325699855.92999983</v>
      </c>
      <c r="D402" s="308">
        <v>885127833.85793328</v>
      </c>
      <c r="E402" s="308">
        <v>1210827689.7879331</v>
      </c>
      <c r="F402" s="309">
        <v>2923461.2600000016</v>
      </c>
      <c r="G402" s="309">
        <v>4892145.7199999979</v>
      </c>
      <c r="H402" s="183">
        <v>0.1733210663327629</v>
      </c>
      <c r="I402" s="59"/>
      <c r="K402" s="209" t="b">
        <f>IF(ABS(E402-SUM(E323,E336,E347,E358,E368,E371,E378,E401))&lt;0.001,TRUE,FALSE)</f>
        <v>1</v>
      </c>
    </row>
    <row r="403" spans="1:11" s="60" customFormat="1" ht="10.5" customHeight="1" x14ac:dyDescent="0.2">
      <c r="A403" s="24"/>
      <c r="B403" s="31" t="s">
        <v>145</v>
      </c>
      <c r="C403" s="308"/>
      <c r="D403" s="308"/>
      <c r="E403" s="308"/>
      <c r="F403" s="309"/>
      <c r="G403" s="309"/>
      <c r="H403" s="183"/>
      <c r="I403" s="59"/>
      <c r="J403" s="5"/>
    </row>
    <row r="404" spans="1:11" s="60" customFormat="1" ht="10.5" customHeight="1" x14ac:dyDescent="0.2">
      <c r="A404" s="24"/>
      <c r="B404" s="37" t="s">
        <v>146</v>
      </c>
      <c r="C404" s="306">
        <v>135482512.31999224</v>
      </c>
      <c r="D404" s="306">
        <v>143354031.84304842</v>
      </c>
      <c r="E404" s="306">
        <v>278836544.16304064</v>
      </c>
      <c r="F404" s="307">
        <v>5378825.101247997</v>
      </c>
      <c r="G404" s="307">
        <v>1848826.1220799983</v>
      </c>
      <c r="H404" s="182">
        <v>8.2010518080717354E-3</v>
      </c>
      <c r="I404" s="59"/>
      <c r="J404" s="5"/>
    </row>
    <row r="405" spans="1:11" s="60" customFormat="1" ht="10.5" customHeight="1" x14ac:dyDescent="0.2">
      <c r="A405" s="24"/>
      <c r="B405" s="37" t="s">
        <v>442</v>
      </c>
      <c r="C405" s="306">
        <v>234990.12000000267</v>
      </c>
      <c r="D405" s="306">
        <v>141097.81999999945</v>
      </c>
      <c r="E405" s="306">
        <v>376087.9400000021</v>
      </c>
      <c r="F405" s="307">
        <v>6642.2800000000016</v>
      </c>
      <c r="G405" s="307">
        <v>1633.2899999999997</v>
      </c>
      <c r="H405" s="182">
        <v>-0.58715177767595883</v>
      </c>
      <c r="I405" s="59"/>
      <c r="J405" s="5"/>
    </row>
    <row r="406" spans="1:11" s="60" customFormat="1" ht="10.5" customHeight="1" x14ac:dyDescent="0.2">
      <c r="A406" s="24"/>
      <c r="B406" s="37" t="s">
        <v>147</v>
      </c>
      <c r="C406" s="306">
        <v>446464.57000000065</v>
      </c>
      <c r="D406" s="306">
        <v>473424.57000002172</v>
      </c>
      <c r="E406" s="306">
        <v>919889.14000002225</v>
      </c>
      <c r="F406" s="307">
        <v>16112.12</v>
      </c>
      <c r="G406" s="307">
        <v>3300.2599999999939</v>
      </c>
      <c r="H406" s="182">
        <v>-6.6808439751117055E-3</v>
      </c>
      <c r="I406" s="59"/>
      <c r="J406" s="5"/>
    </row>
    <row r="407" spans="1:11" s="60" customFormat="1" ht="10.5" customHeight="1" x14ac:dyDescent="0.2">
      <c r="A407" s="24"/>
      <c r="B407" s="37" t="s">
        <v>148</v>
      </c>
      <c r="C407" s="306">
        <v>2431052.6300003757</v>
      </c>
      <c r="D407" s="306">
        <v>2767056.1300002043</v>
      </c>
      <c r="E407" s="306">
        <v>5198108.76000058</v>
      </c>
      <c r="F407" s="307">
        <v>84155.249999999447</v>
      </c>
      <c r="G407" s="307">
        <v>21577.620000000064</v>
      </c>
      <c r="H407" s="182">
        <v>-5.6675093959013267E-5</v>
      </c>
      <c r="I407" s="59"/>
      <c r="J407" s="5"/>
    </row>
    <row r="408" spans="1:11" s="60" customFormat="1" ht="10.5" customHeight="1" x14ac:dyDescent="0.2">
      <c r="A408" s="24"/>
      <c r="B408" s="37" t="s">
        <v>125</v>
      </c>
      <c r="C408" s="306">
        <v>925139.94999999797</v>
      </c>
      <c r="D408" s="306">
        <v>995377.28999998781</v>
      </c>
      <c r="E408" s="306">
        <v>1920517.239999986</v>
      </c>
      <c r="F408" s="307">
        <v>52999.129999999866</v>
      </c>
      <c r="G408" s="307">
        <v>22243.589999999982</v>
      </c>
      <c r="H408" s="182">
        <v>0.11586626558435387</v>
      </c>
      <c r="I408" s="59"/>
      <c r="J408" s="5"/>
      <c r="K408" s="57"/>
    </row>
    <row r="409" spans="1:11" s="60" customFormat="1" ht="10.5" customHeight="1" x14ac:dyDescent="0.2">
      <c r="A409" s="24"/>
      <c r="B409" s="37" t="s">
        <v>149</v>
      </c>
      <c r="C409" s="306">
        <v>27806.769999999702</v>
      </c>
      <c r="D409" s="306">
        <v>131321.04999999751</v>
      </c>
      <c r="E409" s="306">
        <v>159127.81999999727</v>
      </c>
      <c r="F409" s="307">
        <v>-42.960000000000008</v>
      </c>
      <c r="G409" s="307">
        <v>622.13999999999987</v>
      </c>
      <c r="H409" s="182">
        <v>-3.4695865560190331E-3</v>
      </c>
      <c r="I409" s="59"/>
      <c r="J409" s="5"/>
      <c r="K409" s="57"/>
    </row>
    <row r="410" spans="1:11" s="57" customFormat="1" ht="10.5" customHeight="1" x14ac:dyDescent="0.2">
      <c r="A410" s="6"/>
      <c r="B410" s="37" t="s">
        <v>435</v>
      </c>
      <c r="C410" s="306"/>
      <c r="D410" s="306"/>
      <c r="E410" s="306"/>
      <c r="F410" s="307"/>
      <c r="G410" s="307"/>
      <c r="H410" s="182"/>
      <c r="I410" s="56"/>
      <c r="J410" s="5"/>
    </row>
    <row r="411" spans="1:11" s="57" customFormat="1" ht="10.5" customHeight="1" x14ac:dyDescent="0.2">
      <c r="A411" s="6"/>
      <c r="B411" s="37" t="s">
        <v>281</v>
      </c>
      <c r="C411" s="306">
        <v>73.5</v>
      </c>
      <c r="D411" s="306">
        <v>-24458753</v>
      </c>
      <c r="E411" s="306">
        <v>-24458679.5</v>
      </c>
      <c r="F411" s="307">
        <v>-27406</v>
      </c>
      <c r="G411" s="307">
        <v>-154890</v>
      </c>
      <c r="H411" s="182">
        <v>0.12840156932870328</v>
      </c>
      <c r="I411" s="56"/>
      <c r="J411" s="5"/>
      <c r="K411" s="60"/>
    </row>
    <row r="412" spans="1:11" s="57" customFormat="1" ht="10.5" customHeight="1" x14ac:dyDescent="0.2">
      <c r="A412" s="6"/>
      <c r="B412" s="575" t="s">
        <v>461</v>
      </c>
      <c r="C412" s="306"/>
      <c r="D412" s="306"/>
      <c r="E412" s="306"/>
      <c r="F412" s="307"/>
      <c r="G412" s="307"/>
      <c r="H412" s="182"/>
      <c r="I412" s="56"/>
      <c r="J412" s="5"/>
      <c r="K412" s="60"/>
    </row>
    <row r="413" spans="1:11" s="57" customFormat="1" ht="10.5" customHeight="1" x14ac:dyDescent="0.2">
      <c r="A413" s="6"/>
      <c r="B413" s="575" t="s">
        <v>465</v>
      </c>
      <c r="C413" s="306"/>
      <c r="D413" s="306"/>
      <c r="E413" s="306"/>
      <c r="F413" s="307"/>
      <c r="G413" s="307"/>
      <c r="H413" s="182"/>
      <c r="I413" s="56"/>
      <c r="J413" s="5"/>
      <c r="K413" s="60"/>
    </row>
    <row r="414" spans="1:11" s="57" customFormat="1" ht="10.5" customHeight="1" x14ac:dyDescent="0.2">
      <c r="A414" s="6"/>
      <c r="B414" s="575" t="s">
        <v>491</v>
      </c>
      <c r="C414" s="306"/>
      <c r="D414" s="306">
        <v>1079.2899999999997</v>
      </c>
      <c r="E414" s="306">
        <v>1079.2899999999997</v>
      </c>
      <c r="F414" s="307"/>
      <c r="G414" s="307">
        <v>24.79</v>
      </c>
      <c r="H414" s="182"/>
      <c r="I414" s="56"/>
      <c r="J414" s="5"/>
      <c r="K414" s="60"/>
    </row>
    <row r="415" spans="1:11" s="60" customFormat="1" ht="10.5" customHeight="1" x14ac:dyDescent="0.2">
      <c r="A415" s="24"/>
      <c r="B415" s="41" t="s">
        <v>150</v>
      </c>
      <c r="C415" s="311">
        <v>139548039.85999259</v>
      </c>
      <c r="D415" s="311">
        <v>123404634.99304865</v>
      </c>
      <c r="E415" s="311">
        <v>262952674.85304123</v>
      </c>
      <c r="F415" s="312">
        <v>5511284.9212479973</v>
      </c>
      <c r="G415" s="312">
        <v>1743337.8120799984</v>
      </c>
      <c r="H415" s="184">
        <v>-2.8934403505401773E-3</v>
      </c>
      <c r="I415" s="59"/>
      <c r="J415" s="5"/>
      <c r="K415" s="209" t="b">
        <f>IF(ABS(E415-SUM(E404:E414))&lt;0.001,TRUE,FALSE)</f>
        <v>1</v>
      </c>
    </row>
    <row r="416" spans="1:11" s="60" customFormat="1" ht="9" x14ac:dyDescent="0.15">
      <c r="A416" s="24"/>
      <c r="B416" s="265" t="s">
        <v>238</v>
      </c>
      <c r="C416" s="265"/>
      <c r="D416" s="265"/>
      <c r="E416" s="265"/>
      <c r="F416" s="265"/>
      <c r="G416" s="265"/>
      <c r="H416" s="265"/>
      <c r="I416" s="59"/>
    </row>
    <row r="417" spans="1:11" s="60" customFormat="1" ht="10.5" customHeight="1" x14ac:dyDescent="0.15">
      <c r="A417" s="24"/>
      <c r="B417" s="265" t="s">
        <v>249</v>
      </c>
      <c r="C417" s="265"/>
      <c r="D417" s="265"/>
      <c r="E417" s="265"/>
      <c r="F417" s="265"/>
      <c r="G417" s="265"/>
      <c r="H417" s="265"/>
      <c r="I417" s="59"/>
    </row>
    <row r="418" spans="1:11" s="60" customFormat="1" ht="10.5" customHeight="1" x14ac:dyDescent="0.15">
      <c r="A418" s="24"/>
      <c r="B418" s="265" t="s">
        <v>251</v>
      </c>
      <c r="C418" s="265"/>
      <c r="D418" s="265"/>
      <c r="E418" s="265"/>
      <c r="F418" s="265"/>
      <c r="G418" s="265"/>
      <c r="H418" s="265"/>
      <c r="I418" s="59"/>
    </row>
    <row r="419" spans="1:11" s="60" customFormat="1" ht="10.5" customHeight="1" x14ac:dyDescent="0.2">
      <c r="A419" s="24"/>
      <c r="B419" s="265" t="s">
        <v>376</v>
      </c>
      <c r="C419" s="210"/>
      <c r="D419" s="210"/>
      <c r="E419" s="210"/>
      <c r="F419" s="210"/>
      <c r="G419" s="210"/>
      <c r="H419" s="211"/>
      <c r="I419" s="59"/>
      <c r="K419" s="5"/>
    </row>
    <row r="420" spans="1:11" s="60" customFormat="1" ht="10.5" customHeight="1" x14ac:dyDescent="0.2">
      <c r="A420" s="24"/>
      <c r="B420" s="265" t="s">
        <v>431</v>
      </c>
      <c r="C420" s="210"/>
      <c r="D420" s="210"/>
      <c r="E420" s="210"/>
      <c r="F420" s="210"/>
      <c r="G420" s="210"/>
      <c r="H420" s="211"/>
      <c r="I420" s="59"/>
      <c r="K420" s="5"/>
    </row>
    <row r="421" spans="1:11" ht="15" customHeight="1" x14ac:dyDescent="0.25">
      <c r="B421" s="7" t="s">
        <v>288</v>
      </c>
      <c r="C421" s="8"/>
      <c r="D421" s="8"/>
      <c r="E421" s="8"/>
      <c r="F421" s="8"/>
      <c r="G421" s="8"/>
      <c r="H421" s="8"/>
      <c r="I421" s="8"/>
    </row>
    <row r="422" spans="1:11" x14ac:dyDescent="0.2">
      <c r="B422" s="9"/>
      <c r="C422" s="10" t="str">
        <f>$C$3</f>
        <v>MOIS D'AVRIL 2024</v>
      </c>
      <c r="D422" s="11"/>
    </row>
    <row r="423" spans="1:11" ht="19.5" customHeight="1" x14ac:dyDescent="0.2">
      <c r="B423" s="12" t="str">
        <f>B305</f>
        <v xml:space="preserve">             I - ASSURANCE MALADIE : DÉPENSES en milliers d'euros</v>
      </c>
      <c r="C423" s="13"/>
      <c r="D423" s="13"/>
      <c r="E423" s="13"/>
      <c r="F423" s="13"/>
      <c r="G423" s="13"/>
      <c r="H423" s="14"/>
      <c r="I423" s="15"/>
    </row>
    <row r="424" spans="1:11" ht="13.5" customHeight="1" x14ac:dyDescent="0.2">
      <c r="B424" s="16" t="s">
        <v>7</v>
      </c>
      <c r="C424" s="17" t="s">
        <v>1</v>
      </c>
      <c r="D424" s="17" t="s">
        <v>2</v>
      </c>
      <c r="E424" s="17" t="s">
        <v>6</v>
      </c>
      <c r="F424" s="219" t="s">
        <v>242</v>
      </c>
      <c r="G424" s="219" t="s">
        <v>237</v>
      </c>
      <c r="H424" s="19" t="str">
        <f>$H$5</f>
        <v>PCAP</v>
      </c>
      <c r="I424" s="23"/>
      <c r="K424" s="57"/>
    </row>
    <row r="425" spans="1:11" ht="10.5" customHeight="1" x14ac:dyDescent="0.2">
      <c r="B425" s="21"/>
      <c r="C425" s="44" t="s">
        <v>5</v>
      </c>
      <c r="D425" s="44" t="s">
        <v>5</v>
      </c>
      <c r="E425" s="44"/>
      <c r="F425" s="220"/>
      <c r="G425" s="220" t="s">
        <v>239</v>
      </c>
      <c r="H425" s="22" t="str">
        <f>$H$6</f>
        <v>en %</v>
      </c>
      <c r="I425" s="23"/>
      <c r="K425" s="60"/>
    </row>
    <row r="426" spans="1:11" s="57" customFormat="1" ht="12" customHeight="1" x14ac:dyDescent="0.2">
      <c r="A426" s="6"/>
      <c r="B426" s="31" t="s">
        <v>152</v>
      </c>
      <c r="C426" s="55"/>
      <c r="D426" s="55"/>
      <c r="E426" s="55"/>
      <c r="F426" s="225"/>
      <c r="G426" s="225"/>
      <c r="H426" s="182"/>
      <c r="I426" s="56"/>
    </row>
    <row r="427" spans="1:11" s="60" customFormat="1" ht="14.25" customHeight="1" x14ac:dyDescent="0.2">
      <c r="A427" s="24"/>
      <c r="B427" s="16" t="s">
        <v>12</v>
      </c>
      <c r="C427" s="306"/>
      <c r="D427" s="306">
        <v>1725993097.9199786</v>
      </c>
      <c r="E427" s="306">
        <v>1725993097.9199786</v>
      </c>
      <c r="F427" s="306">
        <v>2785418.7100000014</v>
      </c>
      <c r="G427" s="306">
        <v>8661875.9999999832</v>
      </c>
      <c r="H427" s="182">
        <v>0.203193686784364</v>
      </c>
      <c r="I427" s="59"/>
      <c r="K427" s="57"/>
    </row>
    <row r="428" spans="1:11" s="57" customFormat="1" ht="10.5" customHeight="1" x14ac:dyDescent="0.2">
      <c r="A428" s="6"/>
      <c r="B428" s="16" t="s">
        <v>10</v>
      </c>
      <c r="C428" s="306">
        <v>396964170.9799931</v>
      </c>
      <c r="D428" s="306">
        <v>2130.860000000001</v>
      </c>
      <c r="E428" s="306">
        <v>396966301.83999312</v>
      </c>
      <c r="F428" s="307">
        <v>12876.05</v>
      </c>
      <c r="G428" s="307">
        <v>2395382.6100000041</v>
      </c>
      <c r="H428" s="182">
        <v>0.13136096128105001</v>
      </c>
      <c r="I428" s="56"/>
      <c r="J428" s="5"/>
    </row>
    <row r="429" spans="1:11" s="57" customFormat="1" ht="10.5" customHeight="1" x14ac:dyDescent="0.2">
      <c r="A429" s="6"/>
      <c r="B429" s="16" t="s">
        <v>9</v>
      </c>
      <c r="C429" s="306">
        <v>27964.939999999984</v>
      </c>
      <c r="D429" s="306"/>
      <c r="E429" s="306">
        <v>27964.939999999984</v>
      </c>
      <c r="F429" s="307"/>
      <c r="G429" s="307">
        <v>2.66</v>
      </c>
      <c r="H429" s="182"/>
      <c r="I429" s="56"/>
      <c r="J429" s="5"/>
    </row>
    <row r="430" spans="1:11" s="57" customFormat="1" ht="10.5" customHeight="1" x14ac:dyDescent="0.2">
      <c r="A430" s="6"/>
      <c r="B430" s="16" t="s">
        <v>299</v>
      </c>
      <c r="C430" s="306">
        <v>39804541.399999909</v>
      </c>
      <c r="D430" s="306">
        <v>1051.1300000000001</v>
      </c>
      <c r="E430" s="306">
        <v>39805592.529999912</v>
      </c>
      <c r="F430" s="307"/>
      <c r="G430" s="307">
        <v>139615.79000000076</v>
      </c>
      <c r="H430" s="182">
        <v>0.14647072376479264</v>
      </c>
      <c r="I430" s="56"/>
      <c r="J430" s="5"/>
    </row>
    <row r="431" spans="1:11" s="57" customFormat="1" ht="10.5" customHeight="1" x14ac:dyDescent="0.2">
      <c r="A431" s="6"/>
      <c r="B431" s="16" t="s">
        <v>11</v>
      </c>
      <c r="C431" s="306">
        <v>219475.22000000006</v>
      </c>
      <c r="D431" s="306"/>
      <c r="E431" s="306">
        <v>219475.22000000006</v>
      </c>
      <c r="F431" s="307"/>
      <c r="G431" s="307">
        <v>214556.59000000005</v>
      </c>
      <c r="H431" s="182">
        <v>0.1622535585390763</v>
      </c>
      <c r="I431" s="56"/>
      <c r="J431" s="5"/>
      <c r="K431" s="60"/>
    </row>
    <row r="432" spans="1:11" s="57" customFormat="1" ht="10.5" customHeight="1" x14ac:dyDescent="0.2">
      <c r="A432" s="6"/>
      <c r="B432" s="16" t="s">
        <v>75</v>
      </c>
      <c r="C432" s="306">
        <v>5723591.8100000871</v>
      </c>
      <c r="D432" s="306">
        <v>108.28000000000003</v>
      </c>
      <c r="E432" s="306">
        <v>5723700.0900000874</v>
      </c>
      <c r="F432" s="307"/>
      <c r="G432" s="307">
        <v>30325.459999999919</v>
      </c>
      <c r="H432" s="182">
        <v>0.17372568554901791</v>
      </c>
      <c r="I432" s="56"/>
      <c r="J432" s="5"/>
      <c r="K432" s="60"/>
    </row>
    <row r="433" spans="1:11" s="60" customFormat="1" ht="10.5" customHeight="1" x14ac:dyDescent="0.2">
      <c r="A433" s="24"/>
      <c r="B433" s="16" t="s">
        <v>85</v>
      </c>
      <c r="C433" s="306">
        <v>800065.16999999958</v>
      </c>
      <c r="D433" s="306">
        <v>145108233.49000007</v>
      </c>
      <c r="E433" s="306">
        <v>145908298.66000006</v>
      </c>
      <c r="F433" s="313">
        <v>145908298.66000006</v>
      </c>
      <c r="G433" s="313">
        <v>1223240.71</v>
      </c>
      <c r="H433" s="185">
        <v>5.2297670130961871E-2</v>
      </c>
      <c r="I433" s="59"/>
      <c r="J433" s="5"/>
      <c r="K433" s="57"/>
    </row>
    <row r="434" spans="1:11" s="60" customFormat="1" x14ac:dyDescent="0.2">
      <c r="A434" s="24"/>
      <c r="B434" s="37" t="s">
        <v>25</v>
      </c>
      <c r="C434" s="306">
        <v>900040.17000001681</v>
      </c>
      <c r="D434" s="306">
        <v>842.22</v>
      </c>
      <c r="E434" s="306">
        <v>900882.39000001678</v>
      </c>
      <c r="F434" s="313">
        <v>976.08</v>
      </c>
      <c r="G434" s="313">
        <v>3069.1700000000014</v>
      </c>
      <c r="H434" s="185">
        <v>2.251148029640726E-2</v>
      </c>
      <c r="I434" s="59"/>
      <c r="J434" s="5"/>
      <c r="K434" s="57"/>
    </row>
    <row r="435" spans="1:11" s="57" customFormat="1" x14ac:dyDescent="0.2">
      <c r="A435" s="6"/>
      <c r="B435" s="37" t="s">
        <v>48</v>
      </c>
      <c r="C435" s="306"/>
      <c r="D435" s="306">
        <v>636457.69306000159</v>
      </c>
      <c r="E435" s="306">
        <v>636457.69306000159</v>
      </c>
      <c r="F435" s="313"/>
      <c r="G435" s="313">
        <v>1445.0927999999997</v>
      </c>
      <c r="H435" s="185">
        <v>0.21758705093683273</v>
      </c>
      <c r="I435" s="56"/>
      <c r="J435" s="5"/>
    </row>
    <row r="436" spans="1:11" s="57" customFormat="1" ht="10.5" customHeight="1" x14ac:dyDescent="0.2">
      <c r="A436" s="6"/>
      <c r="B436" s="37" t="s">
        <v>355</v>
      </c>
      <c r="C436" s="306">
        <v>5138.3700000000072</v>
      </c>
      <c r="D436" s="306">
        <v>352062.05534000014</v>
      </c>
      <c r="E436" s="306">
        <v>357200.42534000013</v>
      </c>
      <c r="F436" s="307"/>
      <c r="G436" s="307">
        <v>2722.0000000000005</v>
      </c>
      <c r="H436" s="182"/>
      <c r="I436" s="66"/>
      <c r="J436" s="5"/>
    </row>
    <row r="437" spans="1:11" s="57" customFormat="1" ht="10.5" customHeight="1" x14ac:dyDescent="0.2">
      <c r="A437" s="6"/>
      <c r="B437" s="37" t="s">
        <v>79</v>
      </c>
      <c r="C437" s="306"/>
      <c r="D437" s="306">
        <v>9907474.105000006</v>
      </c>
      <c r="E437" s="306">
        <v>9907474.105000006</v>
      </c>
      <c r="F437" s="307"/>
      <c r="G437" s="307">
        <v>12709</v>
      </c>
      <c r="H437" s="182">
        <v>0.13462221541619246</v>
      </c>
      <c r="I437" s="66"/>
      <c r="J437" s="5"/>
    </row>
    <row r="438" spans="1:11" s="57" customFormat="1" ht="10.5" customHeight="1" x14ac:dyDescent="0.2">
      <c r="A438" s="6"/>
      <c r="B438" s="563" t="s">
        <v>432</v>
      </c>
      <c r="C438" s="314">
        <v>43312210.730013095</v>
      </c>
      <c r="D438" s="306">
        <v>56270047.570008762</v>
      </c>
      <c r="E438" s="306">
        <v>99582258.300021857</v>
      </c>
      <c r="F438" s="313"/>
      <c r="G438" s="313">
        <v>704950.83000001358</v>
      </c>
      <c r="H438" s="185">
        <v>0.15985143071087027</v>
      </c>
      <c r="I438" s="56"/>
      <c r="J438" s="5"/>
      <c r="K438" s="60"/>
    </row>
    <row r="439" spans="1:11" s="57" customFormat="1" ht="10.5" customHeight="1" x14ac:dyDescent="0.2">
      <c r="A439" s="6"/>
      <c r="B439" s="563" t="s">
        <v>440</v>
      </c>
      <c r="C439" s="314">
        <v>1072228.9299999857</v>
      </c>
      <c r="D439" s="306">
        <v>433543.12000000046</v>
      </c>
      <c r="E439" s="306">
        <v>1505772.0499999863</v>
      </c>
      <c r="F439" s="313"/>
      <c r="G439" s="313">
        <v>7907.29</v>
      </c>
      <c r="H439" s="185"/>
      <c r="I439" s="56"/>
      <c r="J439" s="5"/>
    </row>
    <row r="440" spans="1:11" s="57" customFormat="1" ht="10.5" customHeight="1" x14ac:dyDescent="0.2">
      <c r="A440" s="6"/>
      <c r="B440" s="574" t="s">
        <v>457</v>
      </c>
      <c r="C440" s="314"/>
      <c r="D440" s="306">
        <v>7425</v>
      </c>
      <c r="E440" s="306">
        <v>7425</v>
      </c>
      <c r="F440" s="313"/>
      <c r="G440" s="313"/>
      <c r="H440" s="185"/>
      <c r="I440" s="56"/>
      <c r="J440" s="5"/>
    </row>
    <row r="441" spans="1:11" s="57" customFormat="1" ht="10.5" customHeight="1" x14ac:dyDescent="0.2">
      <c r="A441" s="6"/>
      <c r="B441" s="574" t="s">
        <v>476</v>
      </c>
      <c r="C441" s="314">
        <v>3599871.0399999949</v>
      </c>
      <c r="D441" s="306">
        <v>6180239.5299999723</v>
      </c>
      <c r="E441" s="306">
        <v>9780110.5699999668</v>
      </c>
      <c r="F441" s="313"/>
      <c r="G441" s="313">
        <v>34325.189999999995</v>
      </c>
      <c r="H441" s="185">
        <v>-0.37639919637486408</v>
      </c>
      <c r="I441" s="56"/>
      <c r="J441" s="5"/>
    </row>
    <row r="442" spans="1:11" s="57" customFormat="1" ht="10.5" customHeight="1" x14ac:dyDescent="0.2">
      <c r="A442" s="6"/>
      <c r="B442" s="574" t="s">
        <v>493</v>
      </c>
      <c r="C442" s="314"/>
      <c r="D442" s="306">
        <v>1203737.4787200002</v>
      </c>
      <c r="E442" s="306">
        <v>1203737.4787200002</v>
      </c>
      <c r="F442" s="313"/>
      <c r="G442" s="313"/>
      <c r="H442" s="185"/>
      <c r="I442" s="56"/>
      <c r="J442" s="5"/>
    </row>
    <row r="443" spans="1:11" s="60" customFormat="1" ht="10.5" customHeight="1" x14ac:dyDescent="0.2">
      <c r="A443" s="24"/>
      <c r="B443" s="563" t="s">
        <v>445</v>
      </c>
      <c r="C443" s="314"/>
      <c r="D443" s="306">
        <v>32484.239999998183</v>
      </c>
      <c r="E443" s="306">
        <v>32484.239999998183</v>
      </c>
      <c r="F443" s="313"/>
      <c r="G443" s="313">
        <v>105.02999999999993</v>
      </c>
      <c r="H443" s="185">
        <v>0.16503542350035705</v>
      </c>
      <c r="I443" s="56"/>
      <c r="J443" s="5"/>
      <c r="K443" s="57"/>
    </row>
    <row r="444" spans="1:11" s="57" customFormat="1" ht="12.75" customHeight="1" x14ac:dyDescent="0.2">
      <c r="A444" s="6"/>
      <c r="B444" s="16" t="s">
        <v>280</v>
      </c>
      <c r="C444" s="310"/>
      <c r="D444" s="306">
        <v>-107795485.14999987</v>
      </c>
      <c r="E444" s="306">
        <v>-107795485.14999987</v>
      </c>
      <c r="F444" s="313"/>
      <c r="G444" s="313">
        <v>-643978.69000000029</v>
      </c>
      <c r="H444" s="185">
        <v>0.91422330255333595</v>
      </c>
      <c r="I444" s="59"/>
      <c r="J444" s="5"/>
    </row>
    <row r="445" spans="1:11" s="57" customFormat="1" ht="10.5" customHeight="1" x14ac:dyDescent="0.2">
      <c r="A445" s="6"/>
      <c r="B445" s="29" t="s">
        <v>156</v>
      </c>
      <c r="C445" s="308">
        <v>492429298.76000613</v>
      </c>
      <c r="D445" s="308">
        <v>1838333449.5421076</v>
      </c>
      <c r="E445" s="308">
        <v>2330762748.3021135</v>
      </c>
      <c r="F445" s="315">
        <v>148707569.50000006</v>
      </c>
      <c r="G445" s="315">
        <v>12788254.732800001</v>
      </c>
      <c r="H445" s="186">
        <v>0.15146289230229781</v>
      </c>
      <c r="I445" s="56"/>
      <c r="K445" s="209" t="b">
        <f>IF(ABS(E445-SUM(E427:E444))&lt;0.001,TRUE,FALSE)</f>
        <v>1</v>
      </c>
    </row>
    <row r="446" spans="1:11" s="60" customFormat="1" ht="15" customHeight="1" x14ac:dyDescent="0.2">
      <c r="A446" s="24"/>
      <c r="B446" s="29" t="s">
        <v>153</v>
      </c>
      <c r="C446" s="308"/>
      <c r="D446" s="308">
        <v>47114.590000000004</v>
      </c>
      <c r="E446" s="308">
        <v>47114.590000000004</v>
      </c>
      <c r="F446" s="315"/>
      <c r="G446" s="315"/>
      <c r="H446" s="186"/>
      <c r="I446" s="56"/>
      <c r="J446" s="5"/>
      <c r="K446" s="5"/>
    </row>
    <row r="447" spans="1:11" ht="17.25" customHeight="1" x14ac:dyDescent="0.2">
      <c r="A447" s="2"/>
      <c r="B447" s="31" t="s">
        <v>154</v>
      </c>
      <c r="C447" s="308"/>
      <c r="D447" s="308"/>
      <c r="E447" s="308"/>
      <c r="F447" s="315"/>
      <c r="G447" s="315"/>
      <c r="H447" s="186"/>
      <c r="I447" s="59"/>
      <c r="J447" s="60"/>
    </row>
    <row r="448" spans="1:11" ht="10.5" customHeight="1" x14ac:dyDescent="0.2">
      <c r="A448" s="2"/>
      <c r="B448" s="272" t="s">
        <v>268</v>
      </c>
      <c r="C448" s="316"/>
      <c r="D448" s="306"/>
      <c r="E448" s="306"/>
      <c r="F448" s="313"/>
      <c r="G448" s="313"/>
      <c r="H448" s="185"/>
      <c r="I448" s="69"/>
    </row>
    <row r="449" spans="1:11" ht="21" customHeight="1" x14ac:dyDescent="0.2">
      <c r="A449" s="2"/>
      <c r="B449" s="67" t="s">
        <v>267</v>
      </c>
      <c r="C449" s="317">
        <v>122159098.41999853</v>
      </c>
      <c r="D449" s="317">
        <v>415560497.37000215</v>
      </c>
      <c r="E449" s="317">
        <v>537719595.79000068</v>
      </c>
      <c r="F449" s="318"/>
      <c r="G449" s="318">
        <v>2943608.3700000038</v>
      </c>
      <c r="H449" s="281">
        <v>0.14804549593192551</v>
      </c>
      <c r="I449" s="69"/>
    </row>
    <row r="450" spans="1:11" ht="11.25" customHeight="1" x14ac:dyDescent="0.2">
      <c r="A450" s="2"/>
      <c r="B450" s="272" t="s">
        <v>266</v>
      </c>
      <c r="C450" s="317"/>
      <c r="D450" s="317"/>
      <c r="E450" s="317"/>
      <c r="F450" s="318"/>
      <c r="G450" s="318"/>
      <c r="H450" s="281"/>
      <c r="I450" s="69"/>
      <c r="K450" s="28"/>
    </row>
    <row r="451" spans="1:11" s="28" customFormat="1" ht="10.5" customHeight="1" x14ac:dyDescent="0.2">
      <c r="A451" s="54"/>
      <c r="B451" s="67" t="s">
        <v>257</v>
      </c>
      <c r="C451" s="317">
        <v>37922808.200001471</v>
      </c>
      <c r="D451" s="317">
        <v>15531821.309999965</v>
      </c>
      <c r="E451" s="317">
        <v>53454629.510001443</v>
      </c>
      <c r="F451" s="318"/>
      <c r="G451" s="318">
        <v>297629.29000000015</v>
      </c>
      <c r="H451" s="281">
        <v>0.16101334865707106</v>
      </c>
      <c r="I451" s="69"/>
      <c r="J451" s="5"/>
      <c r="K451" s="5"/>
    </row>
    <row r="452" spans="1:11" ht="10.5" customHeight="1" x14ac:dyDescent="0.2">
      <c r="A452" s="2"/>
      <c r="B452" s="16" t="s">
        <v>258</v>
      </c>
      <c r="C452" s="317">
        <v>6461590.5500000129</v>
      </c>
      <c r="D452" s="317">
        <v>1828449.5600000008</v>
      </c>
      <c r="E452" s="317">
        <v>8290040.1100000134</v>
      </c>
      <c r="F452" s="318"/>
      <c r="G452" s="318">
        <v>28778.489999999983</v>
      </c>
      <c r="H452" s="281">
        <v>0.33789859837042924</v>
      </c>
      <c r="I452" s="70"/>
    </row>
    <row r="453" spans="1:11" ht="10.5" customHeight="1" x14ac:dyDescent="0.2">
      <c r="A453" s="2"/>
      <c r="B453" s="67" t="s">
        <v>259</v>
      </c>
      <c r="C453" s="317">
        <v>25486652.059999999</v>
      </c>
      <c r="D453" s="317">
        <v>7150962.4799999977</v>
      </c>
      <c r="E453" s="317">
        <v>32637614.539999995</v>
      </c>
      <c r="F453" s="318"/>
      <c r="G453" s="318">
        <v>135576.25</v>
      </c>
      <c r="H453" s="281">
        <v>8.8704721499957895E-2</v>
      </c>
      <c r="I453" s="69"/>
    </row>
    <row r="454" spans="1:11" ht="10.5" customHeight="1" x14ac:dyDescent="0.2">
      <c r="A454" s="2"/>
      <c r="B454" s="67" t="s">
        <v>260</v>
      </c>
      <c r="C454" s="317">
        <v>835047.69000000646</v>
      </c>
      <c r="D454" s="317">
        <v>1941782.0799999905</v>
      </c>
      <c r="E454" s="317">
        <v>2776829.7699999972</v>
      </c>
      <c r="F454" s="318"/>
      <c r="G454" s="318">
        <v>10051</v>
      </c>
      <c r="H454" s="281">
        <v>0.25599052274666967</v>
      </c>
      <c r="I454" s="69"/>
    </row>
    <row r="455" spans="1:11" ht="10.5" customHeight="1" x14ac:dyDescent="0.2">
      <c r="A455" s="2"/>
      <c r="B455" s="67" t="s">
        <v>261</v>
      </c>
      <c r="C455" s="317"/>
      <c r="D455" s="317">
        <v>1344713.3600000013</v>
      </c>
      <c r="E455" s="317">
        <v>1344713.3600000013</v>
      </c>
      <c r="F455" s="318"/>
      <c r="G455" s="318">
        <v>9345.18</v>
      </c>
      <c r="H455" s="281">
        <v>0.35753656897837516</v>
      </c>
      <c r="I455" s="69"/>
    </row>
    <row r="456" spans="1:11" ht="10.5" customHeight="1" x14ac:dyDescent="0.2">
      <c r="A456" s="2"/>
      <c r="B456" s="67" t="s">
        <v>262</v>
      </c>
      <c r="C456" s="317">
        <v>888899.24999999744</v>
      </c>
      <c r="D456" s="317">
        <v>7842494.4300000388</v>
      </c>
      <c r="E456" s="317">
        <v>8731393.680000037</v>
      </c>
      <c r="F456" s="318"/>
      <c r="G456" s="318">
        <v>37132.740000000005</v>
      </c>
      <c r="H456" s="281">
        <v>0.20602953322794759</v>
      </c>
      <c r="I456" s="69"/>
    </row>
    <row r="457" spans="1:11" ht="10.5" customHeight="1" x14ac:dyDescent="0.2">
      <c r="A457" s="2"/>
      <c r="B457" s="67" t="s">
        <v>264</v>
      </c>
      <c r="C457" s="317"/>
      <c r="D457" s="317">
        <v>29655803.399999797</v>
      </c>
      <c r="E457" s="317">
        <v>29655803.399999797</v>
      </c>
      <c r="F457" s="318"/>
      <c r="G457" s="318">
        <v>143593.77000000002</v>
      </c>
      <c r="H457" s="281">
        <v>0.19404397479233593</v>
      </c>
      <c r="I457" s="71"/>
    </row>
    <row r="458" spans="1:11" ht="18.75" customHeight="1" x14ac:dyDescent="0.2">
      <c r="A458" s="2"/>
      <c r="B458" s="67" t="s">
        <v>263</v>
      </c>
      <c r="C458" s="317"/>
      <c r="D458" s="317"/>
      <c r="E458" s="317"/>
      <c r="F458" s="318"/>
      <c r="G458" s="318"/>
      <c r="H458" s="281"/>
      <c r="I458" s="69"/>
    </row>
    <row r="459" spans="1:11" ht="10.5" customHeight="1" x14ac:dyDescent="0.2">
      <c r="A459" s="2"/>
      <c r="B459" s="29" t="s">
        <v>265</v>
      </c>
      <c r="C459" s="317"/>
      <c r="D459" s="317"/>
      <c r="E459" s="317"/>
      <c r="F459" s="318"/>
      <c r="G459" s="318"/>
      <c r="H459" s="281"/>
      <c r="I459" s="69"/>
    </row>
    <row r="460" spans="1:11" ht="10.5" customHeight="1" x14ac:dyDescent="0.2">
      <c r="A460" s="2"/>
      <c r="B460" s="16" t="s">
        <v>269</v>
      </c>
      <c r="C460" s="317">
        <v>54585.79000000019</v>
      </c>
      <c r="D460" s="317">
        <v>193924.62999999968</v>
      </c>
      <c r="E460" s="317">
        <v>248510.41999999987</v>
      </c>
      <c r="F460" s="318"/>
      <c r="G460" s="318">
        <v>701.62</v>
      </c>
      <c r="H460" s="281">
        <v>-4.2285577309941202E-2</v>
      </c>
      <c r="I460" s="69"/>
    </row>
    <row r="461" spans="1:11" ht="10.5" customHeight="1" x14ac:dyDescent="0.2">
      <c r="A461" s="2"/>
      <c r="B461" s="16" t="s">
        <v>270</v>
      </c>
      <c r="C461" s="317"/>
      <c r="D461" s="317"/>
      <c r="E461" s="317"/>
      <c r="F461" s="318"/>
      <c r="G461" s="318"/>
      <c r="H461" s="281"/>
      <c r="I461" s="69"/>
    </row>
    <row r="462" spans="1:11" ht="10.5" customHeight="1" x14ac:dyDescent="0.2">
      <c r="A462" s="2"/>
      <c r="B462" s="29" t="s">
        <v>271</v>
      </c>
      <c r="C462" s="317"/>
      <c r="D462" s="317"/>
      <c r="E462" s="317"/>
      <c r="F462" s="318"/>
      <c r="G462" s="318"/>
      <c r="H462" s="281"/>
      <c r="I462" s="69"/>
    </row>
    <row r="463" spans="1:11" ht="10.5" customHeight="1" x14ac:dyDescent="0.2">
      <c r="A463" s="2"/>
      <c r="B463" s="16" t="s">
        <v>272</v>
      </c>
      <c r="C463" s="317"/>
      <c r="D463" s="317">
        <v>12928555.870000081</v>
      </c>
      <c r="E463" s="317">
        <v>12928555.870000081</v>
      </c>
      <c r="F463" s="318"/>
      <c r="G463" s="318">
        <v>44659.710000000014</v>
      </c>
      <c r="H463" s="281">
        <v>0.11790448527350716</v>
      </c>
      <c r="I463" s="69"/>
    </row>
    <row r="464" spans="1:11" ht="10.5" customHeight="1" x14ac:dyDescent="0.2">
      <c r="A464" s="2"/>
      <c r="B464" s="574" t="s">
        <v>458</v>
      </c>
      <c r="C464" s="317"/>
      <c r="D464" s="317"/>
      <c r="E464" s="317"/>
      <c r="F464" s="318"/>
      <c r="G464" s="318"/>
      <c r="H464" s="281"/>
      <c r="I464" s="69"/>
    </row>
    <row r="465" spans="1:12" ht="14.25" customHeight="1" x14ac:dyDescent="0.2">
      <c r="A465" s="2"/>
      <c r="B465" s="16" t="s">
        <v>86</v>
      </c>
      <c r="C465" s="317"/>
      <c r="D465" s="317">
        <v>247225.93999999994</v>
      </c>
      <c r="E465" s="317">
        <v>247225.93999999994</v>
      </c>
      <c r="F465" s="318"/>
      <c r="G465" s="318">
        <v>336.70000000000005</v>
      </c>
      <c r="H465" s="281">
        <v>0.46032258519914016</v>
      </c>
      <c r="I465" s="71"/>
      <c r="L465" s="28"/>
    </row>
    <row r="466" spans="1:12" s="28" customFormat="1" ht="10.5" customHeight="1" x14ac:dyDescent="0.2">
      <c r="A466" s="54"/>
      <c r="B466" s="29" t="s">
        <v>155</v>
      </c>
      <c r="C466" s="308">
        <v>193808681.96000001</v>
      </c>
      <c r="D466" s="308">
        <v>494226230.43000203</v>
      </c>
      <c r="E466" s="308">
        <v>688034912.39000213</v>
      </c>
      <c r="F466" s="315"/>
      <c r="G466" s="315">
        <v>3651413.1200000038</v>
      </c>
      <c r="H466" s="186">
        <v>0.15081835909727492</v>
      </c>
      <c r="I466" s="70"/>
      <c r="J466" s="5"/>
      <c r="K466" s="209" t="b">
        <f>IF(ABS(E466-SUM(E449,E451:E458,E460:E461,E463:E465))&lt;0.001,TRUE,FALSE)</f>
        <v>1</v>
      </c>
      <c r="L466" s="5"/>
    </row>
    <row r="467" spans="1:12" ht="13.5" customHeight="1" x14ac:dyDescent="0.2">
      <c r="A467" s="2"/>
      <c r="B467" s="29" t="s">
        <v>354</v>
      </c>
      <c r="C467" s="308"/>
      <c r="D467" s="308"/>
      <c r="E467" s="308"/>
      <c r="F467" s="315"/>
      <c r="G467" s="315"/>
      <c r="H467" s="186"/>
      <c r="I467" s="69"/>
      <c r="L467" s="28"/>
    </row>
    <row r="468" spans="1:12" s="28" customFormat="1" ht="13.5" hidden="1" customHeight="1" x14ac:dyDescent="0.2">
      <c r="A468" s="54"/>
      <c r="B468" s="52"/>
      <c r="C468" s="308"/>
      <c r="D468" s="308"/>
      <c r="E468" s="308"/>
      <c r="F468" s="315"/>
      <c r="G468" s="315"/>
      <c r="H468" s="186"/>
      <c r="I468" s="70"/>
      <c r="K468" s="5"/>
      <c r="L468" s="5"/>
    </row>
    <row r="469" spans="1:12" s="28" customFormat="1" ht="13.5" customHeight="1" x14ac:dyDescent="0.2">
      <c r="A469" s="54"/>
      <c r="B469" s="273" t="s">
        <v>43</v>
      </c>
      <c r="C469" s="308">
        <v>9464111.7100000046</v>
      </c>
      <c r="D469" s="308">
        <v>4825321.3000000007</v>
      </c>
      <c r="E469" s="308">
        <v>14289433.010000005</v>
      </c>
      <c r="F469" s="315"/>
      <c r="G469" s="315">
        <v>82951.290000000008</v>
      </c>
      <c r="H469" s="186">
        <v>0.16942954855255787</v>
      </c>
      <c r="I469" s="70"/>
      <c r="K469" s="5"/>
      <c r="L469" s="5"/>
    </row>
    <row r="470" spans="1:12" ht="13.5" customHeight="1" x14ac:dyDescent="0.2">
      <c r="A470" s="2"/>
      <c r="B470" s="74" t="s">
        <v>162</v>
      </c>
      <c r="C470" s="308"/>
      <c r="D470" s="308"/>
      <c r="E470" s="308"/>
      <c r="F470" s="315"/>
      <c r="G470" s="315"/>
      <c r="H470" s="186"/>
      <c r="I470" s="69"/>
      <c r="K470" s="28"/>
    </row>
    <row r="471" spans="1:12" ht="19.5" customHeight="1" x14ac:dyDescent="0.2">
      <c r="A471" s="2"/>
      <c r="B471" s="37" t="s">
        <v>20</v>
      </c>
      <c r="C471" s="306">
        <v>1827.97</v>
      </c>
      <c r="D471" s="306">
        <v>13235.59</v>
      </c>
      <c r="E471" s="306">
        <v>15063.560000000001</v>
      </c>
      <c r="F471" s="313"/>
      <c r="G471" s="313"/>
      <c r="H471" s="185">
        <v>-0.6191469694701881</v>
      </c>
      <c r="I471" s="69"/>
      <c r="L471" s="28"/>
    </row>
    <row r="472" spans="1:12" s="28" customFormat="1" ht="10.5" customHeight="1" x14ac:dyDescent="0.2">
      <c r="A472" s="54"/>
      <c r="B472" s="75" t="s">
        <v>159</v>
      </c>
      <c r="C472" s="306">
        <v>12742219.08000003</v>
      </c>
      <c r="D472" s="306">
        <v>116519665.42999975</v>
      </c>
      <c r="E472" s="306">
        <v>129261884.50999978</v>
      </c>
      <c r="F472" s="313"/>
      <c r="G472" s="313">
        <v>449274.05999999965</v>
      </c>
      <c r="H472" s="185">
        <v>0.14454068857302182</v>
      </c>
      <c r="I472" s="70"/>
      <c r="K472" s="5"/>
      <c r="L472" s="5"/>
    </row>
    <row r="473" spans="1:12" ht="10.5" customHeight="1" x14ac:dyDescent="0.2">
      <c r="A473" s="2"/>
      <c r="B473" s="75" t="s">
        <v>26</v>
      </c>
      <c r="C473" s="306">
        <v>4167835.9099999936</v>
      </c>
      <c r="D473" s="306">
        <v>65703840.439999826</v>
      </c>
      <c r="E473" s="306">
        <v>69871676.349999815</v>
      </c>
      <c r="F473" s="313"/>
      <c r="G473" s="313">
        <v>363400.4700000002</v>
      </c>
      <c r="H473" s="185">
        <v>0.18763247627242863</v>
      </c>
      <c r="I473" s="69"/>
    </row>
    <row r="474" spans="1:12" ht="10.5" customHeight="1" x14ac:dyDescent="0.2">
      <c r="A474" s="2"/>
      <c r="B474" s="75" t="s">
        <v>27</v>
      </c>
      <c r="C474" s="306">
        <v>13095539.33</v>
      </c>
      <c r="D474" s="306">
        <v>214381008.92000082</v>
      </c>
      <c r="E474" s="306">
        <v>227476548.25000083</v>
      </c>
      <c r="F474" s="313"/>
      <c r="G474" s="313">
        <v>1124781.6299999994</v>
      </c>
      <c r="H474" s="185">
        <v>0.17399306693965477</v>
      </c>
      <c r="I474" s="69"/>
    </row>
    <row r="475" spans="1:12" ht="10.5" customHeight="1" x14ac:dyDescent="0.2">
      <c r="A475" s="2"/>
      <c r="B475" s="75" t="s">
        <v>274</v>
      </c>
      <c r="C475" s="306">
        <v>345006.62000000052</v>
      </c>
      <c r="D475" s="306">
        <v>4976936.170000012</v>
      </c>
      <c r="E475" s="306">
        <v>5321942.7900000131</v>
      </c>
      <c r="F475" s="313"/>
      <c r="G475" s="313">
        <v>35650.87999999999</v>
      </c>
      <c r="H475" s="185">
        <v>8.8494594402474869E-2</v>
      </c>
      <c r="I475" s="69"/>
    </row>
    <row r="476" spans="1:12" ht="10.5" customHeight="1" x14ac:dyDescent="0.2">
      <c r="A476" s="2"/>
      <c r="B476" s="75" t="s">
        <v>273</v>
      </c>
      <c r="C476" s="306">
        <v>1170</v>
      </c>
      <c r="D476" s="306">
        <v>8000</v>
      </c>
      <c r="E476" s="306">
        <v>9170</v>
      </c>
      <c r="F476" s="313"/>
      <c r="G476" s="313">
        <v>3335</v>
      </c>
      <c r="H476" s="185">
        <v>-0.49444551644292523</v>
      </c>
      <c r="I476" s="69"/>
    </row>
    <row r="477" spans="1:12" ht="10.5" customHeight="1" x14ac:dyDescent="0.2">
      <c r="A477" s="2"/>
      <c r="B477" s="75" t="s">
        <v>49</v>
      </c>
      <c r="C477" s="306">
        <v>4865.67</v>
      </c>
      <c r="D477" s="306">
        <v>38875141.437459998</v>
      </c>
      <c r="E477" s="306">
        <v>38880007.10746</v>
      </c>
      <c r="F477" s="313"/>
      <c r="G477" s="313">
        <v>130209.33000000005</v>
      </c>
      <c r="H477" s="185">
        <v>0.10230270822921539</v>
      </c>
      <c r="I477" s="69"/>
    </row>
    <row r="478" spans="1:12" ht="10.5" customHeight="1" x14ac:dyDescent="0.2">
      <c r="A478" s="2"/>
      <c r="B478" s="37" t="s">
        <v>349</v>
      </c>
      <c r="C478" s="306"/>
      <c r="D478" s="306">
        <v>10425248.483600004</v>
      </c>
      <c r="E478" s="306">
        <v>10425248.483600004</v>
      </c>
      <c r="F478" s="313"/>
      <c r="G478" s="313"/>
      <c r="H478" s="185"/>
      <c r="I478" s="69"/>
    </row>
    <row r="479" spans="1:12" x14ac:dyDescent="0.2">
      <c r="A479" s="2"/>
      <c r="B479" s="574" t="s">
        <v>459</v>
      </c>
      <c r="C479" s="305"/>
      <c r="D479" s="306">
        <v>36650</v>
      </c>
      <c r="E479" s="306">
        <v>36650</v>
      </c>
      <c r="F479" s="313"/>
      <c r="G479" s="313"/>
      <c r="H479" s="185">
        <v>-0.70115123231695942</v>
      </c>
      <c r="I479" s="69"/>
    </row>
    <row r="480" spans="1:12" ht="10.5" customHeight="1" x14ac:dyDescent="0.2">
      <c r="A480" s="2"/>
      <c r="B480" s="75" t="s">
        <v>28</v>
      </c>
      <c r="C480" s="305">
        <v>201060.55000000005</v>
      </c>
      <c r="D480" s="306">
        <v>1950859.6000000022</v>
      </c>
      <c r="E480" s="306">
        <v>2151920.1500000027</v>
      </c>
      <c r="F480" s="313"/>
      <c r="G480" s="313">
        <v>4286.41</v>
      </c>
      <c r="H480" s="185">
        <v>0.1429983999075215</v>
      </c>
      <c r="I480" s="69"/>
    </row>
    <row r="481" spans="1:12" ht="10.5" customHeight="1" x14ac:dyDescent="0.2">
      <c r="A481" s="2"/>
      <c r="B481" s="37" t="s">
        <v>280</v>
      </c>
      <c r="C481" s="306"/>
      <c r="D481" s="306">
        <v>-4003517.0899999938</v>
      </c>
      <c r="E481" s="306">
        <v>-4003517.0899999938</v>
      </c>
      <c r="F481" s="313"/>
      <c r="G481" s="313">
        <v>-20961.940000000013</v>
      </c>
      <c r="H481" s="185">
        <v>0.47230709920063108</v>
      </c>
      <c r="I481" s="69"/>
    </row>
    <row r="482" spans="1:12" ht="10.5" customHeight="1" x14ac:dyDescent="0.2">
      <c r="A482" s="2"/>
      <c r="B482" s="35" t="s">
        <v>160</v>
      </c>
      <c r="C482" s="308">
        <v>30559525.130000025</v>
      </c>
      <c r="D482" s="308">
        <v>448887068.98106045</v>
      </c>
      <c r="E482" s="308">
        <v>479446594.1110605</v>
      </c>
      <c r="F482" s="315"/>
      <c r="G482" s="315">
        <v>2089975.8399999994</v>
      </c>
      <c r="H482" s="186">
        <v>0.18249452522075438</v>
      </c>
      <c r="I482" s="69"/>
      <c r="K482" s="209" t="b">
        <f>IF(ABS(E482-SUM(E471:E481))&lt;0.001,TRUE,FALSE)</f>
        <v>1</v>
      </c>
    </row>
    <row r="483" spans="1:12" ht="16.5" customHeight="1" x14ac:dyDescent="0.2">
      <c r="A483" s="2"/>
      <c r="B483" s="76" t="s">
        <v>33</v>
      </c>
      <c r="C483" s="306"/>
      <c r="D483" s="306">
        <v>756087.55</v>
      </c>
      <c r="E483" s="306">
        <v>756087.55</v>
      </c>
      <c r="F483" s="313"/>
      <c r="G483" s="313"/>
      <c r="H483" s="185"/>
      <c r="I483" s="69"/>
      <c r="L483" s="28"/>
    </row>
    <row r="484" spans="1:12" s="28" customFormat="1" ht="14.25" customHeight="1" x14ac:dyDescent="0.2">
      <c r="A484" s="54"/>
      <c r="B484" s="76" t="s">
        <v>383</v>
      </c>
      <c r="C484" s="306"/>
      <c r="D484" s="306">
        <v>97332884.232698023</v>
      </c>
      <c r="E484" s="306">
        <v>97332884.232698023</v>
      </c>
      <c r="F484" s="313"/>
      <c r="G484" s="313"/>
      <c r="H484" s="185"/>
      <c r="I484" s="70"/>
      <c r="J484" s="5"/>
      <c r="L484" s="5"/>
    </row>
    <row r="485" spans="1:12" ht="10.5" customHeight="1" x14ac:dyDescent="0.2">
      <c r="A485" s="54"/>
      <c r="B485" s="76" t="s">
        <v>446</v>
      </c>
      <c r="C485" s="306"/>
      <c r="D485" s="306">
        <v>377297.32872000005</v>
      </c>
      <c r="E485" s="306">
        <v>377297.32872000005</v>
      </c>
      <c r="F485" s="313"/>
      <c r="G485" s="313"/>
      <c r="H485" s="185"/>
      <c r="I485" s="69"/>
    </row>
    <row r="486" spans="1:12" ht="10.5" customHeight="1" x14ac:dyDescent="0.2">
      <c r="A486" s="2"/>
      <c r="B486" s="76" t="s">
        <v>477</v>
      </c>
      <c r="C486" s="306"/>
      <c r="D486" s="306">
        <v>373977.85925499973</v>
      </c>
      <c r="E486" s="306">
        <v>373977.85925499973</v>
      </c>
      <c r="F486" s="313"/>
      <c r="G486" s="313">
        <v>3131.4592350000012</v>
      </c>
      <c r="H486" s="185">
        <v>-0.75097489471399681</v>
      </c>
      <c r="I486" s="69"/>
    </row>
    <row r="487" spans="1:12" ht="10.5" customHeight="1" x14ac:dyDescent="0.2">
      <c r="A487" s="2"/>
      <c r="B487" s="76" t="s">
        <v>492</v>
      </c>
      <c r="C487" s="306"/>
      <c r="D487" s="306">
        <v>307043.03589499992</v>
      </c>
      <c r="E487" s="306">
        <v>307043.03589499992</v>
      </c>
      <c r="F487" s="313"/>
      <c r="G487" s="313"/>
      <c r="H487" s="185">
        <v>-0.36305288974326488</v>
      </c>
      <c r="I487" s="69"/>
    </row>
    <row r="488" spans="1:12" ht="13.5" customHeight="1" x14ac:dyDescent="0.2">
      <c r="A488" s="2"/>
      <c r="B488" s="76" t="s">
        <v>439</v>
      </c>
      <c r="C488" s="306"/>
      <c r="D488" s="306">
        <v>14275698.067689998</v>
      </c>
      <c r="E488" s="306">
        <v>14275698.067689998</v>
      </c>
      <c r="F488" s="313"/>
      <c r="G488" s="313"/>
      <c r="H488" s="185">
        <v>0.8005872927549782</v>
      </c>
      <c r="I488" s="69"/>
      <c r="L488" s="80"/>
    </row>
    <row r="489" spans="1:12" s="80" customFormat="1" ht="12.75" x14ac:dyDescent="0.2">
      <c r="A489" s="2"/>
      <c r="B489" s="76" t="s">
        <v>490</v>
      </c>
      <c r="C489" s="306"/>
      <c r="D489" s="306">
        <v>78510</v>
      </c>
      <c r="E489" s="306">
        <v>78510</v>
      </c>
      <c r="F489" s="313"/>
      <c r="G489" s="313"/>
      <c r="H489" s="185">
        <v>0.26567789779139117</v>
      </c>
      <c r="I489" s="79"/>
      <c r="J489" s="5"/>
      <c r="L489" s="164"/>
    </row>
    <row r="490" spans="1:12" s="80" customFormat="1" ht="12.75" x14ac:dyDescent="0.2">
      <c r="A490" s="2"/>
      <c r="B490" s="76" t="s">
        <v>480</v>
      </c>
      <c r="C490" s="306">
        <v>60935.199999999997</v>
      </c>
      <c r="D490" s="306">
        <v>2217096.0900000008</v>
      </c>
      <c r="E490" s="306">
        <v>2278031.2900000005</v>
      </c>
      <c r="F490" s="313"/>
      <c r="G490" s="313">
        <v>8347.7899999999991</v>
      </c>
      <c r="H490" s="185"/>
      <c r="I490" s="79"/>
      <c r="J490" s="5"/>
      <c r="L490" s="164"/>
    </row>
    <row r="491" spans="1:12" s="80" customFormat="1" ht="12.75" x14ac:dyDescent="0.2">
      <c r="A491" s="2"/>
      <c r="B491" s="76" t="s">
        <v>494</v>
      </c>
      <c r="C491" s="306"/>
      <c r="D491" s="306">
        <v>77131625.911800042</v>
      </c>
      <c r="E491" s="306">
        <v>77131625.911800042</v>
      </c>
      <c r="F491" s="313"/>
      <c r="G491" s="313"/>
      <c r="H491" s="185"/>
      <c r="I491" s="79"/>
      <c r="J491" s="5"/>
      <c r="L491" s="164"/>
    </row>
    <row r="492" spans="1:12" s="80" customFormat="1" ht="12.75" x14ac:dyDescent="0.2">
      <c r="A492" s="2"/>
      <c r="B492" s="73" t="s">
        <v>158</v>
      </c>
      <c r="C492" s="306"/>
      <c r="D492" s="306">
        <v>231379.5</v>
      </c>
      <c r="E492" s="306">
        <v>231379.5</v>
      </c>
      <c r="F492" s="313"/>
      <c r="G492" s="313"/>
      <c r="H492" s="185">
        <v>0.51013350854348571</v>
      </c>
      <c r="I492" s="79"/>
      <c r="J492" s="5"/>
      <c r="L492" s="164"/>
    </row>
    <row r="493" spans="1:12" ht="18" customHeight="1" x14ac:dyDescent="0.2">
      <c r="A493" s="77"/>
      <c r="B493" s="78" t="s">
        <v>297</v>
      </c>
      <c r="C493" s="308">
        <v>40084572.040000029</v>
      </c>
      <c r="D493" s="308">
        <v>646793989.85711837</v>
      </c>
      <c r="E493" s="308">
        <v>686878561.89711845</v>
      </c>
      <c r="F493" s="315"/>
      <c r="G493" s="315">
        <v>2184406.3792349994</v>
      </c>
      <c r="H493" s="186">
        <v>0.47121174123194387</v>
      </c>
      <c r="I493" s="69"/>
      <c r="K493" s="209" t="b">
        <f>IF(ABS(E493-SUM(E469,E482,E483:E492))&lt;0.001,TRUE,FALSE)</f>
        <v>1</v>
      </c>
    </row>
    <row r="494" spans="1:12" ht="12" customHeight="1" x14ac:dyDescent="0.2">
      <c r="A494" s="2"/>
      <c r="B494" s="76" t="s">
        <v>80</v>
      </c>
      <c r="C494" s="306"/>
      <c r="D494" s="306">
        <v>572156738.01000035</v>
      </c>
      <c r="E494" s="306">
        <v>572156738.01000035</v>
      </c>
      <c r="F494" s="313"/>
      <c r="G494" s="313"/>
      <c r="H494" s="185">
        <v>0.15478258756239138</v>
      </c>
      <c r="I494" s="69"/>
    </row>
    <row r="495" spans="1:12" ht="12" customHeight="1" x14ac:dyDescent="0.2">
      <c r="A495" s="2"/>
      <c r="B495" s="76" t="s">
        <v>81</v>
      </c>
      <c r="C495" s="306"/>
      <c r="D495" s="306">
        <v>362869883.75999957</v>
      </c>
      <c r="E495" s="306">
        <v>362869883.75999957</v>
      </c>
      <c r="F495" s="313"/>
      <c r="G495" s="313"/>
      <c r="H495" s="185">
        <v>0.23019004793689946</v>
      </c>
      <c r="I495" s="69"/>
    </row>
    <row r="496" spans="1:12" ht="12" customHeight="1" x14ac:dyDescent="0.2">
      <c r="A496" s="2"/>
      <c r="B496" s="76" t="s">
        <v>438</v>
      </c>
      <c r="C496" s="306"/>
      <c r="D496" s="306">
        <v>38743028.410000019</v>
      </c>
      <c r="E496" s="306">
        <v>38743028.410000019</v>
      </c>
      <c r="F496" s="313"/>
      <c r="G496" s="313"/>
      <c r="H496" s="185">
        <v>0.25327828194363877</v>
      </c>
      <c r="I496" s="69"/>
    </row>
    <row r="497" spans="1:12" ht="12" customHeight="1" x14ac:dyDescent="0.2">
      <c r="A497" s="2"/>
      <c r="B497" s="76" t="s">
        <v>78</v>
      </c>
      <c r="C497" s="306"/>
      <c r="D497" s="306">
        <v>70746391.199999988</v>
      </c>
      <c r="E497" s="306">
        <v>70746391.199999988</v>
      </c>
      <c r="F497" s="313"/>
      <c r="G497" s="313"/>
      <c r="H497" s="185">
        <v>0.15237304393960849</v>
      </c>
      <c r="I497" s="69"/>
    </row>
    <row r="498" spans="1:12" ht="12" customHeight="1" x14ac:dyDescent="0.2">
      <c r="A498" s="2"/>
      <c r="B498" s="76" t="s">
        <v>76</v>
      </c>
      <c r="C498" s="306"/>
      <c r="D498" s="306">
        <v>323249826.27000022</v>
      </c>
      <c r="E498" s="306">
        <v>323249826.27000022</v>
      </c>
      <c r="F498" s="313"/>
      <c r="G498" s="313"/>
      <c r="H498" s="185">
        <v>0.24549473946729639</v>
      </c>
      <c r="I498" s="69"/>
    </row>
    <row r="499" spans="1:12" ht="12" customHeight="1" x14ac:dyDescent="0.2">
      <c r="A499" s="2"/>
      <c r="B499" s="76" t="s">
        <v>77</v>
      </c>
      <c r="C499" s="306"/>
      <c r="D499" s="306"/>
      <c r="E499" s="306"/>
      <c r="F499" s="313"/>
      <c r="G499" s="313"/>
      <c r="H499" s="185"/>
      <c r="I499" s="69"/>
      <c r="L499" s="28"/>
    </row>
    <row r="500" spans="1:12" s="28" customFormat="1" ht="18.75" customHeight="1" x14ac:dyDescent="0.2">
      <c r="A500" s="2"/>
      <c r="B500" s="83" t="s">
        <v>277</v>
      </c>
      <c r="C500" s="308"/>
      <c r="D500" s="308">
        <v>1367765867.6500001</v>
      </c>
      <c r="E500" s="308">
        <v>1367765867.6500001</v>
      </c>
      <c r="F500" s="315"/>
      <c r="G500" s="315"/>
      <c r="H500" s="186">
        <v>0.19740170788010092</v>
      </c>
      <c r="I500" s="70"/>
      <c r="J500" s="5"/>
      <c r="K500" s="209" t="b">
        <f>IF(ABS(E500-SUM(E494:E499))&lt;0.001,TRUE,FALSE)</f>
        <v>1</v>
      </c>
      <c r="L500" s="5"/>
    </row>
    <row r="501" spans="1:12" ht="10.5" customHeight="1" x14ac:dyDescent="0.2">
      <c r="A501" s="54"/>
      <c r="B501" s="52" t="s">
        <v>157</v>
      </c>
      <c r="C501" s="308">
        <v>1191570448.549999</v>
      </c>
      <c r="D501" s="308">
        <v>5355699120.9202099</v>
      </c>
      <c r="E501" s="308">
        <v>6547269569.4702101</v>
      </c>
      <c r="F501" s="315">
        <v>148707569.50000006</v>
      </c>
      <c r="G501" s="315">
        <v>25259557.764114998</v>
      </c>
      <c r="H501" s="186">
        <v>0.18461835758069234</v>
      </c>
      <c r="I501" s="69"/>
      <c r="K501" s="209" t="b">
        <f>IF(ABS(E501-SUM(E402,E415,E445:E446,E466,E467,E469,E482,E483:E492,E500))&lt;0.001,TRUE,FALSE)</f>
        <v>1</v>
      </c>
    </row>
    <row r="502" spans="1:12" ht="10.5" customHeight="1" x14ac:dyDescent="0.2">
      <c r="A502" s="2"/>
      <c r="B502" s="167" t="s">
        <v>181</v>
      </c>
      <c r="C502" s="319">
        <v>4.17</v>
      </c>
      <c r="D502" s="319">
        <v>-105.77000000000002</v>
      </c>
      <c r="E502" s="319">
        <v>-101.60000000000002</v>
      </c>
      <c r="F502" s="320"/>
      <c r="G502" s="320"/>
      <c r="H502" s="240"/>
      <c r="I502" s="69"/>
      <c r="L502" s="28"/>
    </row>
    <row r="503" spans="1:12" s="28" customFormat="1" x14ac:dyDescent="0.2">
      <c r="A503" s="2"/>
      <c r="B503" s="168" t="s">
        <v>182</v>
      </c>
      <c r="C503" s="321"/>
      <c r="D503" s="321"/>
      <c r="E503" s="321"/>
      <c r="F503" s="322"/>
      <c r="G503" s="322"/>
      <c r="H503" s="194"/>
      <c r="I503" s="70"/>
      <c r="J503" s="5"/>
    </row>
    <row r="504" spans="1:12" s="28" customFormat="1" ht="12.75" x14ac:dyDescent="0.2">
      <c r="A504" s="54"/>
      <c r="B504" s="212" t="s">
        <v>31</v>
      </c>
      <c r="C504" s="431">
        <v>2174489573.2299976</v>
      </c>
      <c r="D504" s="431">
        <v>6834757355.7531862</v>
      </c>
      <c r="E504" s="431">
        <v>9009246928.9831867</v>
      </c>
      <c r="F504" s="432"/>
      <c r="G504" s="432">
        <v>36204158.427896008</v>
      </c>
      <c r="H504" s="433">
        <v>0.12730799164683426</v>
      </c>
      <c r="I504" s="70"/>
      <c r="J504" s="5"/>
      <c r="K504" s="209" t="b">
        <f>IF(ABS(E504-SUM(E297,E501:E503))&lt;0.001,TRUE,FALSE)</f>
        <v>1</v>
      </c>
    </row>
    <row r="505" spans="1:12" s="28" customFormat="1" x14ac:dyDescent="0.2">
      <c r="A505" s="54"/>
      <c r="B505" s="76" t="s">
        <v>13</v>
      </c>
      <c r="C505" s="440"/>
      <c r="D505" s="441">
        <v>85253112.879999965</v>
      </c>
      <c r="E505" s="441">
        <v>85253112.879999965</v>
      </c>
      <c r="F505" s="442"/>
      <c r="G505" s="442"/>
      <c r="H505" s="430">
        <v>7.4045005451247148E-2</v>
      </c>
      <c r="I505" s="70"/>
      <c r="J505" s="5"/>
    </row>
    <row r="506" spans="1:12" s="28" customFormat="1" x14ac:dyDescent="0.2">
      <c r="A506" s="54"/>
      <c r="B506" s="76" t="s">
        <v>14</v>
      </c>
      <c r="C506" s="443"/>
      <c r="D506" s="311">
        <v>11557951.25</v>
      </c>
      <c r="E506" s="311">
        <v>11557951.25</v>
      </c>
      <c r="F506" s="444"/>
      <c r="G506" s="444"/>
      <c r="H506" s="428">
        <v>0.13401329697128417</v>
      </c>
      <c r="I506" s="70"/>
      <c r="J506" s="5"/>
    </row>
    <row r="507" spans="1:12" s="28" customFormat="1" ht="21.75" customHeight="1" x14ac:dyDescent="0.2">
      <c r="A507" s="54"/>
      <c r="B507" s="229" t="s">
        <v>248</v>
      </c>
      <c r="C507" s="431"/>
      <c r="D507" s="431">
        <v>96811064.129999965</v>
      </c>
      <c r="E507" s="431">
        <v>96811064.129999965</v>
      </c>
      <c r="F507" s="431"/>
      <c r="G507" s="431"/>
      <c r="H507" s="445">
        <v>8.0868901702738416E-2</v>
      </c>
      <c r="I507" s="70"/>
      <c r="J507" s="5"/>
      <c r="K507" s="209" t="b">
        <f>IF(ABS(E507-SUM(E505:E506))&lt;0.001,TRUE,FALSE)</f>
        <v>1</v>
      </c>
    </row>
    <row r="508" spans="1:12" s="28" customFormat="1" ht="12" x14ac:dyDescent="0.2">
      <c r="A508" s="54"/>
      <c r="B508" s="229" t="s">
        <v>298</v>
      </c>
      <c r="C508" s="431"/>
      <c r="D508" s="431">
        <v>26374.58</v>
      </c>
      <c r="E508" s="431">
        <v>26374.58</v>
      </c>
      <c r="F508" s="431"/>
      <c r="G508" s="431"/>
      <c r="H508" s="445">
        <v>-0.17472538647717129</v>
      </c>
      <c r="I508" s="70"/>
    </row>
    <row r="509" spans="1:12" s="28" customFormat="1" ht="20.25" customHeight="1" x14ac:dyDescent="0.2">
      <c r="A509" s="54"/>
      <c r="B509" s="229" t="s">
        <v>421</v>
      </c>
      <c r="C509" s="229"/>
      <c r="D509" s="323"/>
      <c r="E509" s="323"/>
      <c r="F509" s="323"/>
      <c r="G509" s="324"/>
      <c r="H509" s="445"/>
      <c r="I509" s="70"/>
    </row>
    <row r="510" spans="1:12" s="28" customFormat="1" ht="12" hidden="1" x14ac:dyDescent="0.2">
      <c r="A510" s="54"/>
      <c r="B510" s="229" t="s">
        <v>495</v>
      </c>
      <c r="C510" s="229"/>
      <c r="D510" s="323">
        <v>73161868.335518017</v>
      </c>
      <c r="E510" s="323">
        <v>73161868.335518017</v>
      </c>
      <c r="F510" s="323"/>
      <c r="G510" s="324"/>
      <c r="H510" s="445">
        <v>-0.2916565631546274</v>
      </c>
      <c r="I510" s="70"/>
    </row>
    <row r="511" spans="1:12" s="28" customFormat="1" ht="12" x14ac:dyDescent="0.2">
      <c r="A511" s="54"/>
      <c r="B511" s="229" t="s">
        <v>389</v>
      </c>
      <c r="C511" s="229"/>
      <c r="D511" s="323">
        <v>11314.289999999999</v>
      </c>
      <c r="E511" s="323">
        <v>11314.289999999999</v>
      </c>
      <c r="F511" s="323"/>
      <c r="G511" s="324"/>
      <c r="H511" s="445">
        <v>0.80626060636054309</v>
      </c>
      <c r="I511" s="70"/>
    </row>
    <row r="512" spans="1:12" s="28" customFormat="1" ht="11.25" customHeight="1" x14ac:dyDescent="0.2">
      <c r="A512" s="54"/>
      <c r="B512" s="265" t="s">
        <v>238</v>
      </c>
      <c r="C512" s="213"/>
      <c r="D512" s="213"/>
      <c r="E512" s="213"/>
      <c r="F512" s="213"/>
      <c r="G512" s="213"/>
      <c r="H512" s="214"/>
      <c r="I512" s="70"/>
      <c r="L512" s="5"/>
    </row>
    <row r="513" spans="1:12" ht="10.5" customHeight="1" x14ac:dyDescent="0.2">
      <c r="A513" s="54"/>
      <c r="B513" s="265" t="s">
        <v>251</v>
      </c>
      <c r="C513" s="213"/>
      <c r="D513" s="213"/>
      <c r="E513" s="213"/>
      <c r="F513" s="213"/>
      <c r="G513" s="213"/>
      <c r="H513" s="214"/>
      <c r="I513" s="69"/>
    </row>
    <row r="514" spans="1:12" ht="7.5" customHeight="1" x14ac:dyDescent="0.2">
      <c r="A514" s="2"/>
      <c r="B514" s="265" t="s">
        <v>376</v>
      </c>
      <c r="C514" s="213"/>
      <c r="D514" s="213"/>
      <c r="E514" s="213"/>
      <c r="F514" s="165"/>
      <c r="G514" s="165"/>
      <c r="H514" s="215"/>
      <c r="I514" s="85"/>
    </row>
    <row r="515" spans="1:12" ht="9.75" customHeight="1" x14ac:dyDescent="0.2">
      <c r="B515" s="265" t="s">
        <v>282</v>
      </c>
      <c r="C515" s="213"/>
      <c r="D515" s="85"/>
      <c r="E515" s="86"/>
      <c r="F515" s="5"/>
      <c r="G515" s="5"/>
      <c r="H515" s="5"/>
      <c r="I515" s="8"/>
    </row>
    <row r="516" spans="1:12" ht="15.75" x14ac:dyDescent="0.25">
      <c r="B516" s="7" t="s">
        <v>288</v>
      </c>
      <c r="C516" s="8"/>
      <c r="D516" s="8"/>
      <c r="E516" s="8"/>
      <c r="F516" s="8"/>
      <c r="G516" s="8"/>
      <c r="H516" s="8"/>
    </row>
    <row r="517" spans="1:12" ht="19.5" customHeight="1" x14ac:dyDescent="0.2">
      <c r="B517" s="9"/>
      <c r="C517" s="10" t="str">
        <f>$C$3</f>
        <v>MOIS D'AVRIL 2024</v>
      </c>
      <c r="D517" s="11"/>
      <c r="I517" s="15"/>
    </row>
    <row r="518" spans="1:12" ht="12.75" x14ac:dyDescent="0.2">
      <c r="B518" s="12" t="str">
        <f>B423</f>
        <v xml:space="preserve">             I - ASSURANCE MALADIE : DÉPENSES en milliers d'euros</v>
      </c>
      <c r="C518" s="13"/>
      <c r="D518" s="13"/>
      <c r="E518" s="13"/>
      <c r="F518" s="14"/>
      <c r="G518" s="15"/>
      <c r="H518" s="15"/>
      <c r="I518" s="20"/>
    </row>
    <row r="519" spans="1:12" ht="12.75" customHeight="1" x14ac:dyDescent="0.2">
      <c r="B519" s="754"/>
      <c r="C519" s="755"/>
      <c r="D519" s="87"/>
      <c r="E519" s="654" t="s">
        <v>6</v>
      </c>
      <c r="F519" s="339" t="str">
        <f>$H$5</f>
        <v>PCAP</v>
      </c>
      <c r="G519" s="653"/>
      <c r="H519" s="89"/>
      <c r="I519" s="20"/>
    </row>
    <row r="520" spans="1:12" ht="12.75" customHeight="1" x14ac:dyDescent="0.2">
      <c r="B520" s="773" t="s">
        <v>296</v>
      </c>
      <c r="C520" s="774"/>
      <c r="D520" s="90"/>
      <c r="E520" s="301"/>
      <c r="F520" s="239"/>
      <c r="G520" s="199"/>
      <c r="H520" s="90"/>
      <c r="I520" s="20"/>
      <c r="L520" s="95"/>
    </row>
    <row r="521" spans="1:12" ht="20.25" customHeight="1" x14ac:dyDescent="0.2">
      <c r="A521" s="91"/>
      <c r="B521" s="779" t="s">
        <v>295</v>
      </c>
      <c r="C521" s="780"/>
      <c r="D521" s="93"/>
      <c r="E521" s="303"/>
      <c r="F521" s="237"/>
      <c r="G521" s="200"/>
      <c r="H521" s="93"/>
      <c r="I521" s="20"/>
      <c r="L521" s="95"/>
    </row>
    <row r="522" spans="1:12" s="95" customFormat="1" ht="12" customHeight="1" x14ac:dyDescent="0.2">
      <c r="A522" s="6"/>
      <c r="B522" s="777"/>
      <c r="C522" s="778"/>
      <c r="D522" s="90"/>
      <c r="E522" s="301"/>
      <c r="F522" s="239"/>
      <c r="G522" s="199"/>
      <c r="H522" s="90"/>
      <c r="I522" s="94"/>
      <c r="J522" s="104"/>
      <c r="L522" s="5"/>
    </row>
    <row r="523" spans="1:12" ht="12.75" customHeight="1" x14ac:dyDescent="0.2">
      <c r="A523" s="91"/>
      <c r="B523" s="92" t="s">
        <v>294</v>
      </c>
      <c r="C523" s="172"/>
      <c r="D523" s="93"/>
      <c r="E523" s="303">
        <v>6298166249.2077866</v>
      </c>
      <c r="F523" s="237">
        <v>-2.5160048165855597E-2</v>
      </c>
      <c r="G523" s="200"/>
      <c r="H523" s="93"/>
      <c r="I523" s="20"/>
      <c r="J523" s="104"/>
      <c r="K523" s="209" t="b">
        <f>IF(ABS(E523-SUM(E524,E529,E541:E542,E545:E550))&lt;0.001,TRUE,FALSE)</f>
        <v>1</v>
      </c>
    </row>
    <row r="524" spans="1:12" ht="18" customHeight="1" x14ac:dyDescent="0.2">
      <c r="B524" s="775" t="s">
        <v>410</v>
      </c>
      <c r="C524" s="776"/>
      <c r="D524" s="90"/>
      <c r="E524" s="303">
        <v>1442581413.8493783</v>
      </c>
      <c r="F524" s="237">
        <v>-0.16026584687004175</v>
      </c>
      <c r="G524" s="198"/>
      <c r="H524" s="90"/>
      <c r="I524" s="20"/>
      <c r="J524" s="104"/>
      <c r="K524" s="209" t="b">
        <f>IF(ABS(E524-SUM(E525:E528))&lt;0.001,TRUE,FALSE)</f>
        <v>1</v>
      </c>
    </row>
    <row r="525" spans="1:12" ht="15" customHeight="1" x14ac:dyDescent="0.2">
      <c r="B525" s="766" t="s">
        <v>72</v>
      </c>
      <c r="C525" s="767"/>
      <c r="D525" s="90"/>
      <c r="E525" s="301">
        <v>98217498.912673339</v>
      </c>
      <c r="F525" s="239">
        <v>1.3524016177637321E-2</v>
      </c>
      <c r="G525" s="201"/>
      <c r="H525" s="90"/>
      <c r="I525" s="20"/>
      <c r="J525" s="104"/>
    </row>
    <row r="526" spans="1:12" ht="15" customHeight="1" x14ac:dyDescent="0.2">
      <c r="B526" s="421" t="s">
        <v>404</v>
      </c>
      <c r="C526" s="404"/>
      <c r="D526" s="90"/>
      <c r="E526" s="301">
        <v>1335889349.2043872</v>
      </c>
      <c r="F526" s="239">
        <v>-7.343710026674044E-2</v>
      </c>
      <c r="G526" s="199"/>
      <c r="H526" s="90"/>
      <c r="I526" s="20"/>
      <c r="J526" s="104"/>
    </row>
    <row r="527" spans="1:12" ht="15" customHeight="1" x14ac:dyDescent="0.2">
      <c r="B527" s="421" t="s">
        <v>407</v>
      </c>
      <c r="C527" s="404"/>
      <c r="D527" s="90"/>
      <c r="E527" s="301">
        <v>6983146.7282429999</v>
      </c>
      <c r="F527" s="239">
        <v>-0.65327089641360248</v>
      </c>
      <c r="G527" s="199"/>
      <c r="H527" s="90"/>
      <c r="I527" s="20"/>
      <c r="J527" s="104"/>
    </row>
    <row r="528" spans="1:12" ht="15" customHeight="1" x14ac:dyDescent="0.2">
      <c r="B528" s="421" t="s">
        <v>405</v>
      </c>
      <c r="C528" s="404"/>
      <c r="D528" s="90"/>
      <c r="E528" s="301">
        <v>1491419.0040749998</v>
      </c>
      <c r="F528" s="239">
        <v>-0.99062512785462542</v>
      </c>
      <c r="G528" s="199"/>
      <c r="H528" s="90"/>
      <c r="I528" s="20"/>
      <c r="J528" s="104"/>
    </row>
    <row r="529" spans="2:11" ht="15" customHeight="1" x14ac:dyDescent="0.2">
      <c r="B529" s="758" t="s">
        <v>71</v>
      </c>
      <c r="C529" s="759"/>
      <c r="D529" s="90"/>
      <c r="E529" s="303">
        <v>3959730301.4526258</v>
      </c>
      <c r="F529" s="237">
        <v>0.10993576314623388</v>
      </c>
      <c r="G529" s="199"/>
      <c r="H529" s="90"/>
      <c r="I529" s="20"/>
      <c r="J529" s="104"/>
      <c r="K529" s="209" t="b">
        <f>IF(ABS(E529-SUM(E530:E535))&lt;0.001,TRUE,FALSE)</f>
        <v>1</v>
      </c>
    </row>
    <row r="530" spans="2:11" ht="15" customHeight="1" x14ac:dyDescent="0.2">
      <c r="B530" s="766" t="s">
        <v>70</v>
      </c>
      <c r="C530" s="767"/>
      <c r="D530" s="90"/>
      <c r="E530" s="301"/>
      <c r="F530" s="239"/>
      <c r="G530" s="201"/>
      <c r="H530" s="90"/>
      <c r="I530" s="20"/>
      <c r="J530" s="104"/>
    </row>
    <row r="531" spans="2:11" ht="15" customHeight="1" x14ac:dyDescent="0.2">
      <c r="B531" s="766" t="s">
        <v>361</v>
      </c>
      <c r="C531" s="767"/>
      <c r="D531" s="90"/>
      <c r="E531" s="301">
        <v>0</v>
      </c>
      <c r="F531" s="239"/>
      <c r="G531" s="199"/>
      <c r="H531" s="90"/>
      <c r="I531" s="20"/>
      <c r="J531" s="104"/>
    </row>
    <row r="532" spans="2:11" ht="15" customHeight="1" x14ac:dyDescent="0.2">
      <c r="B532" s="781" t="s">
        <v>413</v>
      </c>
      <c r="C532" s="782"/>
      <c r="D532" s="90"/>
      <c r="E532" s="301">
        <v>3005601825.1918888</v>
      </c>
      <c r="F532" s="239">
        <v>0.11213789411412667</v>
      </c>
      <c r="G532" s="199"/>
      <c r="H532" s="90"/>
      <c r="I532" s="20"/>
      <c r="J532" s="104"/>
    </row>
    <row r="533" spans="2:11" ht="15" customHeight="1" x14ac:dyDescent="0.2">
      <c r="B533" s="766" t="s">
        <v>357</v>
      </c>
      <c r="C533" s="767"/>
      <c r="D533" s="90"/>
      <c r="E533" s="301">
        <v>550715632.06935132</v>
      </c>
      <c r="F533" s="239">
        <v>0.29359824852155803</v>
      </c>
      <c r="G533" s="199"/>
      <c r="H533" s="90"/>
      <c r="I533" s="20"/>
      <c r="J533" s="104"/>
    </row>
    <row r="534" spans="2:11" ht="15" customHeight="1" x14ac:dyDescent="0.2">
      <c r="B534" s="766" t="s">
        <v>358</v>
      </c>
      <c r="C534" s="767"/>
      <c r="D534" s="90"/>
      <c r="E534" s="301">
        <v>90467066.693165392</v>
      </c>
      <c r="F534" s="239">
        <v>-1.6032305428318017E-2</v>
      </c>
      <c r="G534" s="199"/>
      <c r="H534" s="90"/>
      <c r="I534" s="20"/>
      <c r="J534" s="104"/>
    </row>
    <row r="535" spans="2:11" ht="15" customHeight="1" x14ac:dyDescent="0.2">
      <c r="B535" s="766" t="s">
        <v>359</v>
      </c>
      <c r="C535" s="767"/>
      <c r="D535" s="90"/>
      <c r="E535" s="301">
        <v>312945777.49822062</v>
      </c>
      <c r="F535" s="239">
        <v>-9.89748075402751E-2</v>
      </c>
      <c r="G535" s="199"/>
      <c r="H535" s="90"/>
      <c r="I535" s="20"/>
      <c r="J535" s="104"/>
      <c r="K535" s="209" t="b">
        <f>IF(ABS(E535-SUM(E536:E540))&lt;0.001,TRUE,FALSE)</f>
        <v>1</v>
      </c>
    </row>
    <row r="536" spans="2:11" ht="12.75" customHeight="1" x14ac:dyDescent="0.2">
      <c r="B536" s="771" t="s">
        <v>394</v>
      </c>
      <c r="C536" s="772"/>
      <c r="D536" s="90"/>
      <c r="E536" s="301">
        <v>219952430.84192804</v>
      </c>
      <c r="F536" s="239">
        <v>1.1947673853395901E-2</v>
      </c>
      <c r="G536" s="199"/>
      <c r="H536" s="90"/>
      <c r="I536" s="20"/>
      <c r="J536" s="104"/>
    </row>
    <row r="537" spans="2:11" ht="15" customHeight="1" x14ac:dyDescent="0.2">
      <c r="B537" s="771" t="s">
        <v>395</v>
      </c>
      <c r="C537" s="772"/>
      <c r="D537" s="90"/>
      <c r="E537" s="301">
        <v>4487885.6175877536</v>
      </c>
      <c r="F537" s="239">
        <v>0.13290245339679641</v>
      </c>
      <c r="G537" s="199"/>
      <c r="H537" s="90"/>
      <c r="I537" s="20"/>
      <c r="J537" s="104"/>
    </row>
    <row r="538" spans="2:11" ht="15" customHeight="1" x14ac:dyDescent="0.2">
      <c r="B538" s="771" t="s">
        <v>396</v>
      </c>
      <c r="C538" s="772"/>
      <c r="D538" s="90"/>
      <c r="E538" s="301">
        <v>7060021.2323550014</v>
      </c>
      <c r="F538" s="239">
        <v>2.7944500460359567E-3</v>
      </c>
      <c r="G538" s="199"/>
      <c r="H538" s="90"/>
      <c r="I538" s="20"/>
      <c r="J538" s="104"/>
    </row>
    <row r="539" spans="2:11" ht="15" customHeight="1" x14ac:dyDescent="0.2">
      <c r="B539" s="771" t="s">
        <v>397</v>
      </c>
      <c r="C539" s="772"/>
      <c r="D539" s="90"/>
      <c r="E539" s="301">
        <v>1884753.8863901997</v>
      </c>
      <c r="F539" s="239">
        <v>7.6127580928004424E-2</v>
      </c>
      <c r="G539" s="199"/>
      <c r="H539" s="90"/>
      <c r="I539" s="20"/>
      <c r="J539" s="104"/>
    </row>
    <row r="540" spans="2:11" ht="15" customHeight="1" x14ac:dyDescent="0.2">
      <c r="B540" s="787" t="s">
        <v>406</v>
      </c>
      <c r="C540" s="788"/>
      <c r="D540" s="90"/>
      <c r="E540" s="301">
        <v>79560685.91995962</v>
      </c>
      <c r="F540" s="239">
        <v>-0.32123090484863071</v>
      </c>
      <c r="G540" s="199"/>
      <c r="H540" s="90"/>
      <c r="I540" s="20"/>
      <c r="J540" s="104"/>
    </row>
    <row r="541" spans="2:11" ht="15" customHeight="1" x14ac:dyDescent="0.2">
      <c r="B541" s="758" t="s">
        <v>362</v>
      </c>
      <c r="C541" s="759"/>
      <c r="D541" s="90"/>
      <c r="E541" s="303">
        <v>163420.24999999991</v>
      </c>
      <c r="F541" s="237">
        <v>-0.92529371748096545</v>
      </c>
      <c r="G541" s="199"/>
      <c r="H541" s="90"/>
      <c r="I541" s="20"/>
      <c r="J541" s="104"/>
    </row>
    <row r="542" spans="2:11" ht="26.25" customHeight="1" x14ac:dyDescent="0.2">
      <c r="B542" s="768" t="s">
        <v>363</v>
      </c>
      <c r="C542" s="770"/>
      <c r="D542" s="90"/>
      <c r="E542" s="303">
        <v>895691113.65578258</v>
      </c>
      <c r="F542" s="237">
        <v>-0.23647320578501629</v>
      </c>
      <c r="G542" s="199"/>
      <c r="H542" s="90"/>
      <c r="I542" s="20"/>
      <c r="J542" s="104"/>
      <c r="K542" s="209" t="b">
        <f>IF(ABS(E542-SUM(E543:E544))&lt;0.001,TRUE,FALSE)</f>
        <v>1</v>
      </c>
    </row>
    <row r="543" spans="2:11" ht="12.75" x14ac:dyDescent="0.2">
      <c r="B543" s="423" t="s">
        <v>408</v>
      </c>
      <c r="C543" s="405"/>
      <c r="D543" s="90"/>
      <c r="E543" s="301">
        <v>878609839.21293867</v>
      </c>
      <c r="F543" s="239">
        <v>-0.23655477569927619</v>
      </c>
      <c r="G543" s="201"/>
      <c r="H543" s="90"/>
      <c r="I543" s="20"/>
      <c r="J543" s="104"/>
    </row>
    <row r="544" spans="2:11" ht="17.25" customHeight="1" x14ac:dyDescent="0.2">
      <c r="B544" s="423" t="s">
        <v>409</v>
      </c>
      <c r="C544" s="405"/>
      <c r="D544" s="90"/>
      <c r="E544" s="301">
        <v>17081274.442843806</v>
      </c>
      <c r="F544" s="239">
        <v>-0.23225385571740054</v>
      </c>
      <c r="G544" s="201"/>
      <c r="H544" s="90"/>
      <c r="I544" s="20"/>
      <c r="J544" s="104"/>
    </row>
    <row r="545" spans="1:12" ht="20.100000000000001" customHeight="1" x14ac:dyDescent="0.2">
      <c r="B545" s="768" t="s">
        <v>364</v>
      </c>
      <c r="C545" s="770"/>
      <c r="D545" s="90"/>
      <c r="E545" s="301"/>
      <c r="F545" s="239"/>
      <c r="G545" s="201"/>
      <c r="H545" s="90"/>
      <c r="I545" s="20"/>
      <c r="J545" s="104"/>
      <c r="L545" s="363"/>
    </row>
    <row r="546" spans="1:12" s="363" customFormat="1" ht="21.75" customHeight="1" x14ac:dyDescent="0.2">
      <c r="A546" s="6"/>
      <c r="B546" s="768" t="s">
        <v>365</v>
      </c>
      <c r="C546" s="786"/>
      <c r="D546" s="360"/>
      <c r="E546" s="301"/>
      <c r="F546" s="239"/>
      <c r="G546" s="199"/>
      <c r="H546" s="90"/>
      <c r="I546" s="362"/>
      <c r="J546" s="359"/>
    </row>
    <row r="547" spans="1:12" s="363" customFormat="1" ht="29.25" customHeight="1" x14ac:dyDescent="0.2">
      <c r="A547" s="356"/>
      <c r="B547" s="768" t="s">
        <v>366</v>
      </c>
      <c r="C547" s="786"/>
      <c r="D547" s="360"/>
      <c r="E547" s="301"/>
      <c r="F547" s="239"/>
      <c r="G547" s="361"/>
      <c r="H547" s="360"/>
      <c r="I547" s="362"/>
      <c r="J547" s="359"/>
    </row>
    <row r="548" spans="1:12" s="363" customFormat="1" ht="19.5" customHeight="1" x14ac:dyDescent="0.2">
      <c r="A548" s="356"/>
      <c r="B548" s="768" t="s">
        <v>367</v>
      </c>
      <c r="C548" s="786"/>
      <c r="D548" s="360"/>
      <c r="E548" s="301"/>
      <c r="F548" s="239"/>
      <c r="G548" s="361"/>
      <c r="H548" s="360"/>
      <c r="I548" s="362"/>
      <c r="J548" s="359"/>
    </row>
    <row r="549" spans="1:12" s="363" customFormat="1" ht="18.75" customHeight="1" x14ac:dyDescent="0.2">
      <c r="A549" s="356"/>
      <c r="B549" s="768" t="s">
        <v>368</v>
      </c>
      <c r="C549" s="769"/>
      <c r="D549" s="360"/>
      <c r="E549" s="301"/>
      <c r="F549" s="239"/>
      <c r="G549" s="361"/>
      <c r="H549" s="360"/>
      <c r="I549" s="362"/>
      <c r="J549" s="359"/>
      <c r="L549" s="5"/>
    </row>
    <row r="550" spans="1:12" ht="12.75" customHeight="1" x14ac:dyDescent="0.2">
      <c r="A550" s="356"/>
      <c r="B550" s="768" t="s">
        <v>369</v>
      </c>
      <c r="C550" s="769"/>
      <c r="D550" s="90"/>
      <c r="E550" s="301"/>
      <c r="F550" s="239"/>
      <c r="G550" s="361"/>
      <c r="H550" s="360"/>
      <c r="I550" s="20"/>
      <c r="J550" s="104"/>
      <c r="L550" s="95"/>
    </row>
    <row r="551" spans="1:12" s="95" customFormat="1" ht="16.5" customHeight="1" x14ac:dyDescent="0.2">
      <c r="A551" s="6"/>
      <c r="B551" s="756" t="s">
        <v>66</v>
      </c>
      <c r="C551" s="757"/>
      <c r="D551" s="93"/>
      <c r="E551" s="303">
        <v>238635374.54720318</v>
      </c>
      <c r="F551" s="237">
        <v>0.20351523729520538</v>
      </c>
      <c r="G551" s="201"/>
      <c r="H551" s="90"/>
      <c r="I551" s="94"/>
      <c r="J551" s="104"/>
    </row>
    <row r="552" spans="1:12" s="95" customFormat="1" ht="16.5" customHeight="1" x14ac:dyDescent="0.2">
      <c r="A552" s="91"/>
      <c r="B552" s="758" t="s">
        <v>375</v>
      </c>
      <c r="C552" s="759"/>
      <c r="D552" s="93"/>
      <c r="E552" s="301">
        <v>236103804.03720275</v>
      </c>
      <c r="F552" s="239">
        <v>0.2058018381947182</v>
      </c>
      <c r="G552" s="200"/>
      <c r="H552" s="93"/>
      <c r="I552" s="94"/>
      <c r="J552" s="104"/>
      <c r="L552" s="5"/>
    </row>
    <row r="553" spans="1:12" ht="16.5" customHeight="1" x14ac:dyDescent="0.2">
      <c r="A553" s="91"/>
      <c r="B553" s="758" t="s">
        <v>236</v>
      </c>
      <c r="C553" s="759"/>
      <c r="D553" s="90"/>
      <c r="E553" s="301">
        <v>-35001</v>
      </c>
      <c r="F553" s="239">
        <v>-0.18319292431915246</v>
      </c>
      <c r="G553" s="200"/>
      <c r="H553" s="93"/>
      <c r="I553" s="20"/>
      <c r="J553" s="104"/>
    </row>
    <row r="554" spans="1:12" ht="13.5" customHeight="1" x14ac:dyDescent="0.2">
      <c r="B554" s="758" t="s">
        <v>316</v>
      </c>
      <c r="C554" s="759"/>
      <c r="D554" s="90"/>
      <c r="E554" s="301">
        <v>-4392</v>
      </c>
      <c r="F554" s="239">
        <v>0.46399999999999997</v>
      </c>
      <c r="G554" s="199"/>
      <c r="H554" s="90"/>
      <c r="I554" s="20"/>
      <c r="J554" s="104"/>
      <c r="L554" s="95"/>
    </row>
    <row r="555" spans="1:12" s="95" customFormat="1" ht="16.5" customHeight="1" x14ac:dyDescent="0.2">
      <c r="A555" s="6"/>
      <c r="B555" s="756" t="s">
        <v>67</v>
      </c>
      <c r="C555" s="757"/>
      <c r="D555" s="93"/>
      <c r="E555" s="303">
        <v>28849850.108843062</v>
      </c>
      <c r="F555" s="237">
        <v>0.10738738985305174</v>
      </c>
      <c r="G555" s="199"/>
      <c r="H555" s="90"/>
      <c r="I555" s="94"/>
      <c r="J555" s="104"/>
      <c r="K555" s="209" t="b">
        <f>IF(ABS(E555-SUM(E556:E557))&lt;0.001,TRUE,FALSE)</f>
        <v>1</v>
      </c>
      <c r="L555" s="5"/>
    </row>
    <row r="556" spans="1:12" ht="18" customHeight="1" x14ac:dyDescent="0.2">
      <c r="A556" s="91"/>
      <c r="B556" s="758" t="s">
        <v>68</v>
      </c>
      <c r="C556" s="759"/>
      <c r="D556" s="90"/>
      <c r="E556" s="301">
        <v>24295936.110000052</v>
      </c>
      <c r="F556" s="239">
        <v>8.7778271447064515E-2</v>
      </c>
      <c r="G556" s="200"/>
      <c r="H556" s="93"/>
      <c r="I556" s="20"/>
      <c r="J556" s="104"/>
    </row>
    <row r="557" spans="1:12" ht="15" customHeight="1" x14ac:dyDescent="0.2">
      <c r="B557" s="758" t="s">
        <v>69</v>
      </c>
      <c r="C557" s="759"/>
      <c r="D557" s="90"/>
      <c r="E557" s="301">
        <v>4553913.9988430096</v>
      </c>
      <c r="F557" s="239">
        <v>0.22522452729773668</v>
      </c>
      <c r="G557" s="199"/>
      <c r="H557" s="90"/>
      <c r="I557" s="20"/>
      <c r="J557" s="104"/>
      <c r="L557" s="95"/>
    </row>
    <row r="558" spans="1:12" s="95" customFormat="1" ht="27" customHeight="1" x14ac:dyDescent="0.2">
      <c r="A558" s="6"/>
      <c r="B558" s="789" t="s">
        <v>293</v>
      </c>
      <c r="C558" s="790"/>
      <c r="D558" s="98"/>
      <c r="E558" s="326">
        <v>6565651473.8638334</v>
      </c>
      <c r="F558" s="243">
        <v>-1.7860877891985205E-2</v>
      </c>
      <c r="G558" s="199"/>
      <c r="H558" s="90"/>
      <c r="I558" s="94"/>
      <c r="J558" s="104"/>
      <c r="K558" s="209" t="b">
        <f>IF(ABS(E558-SUM(E523,E551,E555))&lt;0.001,TRUE,FALSE)</f>
        <v>1</v>
      </c>
      <c r="L558" s="5"/>
    </row>
    <row r="559" spans="1:12" ht="21" customHeight="1" x14ac:dyDescent="0.25">
      <c r="A559" s="91"/>
      <c r="B559" s="7" t="s">
        <v>288</v>
      </c>
      <c r="C559" s="8"/>
      <c r="D559" s="8"/>
      <c r="E559" s="8"/>
      <c r="F559" s="8"/>
      <c r="G559" s="202"/>
      <c r="H559" s="99"/>
      <c r="I559" s="8"/>
    </row>
    <row r="560" spans="1:12" ht="10.5" customHeight="1" x14ac:dyDescent="0.2">
      <c r="B560" s="9"/>
      <c r="C560" s="10" t="str">
        <f>$C$3</f>
        <v>MOIS D'AVRIL 2024</v>
      </c>
      <c r="D560" s="11"/>
      <c r="G560" s="8"/>
      <c r="H560" s="8"/>
    </row>
    <row r="561" spans="1:12" ht="19.5" customHeight="1" x14ac:dyDescent="0.2">
      <c r="B561" s="12" t="str">
        <f>B518</f>
        <v xml:space="preserve">             I - ASSURANCE MALADIE : DÉPENSES en milliers d'euros</v>
      </c>
      <c r="C561" s="13"/>
      <c r="D561" s="13"/>
      <c r="E561" s="13"/>
      <c r="F561" s="14"/>
      <c r="I561" s="5"/>
    </row>
    <row r="562" spans="1:12" ht="12.75" x14ac:dyDescent="0.2">
      <c r="B562" s="754"/>
      <c r="C562" s="755"/>
      <c r="D562" s="87"/>
      <c r="E562" s="654" t="s">
        <v>6</v>
      </c>
      <c r="F562" s="339" t="str">
        <f>$H$5</f>
        <v>PCAP</v>
      </c>
      <c r="G562" s="15"/>
      <c r="H562" s="15"/>
      <c r="I562" s="5"/>
      <c r="L562" s="104"/>
    </row>
    <row r="563" spans="1:12" s="104" customFormat="1" ht="13.5" customHeight="1" x14ac:dyDescent="0.2">
      <c r="A563" s="6"/>
      <c r="B563" s="791" t="s">
        <v>292</v>
      </c>
      <c r="C563" s="792"/>
      <c r="D563" s="793"/>
      <c r="E563" s="101"/>
      <c r="F563" s="176"/>
      <c r="G563" s="89"/>
      <c r="H563" s="20"/>
    </row>
    <row r="564" spans="1:12" s="104" customFormat="1" ht="22.5" customHeight="1" x14ac:dyDescent="0.2">
      <c r="A564" s="6"/>
      <c r="B564" s="783" t="s">
        <v>291</v>
      </c>
      <c r="C564" s="784"/>
      <c r="D564" s="785"/>
      <c r="E564" s="327">
        <v>152863286.93728775</v>
      </c>
      <c r="F564" s="177">
        <v>-0.8575081386693777</v>
      </c>
      <c r="G564" s="102"/>
      <c r="H564" s="103"/>
      <c r="K564" s="209" t="b">
        <f>IF(ABS(E564-SUM(E565,E579,E587:E588,E592))&lt;0.001,TRUE,FALSE)</f>
        <v>1</v>
      </c>
    </row>
    <row r="565" spans="1:12" s="104" customFormat="1" ht="15" customHeight="1" x14ac:dyDescent="0.2">
      <c r="A565" s="24"/>
      <c r="B565" s="752" t="s">
        <v>183</v>
      </c>
      <c r="C565" s="753"/>
      <c r="D565" s="794"/>
      <c r="E565" s="327">
        <v>115726974.21427275</v>
      </c>
      <c r="F565" s="177">
        <v>-0.86438602185440905</v>
      </c>
      <c r="G565" s="105"/>
      <c r="H565" s="107"/>
      <c r="K565" s="209" t="b">
        <f>IF(ABS(E565-SUM(E566:E578))&lt;0.001,TRUE,FALSE)</f>
        <v>1</v>
      </c>
    </row>
    <row r="566" spans="1:12" s="104" customFormat="1" ht="15.75" customHeight="1" x14ac:dyDescent="0.2">
      <c r="A566" s="6"/>
      <c r="B566" s="760" t="s">
        <v>53</v>
      </c>
      <c r="C566" s="761"/>
      <c r="D566" s="762"/>
      <c r="E566" s="328">
        <v>63003567.359999999</v>
      </c>
      <c r="F566" s="174">
        <v>-0.90783412080478654</v>
      </c>
      <c r="G566" s="109"/>
      <c r="H566" s="106"/>
    </row>
    <row r="567" spans="1:12" s="104" customFormat="1" ht="15.75" customHeight="1" x14ac:dyDescent="0.2">
      <c r="A567" s="6"/>
      <c r="B567" s="169" t="s">
        <v>360</v>
      </c>
      <c r="C567" s="383"/>
      <c r="D567" s="384"/>
      <c r="E567" s="328">
        <v>-975138.98059999989</v>
      </c>
      <c r="F567" s="174">
        <v>0.18606908943797018</v>
      </c>
      <c r="G567" s="109"/>
      <c r="H567" s="106"/>
    </row>
    <row r="568" spans="1:12" s="104" customFormat="1" ht="12.75" x14ac:dyDescent="0.2">
      <c r="A568" s="6"/>
      <c r="B568" s="760" t="s">
        <v>428</v>
      </c>
      <c r="C568" s="761"/>
      <c r="D568" s="762"/>
      <c r="E568" s="328">
        <v>6768023.8700000048</v>
      </c>
      <c r="F568" s="174">
        <v>-0.77094256779933701</v>
      </c>
      <c r="G568" s="109"/>
      <c r="H568" s="106"/>
    </row>
    <row r="569" spans="1:12" s="104" customFormat="1" ht="40.5" customHeight="1" x14ac:dyDescent="0.2">
      <c r="A569" s="6"/>
      <c r="B569" s="760" t="s">
        <v>54</v>
      </c>
      <c r="C569" s="761"/>
      <c r="D569" s="762"/>
      <c r="E569" s="328">
        <v>415333.50000000006</v>
      </c>
      <c r="F569" s="174">
        <v>-0.77193169638929937</v>
      </c>
      <c r="G569" s="109"/>
      <c r="H569" s="106"/>
    </row>
    <row r="570" spans="1:12" s="104" customFormat="1" ht="15" customHeight="1" x14ac:dyDescent="0.2">
      <c r="A570" s="6"/>
      <c r="B570" s="760" t="s">
        <v>497</v>
      </c>
      <c r="C570" s="761"/>
      <c r="D570" s="762"/>
      <c r="E570" s="328">
        <v>1687516.7699999977</v>
      </c>
      <c r="F570" s="174">
        <v>-0.71082840175423101</v>
      </c>
      <c r="G570" s="109"/>
      <c r="H570" s="106"/>
    </row>
    <row r="571" spans="1:12" s="104" customFormat="1" ht="15" customHeight="1" x14ac:dyDescent="0.2">
      <c r="A571" s="6"/>
      <c r="B571" s="760" t="s">
        <v>302</v>
      </c>
      <c r="C571" s="761"/>
      <c r="D571" s="762"/>
      <c r="E571" s="328">
        <v>135.44</v>
      </c>
      <c r="F571" s="174">
        <v>-4.2556199632404756E-2</v>
      </c>
      <c r="G571" s="109"/>
      <c r="H571" s="106"/>
    </row>
    <row r="572" spans="1:12" s="104" customFormat="1" ht="12.75" x14ac:dyDescent="0.2">
      <c r="A572" s="6"/>
      <c r="B572" s="169" t="s">
        <v>184</v>
      </c>
      <c r="C572" s="170"/>
      <c r="D572" s="171"/>
      <c r="E572" s="328">
        <v>24594786.850000005</v>
      </c>
      <c r="F572" s="174">
        <v>-0.45789633300063737</v>
      </c>
      <c r="G572" s="109"/>
      <c r="H572" s="106"/>
    </row>
    <row r="573" spans="1:12" s="104" customFormat="1" ht="12.75" x14ac:dyDescent="0.2">
      <c r="A573" s="6"/>
      <c r="B573" s="395" t="s">
        <v>373</v>
      </c>
      <c r="C573" s="170"/>
      <c r="D573" s="171"/>
      <c r="E573" s="328">
        <v>5351900.429999995</v>
      </c>
      <c r="F573" s="174">
        <v>-0.92843988159215751</v>
      </c>
      <c r="G573" s="109"/>
      <c r="H573" s="110"/>
    </row>
    <row r="574" spans="1:12" s="104" customFormat="1" ht="12.75" x14ac:dyDescent="0.2">
      <c r="A574" s="6"/>
      <c r="B574" s="169" t="s">
        <v>185</v>
      </c>
      <c r="C574" s="170"/>
      <c r="D574" s="171"/>
      <c r="E574" s="328">
        <v>32198.690428000016</v>
      </c>
      <c r="F574" s="174">
        <v>-0.43655526508634013</v>
      </c>
      <c r="G574" s="109"/>
      <c r="H574" s="110"/>
    </row>
    <row r="575" spans="1:12" s="104" customFormat="1" ht="24" customHeight="1" x14ac:dyDescent="0.2">
      <c r="A575" s="6"/>
      <c r="B575" s="760" t="s">
        <v>186</v>
      </c>
      <c r="C575" s="761"/>
      <c r="D575" s="762"/>
      <c r="E575" s="328">
        <v>14705500.583361013</v>
      </c>
      <c r="F575" s="174">
        <v>0.18410544706158616</v>
      </c>
      <c r="G575" s="109"/>
      <c r="H575" s="110"/>
    </row>
    <row r="576" spans="1:12" s="104" customFormat="1" ht="12.75" x14ac:dyDescent="0.2">
      <c r="A576" s="6"/>
      <c r="B576" s="760" t="s">
        <v>187</v>
      </c>
      <c r="C576" s="761"/>
      <c r="D576" s="762"/>
      <c r="E576" s="328"/>
      <c r="F576" s="174"/>
      <c r="G576" s="109"/>
      <c r="H576" s="110"/>
    </row>
    <row r="577" spans="1:11" s="104" customFormat="1" ht="12.75" x14ac:dyDescent="0.2">
      <c r="A577" s="6"/>
      <c r="B577" s="760" t="s">
        <v>188</v>
      </c>
      <c r="C577" s="761"/>
      <c r="D577" s="762"/>
      <c r="E577" s="328">
        <v>27624.701083730753</v>
      </c>
      <c r="F577" s="174">
        <v>-0.77236506657369397</v>
      </c>
      <c r="G577" s="109"/>
      <c r="H577" s="106"/>
    </row>
    <row r="578" spans="1:11" s="104" customFormat="1" ht="12.75" x14ac:dyDescent="0.2">
      <c r="A578" s="6"/>
      <c r="B578" s="760" t="s">
        <v>378</v>
      </c>
      <c r="C578" s="761"/>
      <c r="D578" s="762"/>
      <c r="E578" s="328">
        <v>115525</v>
      </c>
      <c r="F578" s="174">
        <v>-0.67646671688982363</v>
      </c>
      <c r="G578" s="109"/>
      <c r="H578" s="106"/>
    </row>
    <row r="579" spans="1:11" s="104" customFormat="1" ht="21" customHeight="1" x14ac:dyDescent="0.2">
      <c r="A579" s="6"/>
      <c r="B579" s="752" t="s">
        <v>55</v>
      </c>
      <c r="C579" s="753"/>
      <c r="D579" s="794"/>
      <c r="E579" s="327">
        <v>23061149.313014999</v>
      </c>
      <c r="F579" s="177">
        <v>0.16452065395796667</v>
      </c>
      <c r="G579" s="109"/>
      <c r="H579" s="106"/>
      <c r="K579" s="209" t="b">
        <f>IF(ABS(E579-SUM(E580,E583,E586))&lt;0.001,TRUE,FALSE)</f>
        <v>1</v>
      </c>
    </row>
    <row r="580" spans="1:11" s="104" customFormat="1" ht="18" customHeight="1" x14ac:dyDescent="0.2">
      <c r="A580" s="6"/>
      <c r="B580" s="763" t="s">
        <v>56</v>
      </c>
      <c r="C580" s="764"/>
      <c r="D580" s="765"/>
      <c r="E580" s="328">
        <v>12978117.244879996</v>
      </c>
      <c r="F580" s="174">
        <v>0.10714596273850296</v>
      </c>
      <c r="G580" s="108"/>
      <c r="H580" s="106"/>
      <c r="K580" s="209" t="b">
        <f>IF(ABS(E580-SUM(E581:E582))&lt;0.001,TRUE,FALSE)</f>
        <v>1</v>
      </c>
    </row>
    <row r="581" spans="1:11" s="104" customFormat="1" ht="15" customHeight="1" x14ac:dyDescent="0.2">
      <c r="A581" s="6"/>
      <c r="B581" s="760" t="s">
        <v>57</v>
      </c>
      <c r="C581" s="761"/>
      <c r="D581" s="762"/>
      <c r="E581" s="328">
        <v>94617.45000000007</v>
      </c>
      <c r="F581" s="174">
        <v>-0.78437119891864349</v>
      </c>
      <c r="G581" s="109"/>
      <c r="H581" s="106"/>
    </row>
    <row r="582" spans="1:11" s="104" customFormat="1" ht="15" customHeight="1" x14ac:dyDescent="0.2">
      <c r="A582" s="6"/>
      <c r="B582" s="760" t="s">
        <v>58</v>
      </c>
      <c r="C582" s="761"/>
      <c r="D582" s="762"/>
      <c r="E582" s="328">
        <v>12883499.794879997</v>
      </c>
      <c r="F582" s="174">
        <v>0.14181617618794529</v>
      </c>
      <c r="G582" s="109"/>
      <c r="H582" s="111"/>
    </row>
    <row r="583" spans="1:11" s="104" customFormat="1" ht="18" customHeight="1" x14ac:dyDescent="0.2">
      <c r="A583" s="24"/>
      <c r="B583" s="763" t="s">
        <v>379</v>
      </c>
      <c r="C583" s="764"/>
      <c r="D583" s="765"/>
      <c r="E583" s="328">
        <v>10083032.068135001</v>
      </c>
      <c r="F583" s="174">
        <v>0.24774735561477512</v>
      </c>
      <c r="G583" s="109"/>
      <c r="H583" s="112"/>
      <c r="K583" s="209" t="b">
        <f>IF(ABS(E583-SUM(E584:E585))&lt;0.001,TRUE,FALSE)</f>
        <v>1</v>
      </c>
    </row>
    <row r="584" spans="1:11" s="104" customFormat="1" ht="15" customHeight="1" x14ac:dyDescent="0.2">
      <c r="A584" s="24"/>
      <c r="B584" s="760" t="s">
        <v>372</v>
      </c>
      <c r="C584" s="761"/>
      <c r="D584" s="762"/>
      <c r="E584" s="328"/>
      <c r="F584" s="174"/>
      <c r="G584" s="109"/>
      <c r="H584" s="107"/>
    </row>
    <row r="585" spans="1:11" s="104" customFormat="1" ht="15" customHeight="1" x14ac:dyDescent="0.2">
      <c r="A585" s="6"/>
      <c r="B585" s="760" t="s">
        <v>434</v>
      </c>
      <c r="C585" s="761"/>
      <c r="D585" s="762"/>
      <c r="E585" s="328">
        <v>10083032.068135001</v>
      </c>
      <c r="F585" s="174">
        <v>0.24774735561477512</v>
      </c>
      <c r="G585" s="109"/>
      <c r="H585" s="106"/>
    </row>
    <row r="586" spans="1:11" s="104" customFormat="1" ht="15" customHeight="1" x14ac:dyDescent="0.2">
      <c r="A586" s="6"/>
      <c r="B586" s="763" t="s">
        <v>180</v>
      </c>
      <c r="C586" s="764"/>
      <c r="D586" s="765"/>
      <c r="E586" s="328"/>
      <c r="F586" s="174"/>
      <c r="G586" s="109"/>
      <c r="H586" s="111"/>
    </row>
    <row r="587" spans="1:11" s="104" customFormat="1" ht="18" customHeight="1" x14ac:dyDescent="0.2">
      <c r="A587" s="6"/>
      <c r="B587" s="752" t="s">
        <v>189</v>
      </c>
      <c r="C587" s="753"/>
      <c r="D587" s="794"/>
      <c r="E587" s="327">
        <v>9591051.4100000113</v>
      </c>
      <c r="F587" s="177">
        <v>-0.88712692764036005</v>
      </c>
      <c r="G587" s="109"/>
      <c r="H587" s="111"/>
    </row>
    <row r="588" spans="1:11" s="104" customFormat="1" ht="26.25" customHeight="1" x14ac:dyDescent="0.2">
      <c r="A588" s="24"/>
      <c r="B588" s="752" t="s">
        <v>190</v>
      </c>
      <c r="C588" s="753"/>
      <c r="D588" s="794"/>
      <c r="E588" s="327">
        <v>5118408.0000000019</v>
      </c>
      <c r="F588" s="177">
        <v>-0.95872286540016705</v>
      </c>
      <c r="G588" s="109"/>
      <c r="H588" s="107"/>
      <c r="K588" s="209" t="b">
        <f>IF(ABS(E588-SUM(E589:E591))&lt;0.001,TRUE,FALSE)</f>
        <v>1</v>
      </c>
    </row>
    <row r="589" spans="1:11" s="104" customFormat="1" ht="17.25" customHeight="1" x14ac:dyDescent="0.2">
      <c r="A589" s="6"/>
      <c r="B589" s="760" t="s">
        <v>191</v>
      </c>
      <c r="C589" s="761"/>
      <c r="D589" s="762"/>
      <c r="E589" s="328">
        <v>4364103.3100000024</v>
      </c>
      <c r="F589" s="174">
        <v>-0.95887492615522985</v>
      </c>
      <c r="G589" s="109"/>
      <c r="H589" s="106"/>
    </row>
    <row r="590" spans="1:11" s="104" customFormat="1" ht="17.25" customHeight="1" x14ac:dyDescent="0.2">
      <c r="A590" s="6"/>
      <c r="B590" s="760" t="s">
        <v>392</v>
      </c>
      <c r="C590" s="761"/>
      <c r="D590" s="762"/>
      <c r="E590" s="328">
        <v>58237.76999999996</v>
      </c>
      <c r="F590" s="174">
        <v>0.68544448354660692</v>
      </c>
      <c r="G590" s="109"/>
      <c r="H590" s="106"/>
    </row>
    <row r="591" spans="1:11" s="104" customFormat="1" ht="17.25" customHeight="1" x14ac:dyDescent="0.2">
      <c r="A591" s="6"/>
      <c r="B591" s="422" t="s">
        <v>393</v>
      </c>
      <c r="C591" s="383"/>
      <c r="D591" s="384"/>
      <c r="E591" s="328">
        <v>696066.92</v>
      </c>
      <c r="F591" s="174">
        <v>-0.9610017547293479</v>
      </c>
      <c r="G591" s="109"/>
      <c r="H591" s="106"/>
    </row>
    <row r="592" spans="1:11" s="104" customFormat="1" ht="13.5" customHeight="1" x14ac:dyDescent="0.2">
      <c r="A592" s="6"/>
      <c r="B592" s="752" t="s">
        <v>82</v>
      </c>
      <c r="C592" s="806"/>
      <c r="D592" s="807"/>
      <c r="E592" s="327">
        <v>-634296</v>
      </c>
      <c r="F592" s="177">
        <v>-0.9321309932520041</v>
      </c>
      <c r="G592" s="109"/>
      <c r="H592" s="106"/>
    </row>
    <row r="593" spans="1:12" s="104" customFormat="1" ht="32.25" customHeight="1" x14ac:dyDescent="0.2">
      <c r="A593" s="6"/>
      <c r="B593" s="783" t="s">
        <v>60</v>
      </c>
      <c r="C593" s="784"/>
      <c r="D593" s="785"/>
      <c r="E593" s="327">
        <v>89119754.312672973</v>
      </c>
      <c r="F593" s="177"/>
      <c r="G593" s="102"/>
      <c r="H593" s="106"/>
      <c r="K593" s="209" t="b">
        <f>IF(ABS(E593-SUM(E594:E596))&lt;0.001,TRUE,FALSE)</f>
        <v>1</v>
      </c>
    </row>
    <row r="594" spans="1:12" s="104" customFormat="1" ht="12.75" customHeight="1" x14ac:dyDescent="0.2">
      <c r="A594" s="24"/>
      <c r="B594" s="831" t="s">
        <v>390</v>
      </c>
      <c r="C594" s="761"/>
      <c r="D594" s="762"/>
      <c r="E594" s="328">
        <v>59889115.949204974</v>
      </c>
      <c r="F594" s="174"/>
      <c r="G594" s="105"/>
      <c r="H594" s="107"/>
    </row>
    <row r="595" spans="1:12" s="104" customFormat="1" ht="12.75" customHeight="1" x14ac:dyDescent="0.2">
      <c r="A595" s="24"/>
      <c r="B595" s="831" t="s">
        <v>391</v>
      </c>
      <c r="C595" s="761"/>
      <c r="D595" s="762"/>
      <c r="E595" s="328">
        <v>29230638.363467991</v>
      </c>
      <c r="F595" s="174"/>
      <c r="G595" s="105"/>
      <c r="H595" s="107"/>
    </row>
    <row r="596" spans="1:12" s="104" customFormat="1" ht="12.75" customHeight="1" x14ac:dyDescent="0.2">
      <c r="A596" s="24"/>
      <c r="B596" s="831" t="s">
        <v>462</v>
      </c>
      <c r="C596" s="761"/>
      <c r="D596" s="762"/>
      <c r="E596" s="328"/>
      <c r="F596" s="174"/>
      <c r="G596" s="105"/>
      <c r="H596" s="107"/>
    </row>
    <row r="597" spans="1:12" s="104" customFormat="1" ht="17.25" hidden="1" customHeight="1" x14ac:dyDescent="0.2">
      <c r="A597" s="24"/>
      <c r="B597" s="783"/>
      <c r="C597" s="784"/>
      <c r="D597" s="785"/>
      <c r="E597" s="327"/>
      <c r="F597" s="177"/>
      <c r="G597" s="105"/>
      <c r="H597" s="107"/>
      <c r="L597" s="359"/>
    </row>
    <row r="598" spans="1:12" s="359" customFormat="1" ht="29.25" customHeight="1" x14ac:dyDescent="0.2">
      <c r="A598" s="6"/>
      <c r="B598" s="783" t="s">
        <v>481</v>
      </c>
      <c r="C598" s="784"/>
      <c r="D598" s="785"/>
      <c r="E598" s="328"/>
      <c r="F598" s="328"/>
      <c r="G598" s="109"/>
      <c r="H598" s="106"/>
    </row>
    <row r="599" spans="1:12" s="359" customFormat="1" ht="25.5" customHeight="1" x14ac:dyDescent="0.2">
      <c r="A599" s="356"/>
      <c r="B599" s="783" t="s">
        <v>482</v>
      </c>
      <c r="C599" s="795"/>
      <c r="D599" s="796"/>
      <c r="E599" s="328"/>
      <c r="F599" s="174"/>
      <c r="G599" s="357"/>
      <c r="H599" s="358"/>
    </row>
    <row r="600" spans="1:12" s="359" customFormat="1" ht="24.75" customHeight="1" x14ac:dyDescent="0.2">
      <c r="A600" s="356"/>
      <c r="B600" s="783" t="s">
        <v>342</v>
      </c>
      <c r="C600" s="795"/>
      <c r="D600" s="796"/>
      <c r="E600" s="327">
        <v>202231573.64407033</v>
      </c>
      <c r="F600" s="177">
        <v>-8.4916339255507234E-2</v>
      </c>
      <c r="G600" s="357"/>
      <c r="H600" s="358"/>
      <c r="K600" s="209" t="b">
        <f>IF(ABS(E600-SUM(E601,E610))&lt;0.001,TRUE,FALSE)</f>
        <v>1</v>
      </c>
    </row>
    <row r="601" spans="1:12" s="359" customFormat="1" ht="21" customHeight="1" x14ac:dyDescent="0.2">
      <c r="A601" s="356"/>
      <c r="B601" s="752" t="s">
        <v>61</v>
      </c>
      <c r="C601" s="753"/>
      <c r="D601" s="794"/>
      <c r="E601" s="327">
        <v>82095553.731101885</v>
      </c>
      <c r="F601" s="177">
        <v>0.2446977622108546</v>
      </c>
      <c r="G601" s="357"/>
      <c r="H601" s="358"/>
      <c r="K601" s="209" t="b">
        <f>IF(ABS(E601-SUM(E602:E609))&lt;0.001,TRUE,FALSE)</f>
        <v>1</v>
      </c>
      <c r="L601" s="104"/>
    </row>
    <row r="602" spans="1:12" s="104" customFormat="1" ht="18.75" customHeight="1" x14ac:dyDescent="0.2">
      <c r="A602" s="6"/>
      <c r="B602" s="760" t="s">
        <v>471</v>
      </c>
      <c r="C602" s="761"/>
      <c r="D602" s="762"/>
      <c r="E602" s="328">
        <v>5146.6087179286724</v>
      </c>
      <c r="F602" s="174">
        <v>-0.99735518168450199</v>
      </c>
      <c r="G602" s="105"/>
      <c r="H602" s="106"/>
    </row>
    <row r="603" spans="1:12" s="104" customFormat="1" ht="18.75" customHeight="1" x14ac:dyDescent="0.2">
      <c r="A603" s="6"/>
      <c r="B603" s="760" t="s">
        <v>473</v>
      </c>
      <c r="C603" s="761"/>
      <c r="D603" s="762"/>
      <c r="E603" s="328">
        <v>81378536.206417024</v>
      </c>
      <c r="F603" s="174">
        <v>0.2669414793570466</v>
      </c>
      <c r="G603" s="105"/>
      <c r="H603" s="106"/>
    </row>
    <row r="604" spans="1:12" s="104" customFormat="1" ht="18.75" customHeight="1" x14ac:dyDescent="0.2">
      <c r="A604" s="6"/>
      <c r="B604" s="760" t="s">
        <v>430</v>
      </c>
      <c r="C604" s="761"/>
      <c r="D604" s="762"/>
      <c r="E604" s="328"/>
      <c r="F604" s="174"/>
      <c r="G604" s="105"/>
      <c r="H604" s="106"/>
    </row>
    <row r="605" spans="1:12" s="104" customFormat="1" ht="15" customHeight="1" x14ac:dyDescent="0.2">
      <c r="A605" s="6"/>
      <c r="B605" s="760" t="s">
        <v>469</v>
      </c>
      <c r="C605" s="761"/>
      <c r="D605" s="762"/>
      <c r="E605" s="328"/>
      <c r="F605" s="174"/>
      <c r="G605" s="108"/>
      <c r="H605" s="106"/>
    </row>
    <row r="606" spans="1:12" s="104" customFormat="1" ht="12.75" customHeight="1" x14ac:dyDescent="0.2">
      <c r="A606" s="6"/>
      <c r="B606" s="760" t="s">
        <v>399</v>
      </c>
      <c r="C606" s="761"/>
      <c r="D606" s="762"/>
      <c r="E606" s="328"/>
      <c r="F606" s="174"/>
      <c r="G606" s="109"/>
      <c r="H606" s="106"/>
    </row>
    <row r="607" spans="1:12" s="104" customFormat="1" ht="12.75" customHeight="1" x14ac:dyDescent="0.2">
      <c r="A607" s="6"/>
      <c r="B607" s="760" t="s">
        <v>400</v>
      </c>
      <c r="C607" s="761"/>
      <c r="D607" s="762"/>
      <c r="E607" s="328"/>
      <c r="F607" s="174"/>
      <c r="G607" s="109"/>
      <c r="H607" s="106"/>
    </row>
    <row r="608" spans="1:12" s="104" customFormat="1" ht="12.75" customHeight="1" x14ac:dyDescent="0.2">
      <c r="A608" s="6"/>
      <c r="B608" s="831" t="s">
        <v>443</v>
      </c>
      <c r="C608" s="761"/>
      <c r="D608" s="762"/>
      <c r="E608" s="328">
        <v>695424.76596700016</v>
      </c>
      <c r="F608" s="174"/>
      <c r="G608" s="109"/>
      <c r="H608" s="106"/>
    </row>
    <row r="609" spans="1:12" s="104" customFormat="1" ht="12.75" customHeight="1" x14ac:dyDescent="0.2">
      <c r="A609" s="6"/>
      <c r="B609" s="831" t="s">
        <v>401</v>
      </c>
      <c r="C609" s="761"/>
      <c r="D609" s="762"/>
      <c r="E609" s="328">
        <v>16446.149999999998</v>
      </c>
      <c r="F609" s="174">
        <v>0.12127310993980478</v>
      </c>
      <c r="G609" s="102"/>
      <c r="H609" s="106"/>
    </row>
    <row r="610" spans="1:12" s="104" customFormat="1" ht="11.25" customHeight="1" x14ac:dyDescent="0.2">
      <c r="A610" s="6"/>
      <c r="B610" s="752" t="s">
        <v>62</v>
      </c>
      <c r="C610" s="753"/>
      <c r="D610" s="794"/>
      <c r="E610" s="327">
        <v>120136019.91296841</v>
      </c>
      <c r="F610" s="177">
        <v>-0.2251373241716027</v>
      </c>
      <c r="G610" s="102"/>
      <c r="H610" s="106"/>
      <c r="K610" s="209" t="b">
        <f>IF(ABS(E610-SUM(E611:E619))&lt;0.001,TRUE,FALSE)</f>
        <v>1</v>
      </c>
    </row>
    <row r="611" spans="1:12" s="104" customFormat="1" ht="15" customHeight="1" x14ac:dyDescent="0.2">
      <c r="A611" s="6"/>
      <c r="B611" s="760" t="s">
        <v>470</v>
      </c>
      <c r="C611" s="761"/>
      <c r="D611" s="762"/>
      <c r="E611" s="328">
        <v>18150733.340584423</v>
      </c>
      <c r="F611" s="174">
        <v>-0.86421129408055442</v>
      </c>
      <c r="G611" s="108"/>
      <c r="H611" s="113"/>
    </row>
    <row r="612" spans="1:12" s="104" customFormat="1" ht="15" customHeight="1" x14ac:dyDescent="0.2">
      <c r="A612" s="6"/>
      <c r="B612" s="760" t="s">
        <v>474</v>
      </c>
      <c r="C612" s="761"/>
      <c r="D612" s="762"/>
      <c r="E612" s="328">
        <v>98401289.015886948</v>
      </c>
      <c r="F612" s="174"/>
      <c r="G612" s="108"/>
      <c r="H612" s="113"/>
    </row>
    <row r="613" spans="1:12" s="104" customFormat="1" ht="15" customHeight="1" x14ac:dyDescent="0.2">
      <c r="A613" s="6"/>
      <c r="B613" s="760" t="s">
        <v>402</v>
      </c>
      <c r="C613" s="761"/>
      <c r="D613" s="762"/>
      <c r="E613" s="328">
        <v>12751.020000000002</v>
      </c>
      <c r="F613" s="174">
        <v>-0.99921125463237015</v>
      </c>
      <c r="G613" s="108"/>
      <c r="H613" s="113"/>
    </row>
    <row r="614" spans="1:12" s="104" customFormat="1" ht="12.75" customHeight="1" x14ac:dyDescent="0.2">
      <c r="A614" s="6"/>
      <c r="B614" s="760" t="s">
        <v>469</v>
      </c>
      <c r="C614" s="761"/>
      <c r="D614" s="762"/>
      <c r="E614" s="328">
        <v>208567.65304285428</v>
      </c>
      <c r="F614" s="174">
        <v>-0.82221239347862385</v>
      </c>
      <c r="G614" s="109"/>
      <c r="H614" s="113"/>
    </row>
    <row r="615" spans="1:12" s="104" customFormat="1" ht="12.75" customHeight="1" x14ac:dyDescent="0.2">
      <c r="A615" s="6"/>
      <c r="B615" s="760" t="s">
        <v>472</v>
      </c>
      <c r="C615" s="761"/>
      <c r="D615" s="762"/>
      <c r="E615" s="328">
        <v>786832.6999999996</v>
      </c>
      <c r="F615" s="174"/>
      <c r="G615" s="109"/>
      <c r="H615" s="113"/>
    </row>
    <row r="616" spans="1:12" s="104" customFormat="1" ht="12.75" customHeight="1" x14ac:dyDescent="0.2">
      <c r="A616" s="6"/>
      <c r="B616" s="760" t="s">
        <v>399</v>
      </c>
      <c r="C616" s="761"/>
      <c r="D616" s="762"/>
      <c r="E616" s="328">
        <v>-361264.95110000001</v>
      </c>
      <c r="F616" s="174">
        <v>-0.4223423479432884</v>
      </c>
      <c r="G616" s="109"/>
      <c r="H616" s="113"/>
    </row>
    <row r="617" spans="1:12" s="104" customFormat="1" ht="12.75" customHeight="1" x14ac:dyDescent="0.2">
      <c r="A617" s="6"/>
      <c r="B617" s="760" t="s">
        <v>400</v>
      </c>
      <c r="C617" s="761"/>
      <c r="D617" s="762"/>
      <c r="E617" s="328">
        <v>-168</v>
      </c>
      <c r="F617" s="174">
        <v>-0.99271592091571281</v>
      </c>
      <c r="G617" s="109"/>
      <c r="H617" s="113"/>
      <c r="L617" s="457"/>
    </row>
    <row r="618" spans="1:12" s="457" customFormat="1" ht="12.75" customHeight="1" x14ac:dyDescent="0.2">
      <c r="A618" s="6"/>
      <c r="B618" s="587" t="s">
        <v>425</v>
      </c>
      <c r="C618" s="588"/>
      <c r="D618" s="589"/>
      <c r="E618" s="453">
        <v>2541713.1655540015</v>
      </c>
      <c r="F618" s="454">
        <v>-8.1062677161733876E-2</v>
      </c>
      <c r="G618" s="109"/>
      <c r="H618" s="113"/>
      <c r="K618" s="104"/>
    </row>
    <row r="619" spans="1:12" s="457" customFormat="1" ht="12.75" customHeight="1" x14ac:dyDescent="0.2">
      <c r="A619" s="452"/>
      <c r="B619" s="831" t="s">
        <v>403</v>
      </c>
      <c r="C619" s="761"/>
      <c r="D619" s="762"/>
      <c r="E619" s="453">
        <v>395565.96899999969</v>
      </c>
      <c r="F619" s="454">
        <v>-0.79353991733975793</v>
      </c>
      <c r="G619" s="455"/>
      <c r="H619" s="456"/>
    </row>
    <row r="620" spans="1:12" s="457" customFormat="1" ht="21" customHeight="1" x14ac:dyDescent="0.2">
      <c r="A620" s="452"/>
      <c r="B620" s="783" t="s">
        <v>343</v>
      </c>
      <c r="C620" s="784"/>
      <c r="D620" s="784"/>
      <c r="E620" s="458"/>
      <c r="F620" s="459"/>
      <c r="G620" s="455"/>
      <c r="H620" s="456"/>
    </row>
    <row r="621" spans="1:12" s="457" customFormat="1" ht="18.75" customHeight="1" x14ac:dyDescent="0.2">
      <c r="A621" s="452"/>
      <c r="B621" s="783" t="s">
        <v>344</v>
      </c>
      <c r="C621" s="784"/>
      <c r="D621" s="784"/>
      <c r="E621" s="458">
        <v>11069519.450139999</v>
      </c>
      <c r="F621" s="459">
        <v>-0.37910162859418772</v>
      </c>
      <c r="G621" s="460"/>
      <c r="H621" s="461"/>
      <c r="K621" s="209" t="b">
        <f>IF(ABS(E621-SUM(E622:E624))&lt;0.001,TRUE,FALSE)</f>
        <v>1</v>
      </c>
    </row>
    <row r="622" spans="1:12" s="457" customFormat="1" ht="15" customHeight="1" x14ac:dyDescent="0.2">
      <c r="A622" s="452"/>
      <c r="B622" s="752" t="s">
        <v>63</v>
      </c>
      <c r="C622" s="753"/>
      <c r="D622" s="753"/>
      <c r="E622" s="453">
        <v>1262573.5901399993</v>
      </c>
      <c r="F622" s="454">
        <v>-0.80049470760532893</v>
      </c>
      <c r="G622" s="460"/>
      <c r="H622" s="461"/>
    </row>
    <row r="623" spans="1:12" s="457" customFormat="1" ht="12.75" customHeight="1" x14ac:dyDescent="0.2">
      <c r="A623" s="452"/>
      <c r="B623" s="752" t="s">
        <v>64</v>
      </c>
      <c r="C623" s="753"/>
      <c r="D623" s="753"/>
      <c r="E623" s="453">
        <v>9806945.8599999994</v>
      </c>
      <c r="F623" s="454">
        <v>-7.2238959339065878E-2</v>
      </c>
      <c r="G623" s="462"/>
      <c r="H623" s="461"/>
      <c r="L623" s="655"/>
    </row>
    <row r="624" spans="1:12" s="457" customFormat="1" ht="12.75" customHeight="1" x14ac:dyDescent="0.2">
      <c r="A624" s="452"/>
      <c r="B624" s="752" t="s">
        <v>478</v>
      </c>
      <c r="C624" s="753"/>
      <c r="D624" s="753"/>
      <c r="E624" s="453"/>
      <c r="F624" s="581"/>
      <c r="G624" s="462"/>
      <c r="H624" s="461"/>
      <c r="L624" s="655"/>
    </row>
    <row r="625" spans="1:12" s="457" customFormat="1" ht="12.75" customHeight="1" x14ac:dyDescent="0.2">
      <c r="A625" s="452"/>
      <c r="B625" s="752" t="s">
        <v>479</v>
      </c>
      <c r="C625" s="753"/>
      <c r="D625" s="753"/>
      <c r="E625" s="453"/>
      <c r="F625" s="581"/>
      <c r="G625" s="462"/>
      <c r="H625" s="461"/>
      <c r="L625" s="655"/>
    </row>
    <row r="626" spans="1:12" s="655" customFormat="1" ht="12.75" customHeight="1" x14ac:dyDescent="0.2">
      <c r="A626" s="452"/>
      <c r="B626" s="800" t="s">
        <v>290</v>
      </c>
      <c r="C626" s="801"/>
      <c r="D626" s="802"/>
      <c r="E626" s="326">
        <v>455284134.34417105</v>
      </c>
      <c r="F626" s="243">
        <v>-0.660412542048325</v>
      </c>
      <c r="G626" s="462"/>
      <c r="H626" s="461"/>
      <c r="J626" s="457"/>
      <c r="K626" s="209" t="b">
        <f>IF(ABS(E626-SUM(E564,E593,E597:E600,E620:E621))&lt;0.001,TRUE,FALSE)</f>
        <v>1</v>
      </c>
      <c r="L626" s="5"/>
    </row>
    <row r="627" spans="1:12" ht="15.75" x14ac:dyDescent="0.25">
      <c r="A627" s="463"/>
      <c r="B627" s="7" t="s">
        <v>288</v>
      </c>
      <c r="C627" s="8"/>
      <c r="D627" s="8"/>
      <c r="E627" s="8"/>
      <c r="F627" s="115"/>
      <c r="G627" s="580"/>
      <c r="H627" s="465"/>
      <c r="I627" s="8"/>
    </row>
    <row r="628" spans="1:12" ht="12" customHeight="1" x14ac:dyDescent="0.2">
      <c r="B628" s="9"/>
      <c r="C628" s="10" t="str">
        <f>$C$3</f>
        <v>MOIS D'AVRIL 2024</v>
      </c>
      <c r="D628" s="11"/>
      <c r="F628" s="116"/>
      <c r="G628" s="115"/>
      <c r="H628" s="115"/>
    </row>
    <row r="629" spans="1:12" ht="19.5" customHeight="1" x14ac:dyDescent="0.2">
      <c r="B629" s="12" t="str">
        <f>B561</f>
        <v xml:space="preserve">             I - ASSURANCE MALADIE : DÉPENSES en milliers d'euros</v>
      </c>
      <c r="C629" s="13"/>
      <c r="D629" s="13"/>
      <c r="E629" s="13"/>
      <c r="F629" s="14"/>
      <c r="G629" s="116"/>
      <c r="H629" s="116"/>
      <c r="I629" s="15"/>
    </row>
    <row r="630" spans="1:12" ht="12.75" x14ac:dyDescent="0.2">
      <c r="B630" s="754"/>
      <c r="C630" s="755"/>
      <c r="D630" s="87"/>
      <c r="E630" s="654" t="s">
        <v>6</v>
      </c>
      <c r="F630" s="339" t="str">
        <f>$H$5</f>
        <v>PCAP</v>
      </c>
      <c r="G630" s="15"/>
      <c r="H630" s="15"/>
      <c r="I630" s="20"/>
    </row>
    <row r="631" spans="1:12" s="121" customFormat="1" ht="15.75" customHeight="1" x14ac:dyDescent="0.2">
      <c r="A631" s="6"/>
      <c r="B631" s="126" t="s">
        <v>475</v>
      </c>
      <c r="C631" s="126"/>
      <c r="D631" s="126"/>
      <c r="E631" s="326">
        <v>70816256.594132334</v>
      </c>
      <c r="F631" s="243">
        <v>9.3027595565868593E-2</v>
      </c>
      <c r="G631" s="175"/>
      <c r="H631" s="122"/>
      <c r="I631" s="120"/>
      <c r="J631" s="104"/>
      <c r="K631" s="209"/>
      <c r="L631" s="5"/>
    </row>
    <row r="632" spans="1:12" ht="12" customHeight="1" x14ac:dyDescent="0.2">
      <c r="A632" s="114"/>
      <c r="B632" s="123"/>
      <c r="C632" s="124"/>
      <c r="D632" s="124"/>
      <c r="E632" s="652"/>
      <c r="F632" s="651"/>
      <c r="G632" s="204"/>
      <c r="H632" s="119"/>
      <c r="I632" s="111"/>
      <c r="L632" s="121"/>
    </row>
    <row r="633" spans="1:12" s="121" customFormat="1" ht="17.25" customHeight="1" x14ac:dyDescent="0.2">
      <c r="A633" s="6"/>
      <c r="B633" s="126" t="s">
        <v>30</v>
      </c>
      <c r="C633" s="127"/>
      <c r="D633" s="128"/>
      <c r="E633" s="407">
        <v>7091751864.8021374</v>
      </c>
      <c r="F633" s="408">
        <v>-0.12345126874037793</v>
      </c>
      <c r="G633" s="205"/>
      <c r="H633" s="125"/>
      <c r="I633" s="120"/>
      <c r="J633" s="104"/>
      <c r="K633" s="209" t="b">
        <f>IF(ABS(E633-SUM(E558,E626,E631))&lt;0.001,TRUE,FALSE)</f>
        <v>1</v>
      </c>
      <c r="L633" s="5"/>
    </row>
    <row r="634" spans="1:12" ht="12.75" x14ac:dyDescent="0.2">
      <c r="A634" s="114"/>
      <c r="B634" s="218"/>
      <c r="C634" s="127"/>
      <c r="D634" s="127"/>
      <c r="E634" s="409"/>
      <c r="F634" s="410"/>
      <c r="G634" s="206"/>
      <c r="H634" s="129"/>
      <c r="I634" s="111"/>
      <c r="L634" s="121"/>
    </row>
    <row r="635" spans="1:12" s="121" customFormat="1" ht="17.25" customHeight="1" x14ac:dyDescent="0.2">
      <c r="A635" s="6"/>
      <c r="B635" s="126" t="s">
        <v>240</v>
      </c>
      <c r="C635" s="127"/>
      <c r="D635" s="128"/>
      <c r="E635" s="407">
        <v>4920911.5199999986</v>
      </c>
      <c r="F635" s="408">
        <v>-4.1694870737017165E-2</v>
      </c>
      <c r="G635" s="206"/>
      <c r="H635" s="130"/>
      <c r="I635" s="120"/>
      <c r="J635" s="104"/>
    </row>
    <row r="636" spans="1:12" s="121" customFormat="1" ht="17.25" customHeight="1" x14ac:dyDescent="0.2">
      <c r="A636" s="114"/>
      <c r="B636" s="216"/>
      <c r="C636" s="573"/>
      <c r="D636" s="573"/>
      <c r="E636" s="402"/>
      <c r="F636" s="209"/>
      <c r="G636" s="206"/>
      <c r="H636" s="129"/>
      <c r="I636" s="120"/>
      <c r="J636" s="104"/>
    </row>
    <row r="637" spans="1:12" s="121" customFormat="1" ht="17.25" customHeight="1" x14ac:dyDescent="0.2">
      <c r="A637" s="114"/>
      <c r="B637" s="126" t="s">
        <v>437</v>
      </c>
      <c r="C637" s="127"/>
      <c r="D637" s="128"/>
      <c r="E637" s="407">
        <v>10927966.07</v>
      </c>
      <c r="F637" s="408">
        <v>0.27020122626802001</v>
      </c>
      <c r="G637" s="206"/>
      <c r="H637" s="129"/>
      <c r="I637" s="120"/>
      <c r="J637" s="104"/>
      <c r="L637" s="5"/>
    </row>
    <row r="638" spans="1:12" ht="12.75" x14ac:dyDescent="0.2">
      <c r="A638" s="114"/>
      <c r="B638" s="216"/>
      <c r="C638" s="217"/>
      <c r="D638" s="584"/>
      <c r="E638" s="402"/>
      <c r="F638" s="209"/>
      <c r="G638" s="206"/>
      <c r="H638" s="129"/>
      <c r="I638" s="111"/>
      <c r="J638" s="104"/>
    </row>
    <row r="639" spans="1:12" ht="12.75" customHeight="1" x14ac:dyDescent="0.2">
      <c r="B639" s="126" t="s">
        <v>19</v>
      </c>
      <c r="C639" s="131"/>
      <c r="D639" s="403"/>
      <c r="E639" s="407">
        <v>631542608.16999996</v>
      </c>
      <c r="F639" s="408">
        <v>2.997120883256299E-2</v>
      </c>
      <c r="G639" s="173"/>
      <c r="H639" s="130"/>
      <c r="I639" s="111"/>
      <c r="J639" s="104"/>
    </row>
    <row r="640" spans="1:12" ht="12.75" customHeight="1" x14ac:dyDescent="0.2">
      <c r="B640" s="216"/>
      <c r="C640" s="217"/>
      <c r="D640" s="584"/>
      <c r="E640" s="402"/>
      <c r="F640" s="209"/>
      <c r="G640" s="173"/>
      <c r="H640" s="130"/>
      <c r="I640" s="111"/>
    </row>
    <row r="641" spans="2:12" ht="12.75" customHeight="1" x14ac:dyDescent="0.2">
      <c r="B641" s="126" t="s">
        <v>44</v>
      </c>
      <c r="C641" s="131"/>
      <c r="D641" s="403"/>
      <c r="E641" s="407">
        <v>8839595.6399999987</v>
      </c>
      <c r="F641" s="408">
        <v>0.14923098401638435</v>
      </c>
      <c r="G641" s="173"/>
      <c r="H641" s="130"/>
      <c r="I641" s="111"/>
      <c r="J641" s="104"/>
    </row>
    <row r="642" spans="2:12" ht="12.75" customHeight="1" x14ac:dyDescent="0.2">
      <c r="B642" s="216"/>
      <c r="C642" s="217"/>
      <c r="D642" s="584"/>
      <c r="E642" s="402"/>
      <c r="F642" s="209"/>
      <c r="G642" s="173"/>
      <c r="H642" s="130"/>
      <c r="I642" s="111"/>
    </row>
    <row r="643" spans="2:12" ht="12.75" customHeight="1" x14ac:dyDescent="0.2">
      <c r="B643" s="233" t="s">
        <v>42</v>
      </c>
      <c r="C643" s="131"/>
      <c r="D643" s="403"/>
      <c r="E643" s="411">
        <v>401594186.01000005</v>
      </c>
      <c r="F643" s="412">
        <v>3.1757313120684083E-2</v>
      </c>
      <c r="G643" s="173"/>
      <c r="H643" s="130"/>
      <c r="I643" s="111"/>
      <c r="J643" s="104"/>
    </row>
    <row r="644" spans="2:12" ht="12.75" customHeight="1" x14ac:dyDescent="0.2">
      <c r="B644" s="149" t="s">
        <v>83</v>
      </c>
      <c r="C644" s="217"/>
      <c r="D644" s="650"/>
      <c r="E644" s="289">
        <v>32849.800000000003</v>
      </c>
      <c r="F644" s="179">
        <v>-0.504970070474005</v>
      </c>
      <c r="G644" s="173"/>
      <c r="H644" s="130"/>
      <c r="I644" s="111"/>
      <c r="J644" s="104"/>
    </row>
    <row r="645" spans="2:12" ht="12.75" customHeight="1" x14ac:dyDescent="0.2">
      <c r="B645" s="162" t="s">
        <v>84</v>
      </c>
      <c r="C645" s="231"/>
      <c r="D645" s="649"/>
      <c r="E645" s="413">
        <v>404800.18</v>
      </c>
      <c r="F645" s="187"/>
      <c r="G645" s="173"/>
      <c r="H645" s="130"/>
      <c r="I645" s="111"/>
      <c r="J645" s="104"/>
    </row>
    <row r="646" spans="2:12" ht="16.5" hidden="1" customHeight="1" x14ac:dyDescent="0.2">
      <c r="B646" s="71"/>
      <c r="C646" s="217"/>
      <c r="D646" s="584"/>
      <c r="E646" s="414"/>
      <c r="F646" s="415"/>
      <c r="G646" s="173"/>
      <c r="H646" s="130"/>
      <c r="I646" s="111"/>
    </row>
    <row r="647" spans="2:12" ht="16.5" hidden="1" customHeight="1" x14ac:dyDescent="0.2">
      <c r="B647" s="71"/>
      <c r="C647" s="217"/>
      <c r="D647" s="584"/>
      <c r="E647" s="416"/>
      <c r="F647" s="205"/>
      <c r="G647" s="173"/>
      <c r="H647" s="130"/>
      <c r="I647" s="111"/>
    </row>
    <row r="648" spans="2:12" ht="16.5" hidden="1" customHeight="1" x14ac:dyDescent="0.2">
      <c r="B648" s="71"/>
      <c r="C648" s="217"/>
      <c r="D648" s="584"/>
      <c r="E648" s="416"/>
      <c r="F648" s="205"/>
      <c r="G648" s="173"/>
      <c r="H648" s="130"/>
      <c r="I648" s="111"/>
    </row>
    <row r="649" spans="2:12" ht="16.5" hidden="1" customHeight="1" x14ac:dyDescent="0.2">
      <c r="B649" s="71"/>
      <c r="C649" s="217"/>
      <c r="D649" s="584"/>
      <c r="E649" s="416"/>
      <c r="F649" s="205"/>
      <c r="G649" s="173"/>
      <c r="H649" s="130"/>
      <c r="I649" s="111"/>
    </row>
    <row r="650" spans="2:12" ht="16.5" hidden="1" customHeight="1" x14ac:dyDescent="0.2">
      <c r="B650" s="71"/>
      <c r="C650" s="217"/>
      <c r="D650" s="584"/>
      <c r="E650" s="416"/>
      <c r="F650" s="205"/>
      <c r="G650" s="173"/>
      <c r="H650" s="130"/>
      <c r="I650" s="111"/>
    </row>
    <row r="651" spans="2:12" ht="16.5" hidden="1" customHeight="1" x14ac:dyDescent="0.2">
      <c r="B651" s="71"/>
      <c r="C651" s="217"/>
      <c r="D651" s="584"/>
      <c r="E651" s="416"/>
      <c r="F651" s="205"/>
      <c r="G651" s="173"/>
      <c r="H651" s="130"/>
      <c r="I651" s="111"/>
    </row>
    <row r="652" spans="2:12" ht="16.5" hidden="1" customHeight="1" x14ac:dyDescent="0.2">
      <c r="B652" s="71"/>
      <c r="C652" s="217"/>
      <c r="D652" s="584"/>
      <c r="E652" s="416"/>
      <c r="F652" s="205"/>
      <c r="G652" s="173"/>
      <c r="H652" s="130"/>
      <c r="I652" s="111"/>
    </row>
    <row r="653" spans="2:12" ht="16.5" customHeight="1" x14ac:dyDescent="0.2">
      <c r="B653" s="71"/>
      <c r="C653" s="217"/>
      <c r="D653" s="584"/>
      <c r="E653" s="416"/>
      <c r="F653" s="205"/>
      <c r="G653" s="173"/>
      <c r="H653" s="130"/>
      <c r="I653" s="111"/>
    </row>
    <row r="654" spans="2:12" ht="16.5" customHeight="1" x14ac:dyDescent="0.2">
      <c r="B654" s="233" t="s">
        <v>384</v>
      </c>
      <c r="C654" s="131"/>
      <c r="D654" s="403"/>
      <c r="E654" s="407">
        <v>377342175</v>
      </c>
      <c r="F654" s="408">
        <v>0</v>
      </c>
      <c r="G654" s="173"/>
      <c r="H654" s="130"/>
      <c r="I654" s="111"/>
    </row>
    <row r="655" spans="2:12" ht="16.5" customHeight="1" thickBot="1" x14ac:dyDescent="0.25">
      <c r="B655" s="583"/>
      <c r="C655" s="217"/>
      <c r="D655" s="584"/>
      <c r="E655" s="402"/>
      <c r="F655" s="209"/>
      <c r="G655" s="173"/>
      <c r="H655" s="130"/>
      <c r="I655" s="111"/>
    </row>
    <row r="656" spans="2:12" ht="16.5" customHeight="1" thickBot="1" x14ac:dyDescent="0.25">
      <c r="B656" s="133" t="s">
        <v>289</v>
      </c>
      <c r="C656" s="134"/>
      <c r="D656" s="134"/>
      <c r="E656" s="417">
        <v>17706614507.510841</v>
      </c>
      <c r="F656" s="418">
        <v>1.6210010074093617E-3</v>
      </c>
      <c r="G656" s="173"/>
      <c r="H656" s="130"/>
      <c r="I656" s="111"/>
      <c r="K656" s="209" t="b">
        <f>IF(ABS(E656-SUM(E504,E507:E511,E633,E635,E637,E639,E641,E643:E645,E654))&lt;0.001,TRUE,FALSE)</f>
        <v>1</v>
      </c>
      <c r="L656" s="136"/>
    </row>
    <row r="657" spans="1:12" s="136" customFormat="1" ht="39" customHeight="1" x14ac:dyDescent="0.2">
      <c r="A657" s="6"/>
      <c r="B657" s="5"/>
      <c r="C657" s="3"/>
      <c r="D657" s="3"/>
      <c r="E657" s="3"/>
      <c r="F657" s="3"/>
      <c r="G657" s="173"/>
      <c r="H657" s="130"/>
      <c r="I657" s="85"/>
      <c r="J657" s="104"/>
      <c r="L657" s="5"/>
    </row>
    <row r="658" spans="1:12" ht="12" x14ac:dyDescent="0.2">
      <c r="G658" s="207"/>
      <c r="H658" s="135"/>
    </row>
  </sheetData>
  <dataConsolidate/>
  <mergeCells count="94">
    <mergeCell ref="B603:D603"/>
    <mergeCell ref="B612:D612"/>
    <mergeCell ref="B621:D621"/>
    <mergeCell ref="B622:D622"/>
    <mergeCell ref="B623:D623"/>
    <mergeCell ref="B604:D604"/>
    <mergeCell ref="B608:D608"/>
    <mergeCell ref="B626:D626"/>
    <mergeCell ref="B630:C630"/>
    <mergeCell ref="B613:D613"/>
    <mergeCell ref="B614:D614"/>
    <mergeCell ref="B616:D616"/>
    <mergeCell ref="B617:D617"/>
    <mergeCell ref="B619:D619"/>
    <mergeCell ref="B615:D615"/>
    <mergeCell ref="B624:D624"/>
    <mergeCell ref="B625:D625"/>
    <mergeCell ref="B564:D564"/>
    <mergeCell ref="B620:D620"/>
    <mergeCell ref="B605:D605"/>
    <mergeCell ref="B606:D606"/>
    <mergeCell ref="B607:D607"/>
    <mergeCell ref="B609:D609"/>
    <mergeCell ref="B610:D610"/>
    <mergeCell ref="B611:D611"/>
    <mergeCell ref="B586:D586"/>
    <mergeCell ref="B577:D577"/>
    <mergeCell ref="B551:C551"/>
    <mergeCell ref="B547:C547"/>
    <mergeCell ref="B558:C558"/>
    <mergeCell ref="B562:C562"/>
    <mergeCell ref="B563:D563"/>
    <mergeCell ref="B554:C554"/>
    <mergeCell ref="B555:C555"/>
    <mergeCell ref="B556:C556"/>
    <mergeCell ref="B538:C538"/>
    <mergeCell ref="B557:C557"/>
    <mergeCell ref="B519:C519"/>
    <mergeCell ref="B520:C520"/>
    <mergeCell ref="B548:C548"/>
    <mergeCell ref="B549:C549"/>
    <mergeCell ref="B550:C550"/>
    <mergeCell ref="B552:C552"/>
    <mergeCell ref="B524:C524"/>
    <mergeCell ref="B531:C531"/>
    <mergeCell ref="B537:C537"/>
    <mergeCell ref="B525:C525"/>
    <mergeCell ref="B521:C521"/>
    <mergeCell ref="B522:C522"/>
    <mergeCell ref="B529:C529"/>
    <mergeCell ref="B534:C534"/>
    <mergeCell ref="B533:C533"/>
    <mergeCell ref="B530:C530"/>
    <mergeCell ref="B532:C532"/>
    <mergeCell ref="B580:D580"/>
    <mergeCell ref="B535:C535"/>
    <mergeCell ref="B541:C541"/>
    <mergeCell ref="B546:C546"/>
    <mergeCell ref="B542:C542"/>
    <mergeCell ref="B536:C536"/>
    <mergeCell ref="B553:C553"/>
    <mergeCell ref="B539:C539"/>
    <mergeCell ref="B545:C545"/>
    <mergeCell ref="B540:C540"/>
    <mergeCell ref="B592:D592"/>
    <mergeCell ref="B578:D578"/>
    <mergeCell ref="B579:D579"/>
    <mergeCell ref="B565:D565"/>
    <mergeCell ref="B569:D569"/>
    <mergeCell ref="B570:D570"/>
    <mergeCell ref="B581:D581"/>
    <mergeCell ref="B566:D566"/>
    <mergeCell ref="B568:D568"/>
    <mergeCell ref="B571:D571"/>
    <mergeCell ref="B600:D600"/>
    <mergeCell ref="B601:D601"/>
    <mergeCell ref="B596:D596"/>
    <mergeCell ref="B590:D590"/>
    <mergeCell ref="B594:D594"/>
    <mergeCell ref="B575:D575"/>
    <mergeCell ref="B576:D576"/>
    <mergeCell ref="B587:D587"/>
    <mergeCell ref="B584:D584"/>
    <mergeCell ref="B585:D585"/>
    <mergeCell ref="B582:D582"/>
    <mergeCell ref="B583:D583"/>
    <mergeCell ref="B588:D588"/>
    <mergeCell ref="B589:D589"/>
    <mergeCell ref="B602:D602"/>
    <mergeCell ref="B593:D593"/>
    <mergeCell ref="B595:D595"/>
    <mergeCell ref="B597:D597"/>
    <mergeCell ref="B598:D598"/>
    <mergeCell ref="B599:D599"/>
  </mergeCells>
  <printOptions headings="1"/>
  <pageMargins left="0.19685039370078741" right="0.19685039370078741" top="0.27559055118110237" bottom="0.19685039370078741" header="0.31496062992125984" footer="0.51181102362204722"/>
  <pageSetup paperSize="9" scale="45" orientation="portrait" r:id="rId1"/>
  <headerFooter alignWithMargins="0">
    <oddFooter xml:space="preserve">&amp;R&amp;8
</oddFooter>
  </headerFooter>
  <rowBreaks count="5" manualBreakCount="5">
    <brk id="156" max="8" man="1"/>
    <brk id="302" max="8" man="1"/>
    <brk id="420" max="8" man="1"/>
    <brk id="515" max="8" man="1"/>
    <brk id="626" max="8" man="1"/>
  </row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3">
    <tabColor indexed="43"/>
  </sheetPr>
  <dimension ref="A1:H358"/>
  <sheetViews>
    <sheetView showRowColHeaders="0" showZeros="0" view="pageBreakPreview" topLeftCell="A168" zoomScale="115" zoomScaleNormal="100" zoomScaleSheetLayoutView="115" workbookViewId="0">
      <selection activeCell="C192" sqref="C192:G192"/>
    </sheetView>
  </sheetViews>
  <sheetFormatPr baseColWidth="10" defaultRowHeight="11.25" x14ac:dyDescent="0.2"/>
  <cols>
    <col min="1" max="1" width="4" style="6" customWidth="1"/>
    <col min="2" max="2" width="42.85546875" style="5" customWidth="1"/>
    <col min="3" max="3" width="13.7109375" style="3" customWidth="1"/>
    <col min="4" max="4" width="13.5703125" style="3" customWidth="1"/>
    <col min="5" max="5" width="13" style="3" customWidth="1"/>
    <col min="6" max="6" width="13.7109375" style="3" customWidth="1"/>
    <col min="7" max="7" width="8.7109375" style="3" customWidth="1"/>
    <col min="8" max="8" width="2.5703125" style="3" customWidth="1"/>
    <col min="9" max="16384" width="11.42578125" style="5"/>
  </cols>
  <sheetData>
    <row r="1" spans="1:8" ht="9" customHeight="1" x14ac:dyDescent="0.2">
      <c r="A1" s="1"/>
      <c r="F1" s="4"/>
      <c r="G1" s="4"/>
      <c r="H1" s="4"/>
    </row>
    <row r="2" spans="1:8" ht="18" customHeight="1" x14ac:dyDescent="0.25">
      <c r="B2" s="7" t="s">
        <v>288</v>
      </c>
      <c r="C2" s="8"/>
      <c r="D2" s="8"/>
      <c r="E2" s="8"/>
      <c r="F2" s="8"/>
      <c r="G2" s="8"/>
      <c r="H2" s="8"/>
    </row>
    <row r="3" spans="1:8" ht="12" customHeight="1" x14ac:dyDescent="0.2">
      <c r="B3" s="9"/>
      <c r="C3" s="10" t="str">
        <f>Tousrisques_mnt!C3</f>
        <v>MOIS D'AVRIL 2024</v>
      </c>
      <c r="D3" s="11"/>
    </row>
    <row r="4" spans="1:8" ht="14.25" customHeight="1" x14ac:dyDescent="0.2">
      <c r="B4" s="12" t="s">
        <v>172</v>
      </c>
      <c r="C4" s="13"/>
      <c r="D4" s="13"/>
      <c r="E4" s="13"/>
      <c r="F4" s="13"/>
      <c r="G4" s="351"/>
      <c r="H4" s="15"/>
    </row>
    <row r="5" spans="1:8" ht="12" customHeight="1" x14ac:dyDescent="0.2">
      <c r="B5" s="16" t="s">
        <v>4</v>
      </c>
      <c r="C5" s="17" t="s">
        <v>1</v>
      </c>
      <c r="D5" s="17" t="s">
        <v>2</v>
      </c>
      <c r="E5" s="18" t="s">
        <v>6</v>
      </c>
      <c r="F5" s="219" t="s">
        <v>3</v>
      </c>
      <c r="G5" s="19" t="str">
        <f>Maladie_mnt!$H$5</f>
        <v>GAM</v>
      </c>
      <c r="H5" s="20"/>
    </row>
    <row r="6" spans="1:8" ht="9.75" customHeight="1" x14ac:dyDescent="0.2">
      <c r="B6" s="21"/>
      <c r="C6" s="45" t="s">
        <v>5</v>
      </c>
      <c r="D6" s="44" t="s">
        <v>5</v>
      </c>
      <c r="E6" s="44"/>
      <c r="F6" s="220" t="s">
        <v>87</v>
      </c>
      <c r="G6" s="22" t="str">
        <f>Maladie_mnt!$H$6</f>
        <v>en %</v>
      </c>
      <c r="H6" s="23"/>
    </row>
    <row r="7" spans="1:8" s="28" customFormat="1" ht="16.5" customHeight="1" x14ac:dyDescent="0.2">
      <c r="A7" s="24"/>
      <c r="B7" s="25" t="s">
        <v>170</v>
      </c>
      <c r="C7" s="192"/>
      <c r="D7" s="192"/>
      <c r="E7" s="192"/>
      <c r="F7" s="228"/>
      <c r="G7" s="193"/>
      <c r="H7" s="27"/>
    </row>
    <row r="8" spans="1:8" ht="6.75" customHeight="1" x14ac:dyDescent="0.2">
      <c r="B8" s="29"/>
      <c r="C8" s="30"/>
      <c r="D8" s="30"/>
      <c r="E8" s="30"/>
      <c r="F8" s="222"/>
      <c r="G8" s="179"/>
      <c r="H8" s="20"/>
    </row>
    <row r="9" spans="1:8" s="28" customFormat="1" ht="12.75" customHeight="1" x14ac:dyDescent="0.2">
      <c r="A9" s="24"/>
      <c r="B9" s="31" t="s">
        <v>88</v>
      </c>
      <c r="C9" s="30"/>
      <c r="D9" s="30"/>
      <c r="E9" s="30"/>
      <c r="F9" s="222"/>
      <c r="G9" s="179"/>
      <c r="H9" s="27"/>
    </row>
    <row r="10" spans="1:8" ht="10.5" customHeight="1" x14ac:dyDescent="0.2">
      <c r="B10" s="16" t="s">
        <v>22</v>
      </c>
      <c r="C10" s="30">
        <v>12562997</v>
      </c>
      <c r="D10" s="30">
        <v>4474053</v>
      </c>
      <c r="E10" s="30">
        <v>17037050</v>
      </c>
      <c r="F10" s="222">
        <v>44335</v>
      </c>
      <c r="G10" s="179">
        <v>0.10397557044078276</v>
      </c>
      <c r="H10" s="20"/>
    </row>
    <row r="11" spans="1:8" ht="10.5" customHeight="1" x14ac:dyDescent="0.2">
      <c r="B11" s="16" t="s">
        <v>23</v>
      </c>
      <c r="C11" s="30">
        <v>240513</v>
      </c>
      <c r="D11" s="30">
        <v>765292</v>
      </c>
      <c r="E11" s="30">
        <v>1005805</v>
      </c>
      <c r="F11" s="222">
        <v>97</v>
      </c>
      <c r="G11" s="179">
        <v>3.251724361500008E-3</v>
      </c>
      <c r="H11" s="20"/>
    </row>
    <row r="12" spans="1:8" ht="10.5" customHeight="1" x14ac:dyDescent="0.2">
      <c r="B12" s="33" t="s">
        <v>193</v>
      </c>
      <c r="C12" s="30">
        <v>46777.870000000046</v>
      </c>
      <c r="D12" s="30">
        <v>35853.07</v>
      </c>
      <c r="E12" s="30">
        <v>82630.940000000046</v>
      </c>
      <c r="F12" s="222">
        <v>24321</v>
      </c>
      <c r="G12" s="179"/>
      <c r="H12" s="20"/>
    </row>
    <row r="13" spans="1:8" ht="10.5" customHeight="1" x14ac:dyDescent="0.2">
      <c r="B13" s="33" t="s">
        <v>194</v>
      </c>
      <c r="C13" s="30">
        <v>670999</v>
      </c>
      <c r="D13" s="30">
        <v>265821</v>
      </c>
      <c r="E13" s="30">
        <v>936820</v>
      </c>
      <c r="F13" s="222">
        <v>10296</v>
      </c>
      <c r="G13" s="179">
        <v>9.2143565781942049E-2</v>
      </c>
      <c r="H13" s="20"/>
    </row>
    <row r="14" spans="1:8" x14ac:dyDescent="0.2">
      <c r="B14" s="33" t="s">
        <v>322</v>
      </c>
      <c r="C14" s="30">
        <v>33100</v>
      </c>
      <c r="D14" s="30">
        <v>7097</v>
      </c>
      <c r="E14" s="30">
        <v>40197</v>
      </c>
      <c r="F14" s="222">
        <v>490</v>
      </c>
      <c r="G14" s="179">
        <v>0.18694265635150309</v>
      </c>
      <c r="H14" s="20"/>
    </row>
    <row r="15" spans="1:8" x14ac:dyDescent="0.2">
      <c r="B15" s="33" t="s">
        <v>324</v>
      </c>
      <c r="C15" s="30">
        <v>5</v>
      </c>
      <c r="D15" s="30"/>
      <c r="E15" s="30">
        <v>5</v>
      </c>
      <c r="F15" s="222"/>
      <c r="G15" s="179"/>
      <c r="H15" s="20"/>
    </row>
    <row r="16" spans="1:8" x14ac:dyDescent="0.2">
      <c r="B16" s="33" t="s">
        <v>325</v>
      </c>
      <c r="C16" s="30">
        <v>17</v>
      </c>
      <c r="D16" s="30">
        <v>54</v>
      </c>
      <c r="E16" s="30">
        <v>71</v>
      </c>
      <c r="F16" s="222">
        <v>53</v>
      </c>
      <c r="G16" s="179"/>
      <c r="H16" s="20"/>
    </row>
    <row r="17" spans="1:8" x14ac:dyDescent="0.2">
      <c r="B17" s="33" t="s">
        <v>320</v>
      </c>
      <c r="C17" s="30">
        <v>161869</v>
      </c>
      <c r="D17" s="30">
        <v>72573</v>
      </c>
      <c r="E17" s="30">
        <v>234442</v>
      </c>
      <c r="F17" s="222">
        <v>798</v>
      </c>
      <c r="G17" s="179">
        <v>1.264168510245689E-3</v>
      </c>
      <c r="H17" s="20"/>
    </row>
    <row r="18" spans="1:8" x14ac:dyDescent="0.2">
      <c r="B18" s="33" t="s">
        <v>321</v>
      </c>
      <c r="C18" s="30">
        <v>16114</v>
      </c>
      <c r="D18" s="30">
        <v>904</v>
      </c>
      <c r="E18" s="30">
        <v>17018</v>
      </c>
      <c r="F18" s="222">
        <v>8</v>
      </c>
      <c r="G18" s="179">
        <v>0.58130459022486525</v>
      </c>
      <c r="H18" s="20"/>
    </row>
    <row r="19" spans="1:8" x14ac:dyDescent="0.2">
      <c r="B19" s="33" t="s">
        <v>323</v>
      </c>
      <c r="C19" s="30">
        <v>459894</v>
      </c>
      <c r="D19" s="30">
        <v>185193</v>
      </c>
      <c r="E19" s="30">
        <v>645087</v>
      </c>
      <c r="F19" s="222">
        <v>8947</v>
      </c>
      <c r="G19" s="179">
        <v>0.11471554395102124</v>
      </c>
      <c r="H19" s="20"/>
    </row>
    <row r="20" spans="1:8" x14ac:dyDescent="0.2">
      <c r="B20" s="16" t="s">
        <v>195</v>
      </c>
      <c r="C20" s="30">
        <v>717776.87000000011</v>
      </c>
      <c r="D20" s="30">
        <v>301674.07</v>
      </c>
      <c r="E20" s="30">
        <v>1019450.9400000002</v>
      </c>
      <c r="F20" s="222">
        <v>34617</v>
      </c>
      <c r="G20" s="179">
        <v>-0.10116204840840737</v>
      </c>
      <c r="H20" s="20"/>
    </row>
    <row r="21" spans="1:8" x14ac:dyDescent="0.2">
      <c r="B21" s="35"/>
      <c r="C21" s="30"/>
      <c r="D21" s="30"/>
      <c r="E21" s="30"/>
      <c r="F21" s="222"/>
      <c r="G21" s="179"/>
      <c r="H21" s="34"/>
    </row>
    <row r="22" spans="1:8" s="28" customFormat="1" ht="12.75" customHeight="1" x14ac:dyDescent="0.2">
      <c r="A22" s="24"/>
      <c r="B22" s="31" t="s">
        <v>102</v>
      </c>
      <c r="C22" s="30"/>
      <c r="D22" s="30"/>
      <c r="E22" s="30"/>
      <c r="F22" s="222"/>
      <c r="G22" s="179"/>
      <c r="H22" s="36"/>
    </row>
    <row r="23" spans="1:8" ht="10.5" customHeight="1" x14ac:dyDescent="0.2">
      <c r="B23" s="16" t="s">
        <v>22</v>
      </c>
      <c r="C23" s="30">
        <v>4856900</v>
      </c>
      <c r="D23" s="30">
        <v>1583101</v>
      </c>
      <c r="E23" s="30">
        <v>6440001</v>
      </c>
      <c r="F23" s="222">
        <v>162964</v>
      </c>
      <c r="G23" s="179">
        <v>5.7504768623247271E-2</v>
      </c>
      <c r="H23" s="20"/>
    </row>
    <row r="24" spans="1:8" ht="10.5" customHeight="1" x14ac:dyDescent="0.2">
      <c r="B24" s="16" t="s">
        <v>23</v>
      </c>
      <c r="C24" s="30">
        <v>2029</v>
      </c>
      <c r="D24" s="30">
        <v>3503</v>
      </c>
      <c r="E24" s="30">
        <v>5532</v>
      </c>
      <c r="F24" s="222">
        <v>6</v>
      </c>
      <c r="G24" s="179">
        <v>0.35025628508664886</v>
      </c>
      <c r="H24" s="34"/>
    </row>
    <row r="25" spans="1:8" ht="10.5" customHeight="1" x14ac:dyDescent="0.2">
      <c r="B25" s="33" t="s">
        <v>193</v>
      </c>
      <c r="C25" s="30">
        <v>218621.84</v>
      </c>
      <c r="D25" s="30">
        <v>221642.1</v>
      </c>
      <c r="E25" s="30">
        <v>440263.94</v>
      </c>
      <c r="F25" s="222">
        <v>151014</v>
      </c>
      <c r="G25" s="179"/>
      <c r="H25" s="34"/>
    </row>
    <row r="26" spans="1:8" ht="10.5" customHeight="1" x14ac:dyDescent="0.2">
      <c r="B26" s="33" t="s">
        <v>194</v>
      </c>
      <c r="C26" s="30">
        <v>10402806.99</v>
      </c>
      <c r="D26" s="30">
        <v>3389994</v>
      </c>
      <c r="E26" s="30">
        <v>13792800.99</v>
      </c>
      <c r="F26" s="222">
        <v>374902</v>
      </c>
      <c r="G26" s="179">
        <v>-2.3113235650329966E-2</v>
      </c>
      <c r="H26" s="34"/>
    </row>
    <row r="27" spans="1:8" ht="10.5" customHeight="1" x14ac:dyDescent="0.2">
      <c r="B27" s="33" t="s">
        <v>322</v>
      </c>
      <c r="C27" s="30">
        <v>173509.99</v>
      </c>
      <c r="D27" s="30">
        <v>135147</v>
      </c>
      <c r="E27" s="30">
        <v>308656.99</v>
      </c>
      <c r="F27" s="222">
        <v>42157</v>
      </c>
      <c r="G27" s="179">
        <v>-0.58507431928322262</v>
      </c>
      <c r="H27" s="34"/>
    </row>
    <row r="28" spans="1:8" ht="10.5" customHeight="1" x14ac:dyDescent="0.2">
      <c r="B28" s="33" t="s">
        <v>324</v>
      </c>
      <c r="C28" s="30">
        <v>223</v>
      </c>
      <c r="D28" s="30">
        <v>85</v>
      </c>
      <c r="E28" s="30">
        <v>308</v>
      </c>
      <c r="F28" s="222">
        <v>147</v>
      </c>
      <c r="G28" s="179"/>
      <c r="H28" s="34"/>
    </row>
    <row r="29" spans="1:8" ht="10.5" customHeight="1" x14ac:dyDescent="0.2">
      <c r="B29" s="33" t="s">
        <v>325</v>
      </c>
      <c r="C29" s="30">
        <v>2148</v>
      </c>
      <c r="D29" s="30">
        <v>63619</v>
      </c>
      <c r="E29" s="30">
        <v>65767</v>
      </c>
      <c r="F29" s="222">
        <v>56083</v>
      </c>
      <c r="G29" s="179"/>
      <c r="H29" s="34"/>
    </row>
    <row r="30" spans="1:8" ht="10.5" customHeight="1" x14ac:dyDescent="0.2">
      <c r="B30" s="33" t="s">
        <v>320</v>
      </c>
      <c r="C30" s="30">
        <v>1718432</v>
      </c>
      <c r="D30" s="30">
        <v>580266</v>
      </c>
      <c r="E30" s="30">
        <v>2298698</v>
      </c>
      <c r="F30" s="222">
        <v>12184</v>
      </c>
      <c r="G30" s="179">
        <v>0.13380286205690672</v>
      </c>
      <c r="H30" s="34"/>
    </row>
    <row r="31" spans="1:8" ht="10.5" customHeight="1" x14ac:dyDescent="0.2">
      <c r="B31" s="33" t="s">
        <v>321</v>
      </c>
      <c r="C31" s="30">
        <v>4165450</v>
      </c>
      <c r="D31" s="30">
        <v>1070847</v>
      </c>
      <c r="E31" s="30">
        <v>5236297</v>
      </c>
      <c r="F31" s="222">
        <v>126896</v>
      </c>
      <c r="G31" s="179">
        <v>0.12209193560380482</v>
      </c>
      <c r="H31" s="34"/>
    </row>
    <row r="32" spans="1:8" ht="10.5" customHeight="1" x14ac:dyDescent="0.2">
      <c r="B32" s="33" t="s">
        <v>323</v>
      </c>
      <c r="C32" s="30">
        <v>4343044</v>
      </c>
      <c r="D32" s="30">
        <v>1540030</v>
      </c>
      <c r="E32" s="30">
        <v>5883074</v>
      </c>
      <c r="F32" s="222">
        <v>137435</v>
      </c>
      <c r="G32" s="179">
        <v>-7.1433140136845097E-3</v>
      </c>
      <c r="H32" s="34"/>
    </row>
    <row r="33" spans="1:8" ht="10.5" customHeight="1" x14ac:dyDescent="0.2">
      <c r="B33" s="269" t="s">
        <v>195</v>
      </c>
      <c r="C33" s="30">
        <v>10621428.83</v>
      </c>
      <c r="D33" s="30">
        <v>3611636.1</v>
      </c>
      <c r="E33" s="30">
        <v>14233064.93</v>
      </c>
      <c r="F33" s="222">
        <v>525916</v>
      </c>
      <c r="G33" s="179">
        <v>-0.12539724131061336</v>
      </c>
      <c r="H33" s="34"/>
    </row>
    <row r="34" spans="1:8" ht="10.5" customHeight="1" x14ac:dyDescent="0.2">
      <c r="B34" s="16" t="s">
        <v>196</v>
      </c>
      <c r="C34" s="30">
        <v>4308</v>
      </c>
      <c r="D34" s="30">
        <v>307</v>
      </c>
      <c r="E34" s="30">
        <v>4615</v>
      </c>
      <c r="F34" s="222">
        <v>1</v>
      </c>
      <c r="G34" s="179">
        <v>-0.25299449660084172</v>
      </c>
      <c r="H34" s="34"/>
    </row>
    <row r="35" spans="1:8" ht="10.5" customHeight="1" x14ac:dyDescent="0.2">
      <c r="B35" s="16" t="s">
        <v>197</v>
      </c>
      <c r="C35" s="30">
        <v>3210</v>
      </c>
      <c r="D35" s="30">
        <v>257</v>
      </c>
      <c r="E35" s="30">
        <v>3467</v>
      </c>
      <c r="F35" s="222">
        <v>5</v>
      </c>
      <c r="G35" s="179">
        <v>-0.10436579695169212</v>
      </c>
      <c r="H35" s="34"/>
    </row>
    <row r="36" spans="1:8" ht="10.5" customHeight="1" x14ac:dyDescent="0.2">
      <c r="B36" s="16" t="s">
        <v>198</v>
      </c>
      <c r="C36" s="30">
        <v>21053.68</v>
      </c>
      <c r="D36" s="30">
        <v>301487.5</v>
      </c>
      <c r="E36" s="30">
        <v>322541.18</v>
      </c>
      <c r="F36" s="222"/>
      <c r="G36" s="179">
        <v>0.13925048654796424</v>
      </c>
      <c r="H36" s="34"/>
    </row>
    <row r="37" spans="1:8" ht="9" customHeight="1" x14ac:dyDescent="0.2">
      <c r="B37" s="16" t="s">
        <v>303</v>
      </c>
      <c r="C37" s="30"/>
      <c r="D37" s="30"/>
      <c r="E37" s="30"/>
      <c r="F37" s="222"/>
      <c r="G37" s="179"/>
      <c r="H37" s="34"/>
    </row>
    <row r="38" spans="1:8" s="28" customFormat="1" ht="13.5" customHeight="1" x14ac:dyDescent="0.2">
      <c r="A38" s="24"/>
      <c r="B38" s="31" t="s">
        <v>113</v>
      </c>
      <c r="C38" s="30"/>
      <c r="D38" s="30"/>
      <c r="E38" s="30"/>
      <c r="F38" s="222"/>
      <c r="G38" s="179"/>
      <c r="H38" s="36"/>
    </row>
    <row r="39" spans="1:8" ht="10.5" customHeight="1" x14ac:dyDescent="0.2">
      <c r="B39" s="16" t="s">
        <v>22</v>
      </c>
      <c r="C39" s="30">
        <v>17419897</v>
      </c>
      <c r="D39" s="30">
        <v>6057154</v>
      </c>
      <c r="E39" s="30">
        <v>23477051</v>
      </c>
      <c r="F39" s="222">
        <v>207299</v>
      </c>
      <c r="G39" s="179">
        <v>9.0826474543100888E-2</v>
      </c>
      <c r="H39" s="34"/>
    </row>
    <row r="40" spans="1:8" ht="10.5" customHeight="1" x14ac:dyDescent="0.2">
      <c r="B40" s="16" t="s">
        <v>23</v>
      </c>
      <c r="C40" s="30">
        <v>242542</v>
      </c>
      <c r="D40" s="30">
        <v>768795</v>
      </c>
      <c r="E40" s="30">
        <v>1011337</v>
      </c>
      <c r="F40" s="222">
        <v>103</v>
      </c>
      <c r="G40" s="179">
        <v>4.6640215687403508E-3</v>
      </c>
      <c r="H40" s="34"/>
    </row>
    <row r="41" spans="1:8" s="28" customFormat="1" ht="10.5" customHeight="1" x14ac:dyDescent="0.2">
      <c r="A41" s="24"/>
      <c r="B41" s="33" t="s">
        <v>193</v>
      </c>
      <c r="C41" s="30">
        <v>265399.71000000008</v>
      </c>
      <c r="D41" s="30">
        <v>257495.16999999998</v>
      </c>
      <c r="E41" s="30">
        <v>522894.88000000006</v>
      </c>
      <c r="F41" s="222">
        <v>175335</v>
      </c>
      <c r="G41" s="179"/>
      <c r="H41" s="27"/>
    </row>
    <row r="42" spans="1:8" ht="10.5" customHeight="1" x14ac:dyDescent="0.2">
      <c r="B42" s="33" t="s">
        <v>194</v>
      </c>
      <c r="C42" s="30">
        <v>11073805.99</v>
      </c>
      <c r="D42" s="30">
        <v>3655815</v>
      </c>
      <c r="E42" s="30">
        <v>14729620.99</v>
      </c>
      <c r="F42" s="222">
        <v>385198</v>
      </c>
      <c r="G42" s="179">
        <v>-1.6512072808556599E-2</v>
      </c>
      <c r="H42" s="34"/>
    </row>
    <row r="43" spans="1:8" ht="10.5" customHeight="1" x14ac:dyDescent="0.2">
      <c r="B43" s="33" t="s">
        <v>322</v>
      </c>
      <c r="C43" s="30">
        <v>206609.99</v>
      </c>
      <c r="D43" s="30">
        <v>142244</v>
      </c>
      <c r="E43" s="30">
        <v>348853.99</v>
      </c>
      <c r="F43" s="222">
        <v>42647</v>
      </c>
      <c r="G43" s="179">
        <v>-0.55145799876824331</v>
      </c>
      <c r="H43" s="34"/>
    </row>
    <row r="44" spans="1:8" ht="10.5" customHeight="1" x14ac:dyDescent="0.2">
      <c r="B44" s="33" t="s">
        <v>324</v>
      </c>
      <c r="C44" s="30">
        <v>228</v>
      </c>
      <c r="D44" s="30">
        <v>85</v>
      </c>
      <c r="E44" s="343">
        <v>313</v>
      </c>
      <c r="F44" s="222">
        <v>147</v>
      </c>
      <c r="G44" s="344"/>
      <c r="H44" s="34"/>
    </row>
    <row r="45" spans="1:8" ht="10.5" customHeight="1" x14ac:dyDescent="0.2">
      <c r="B45" s="33" t="s">
        <v>325</v>
      </c>
      <c r="C45" s="30">
        <v>2165</v>
      </c>
      <c r="D45" s="30">
        <v>63673</v>
      </c>
      <c r="E45" s="343">
        <v>65838</v>
      </c>
      <c r="F45" s="222">
        <v>56136</v>
      </c>
      <c r="G45" s="344"/>
      <c r="H45" s="34"/>
    </row>
    <row r="46" spans="1:8" ht="10.5" customHeight="1" x14ac:dyDescent="0.2">
      <c r="B46" s="33" t="s">
        <v>320</v>
      </c>
      <c r="C46" s="30">
        <v>1880301</v>
      </c>
      <c r="D46" s="30">
        <v>652839</v>
      </c>
      <c r="E46" s="343">
        <v>2533140</v>
      </c>
      <c r="F46" s="222">
        <v>12982</v>
      </c>
      <c r="G46" s="344">
        <v>0.12008079346683642</v>
      </c>
      <c r="H46" s="34"/>
    </row>
    <row r="47" spans="1:8" ht="10.5" customHeight="1" x14ac:dyDescent="0.2">
      <c r="B47" s="33" t="s">
        <v>321</v>
      </c>
      <c r="C47" s="30">
        <v>4181564</v>
      </c>
      <c r="D47" s="30">
        <v>1071751</v>
      </c>
      <c r="E47" s="343">
        <v>5253315</v>
      </c>
      <c r="F47" s="222">
        <v>126904</v>
      </c>
      <c r="G47" s="344">
        <v>0.12314853555814431</v>
      </c>
      <c r="H47" s="34"/>
    </row>
    <row r="48" spans="1:8" ht="10.5" customHeight="1" x14ac:dyDescent="0.2">
      <c r="B48" s="33" t="s">
        <v>323</v>
      </c>
      <c r="C48" s="30">
        <v>4802938</v>
      </c>
      <c r="D48" s="30">
        <v>1725223</v>
      </c>
      <c r="E48" s="343">
        <v>6528161</v>
      </c>
      <c r="F48" s="222">
        <v>146382</v>
      </c>
      <c r="G48" s="344">
        <v>3.6990502301470496E-3</v>
      </c>
      <c r="H48" s="34"/>
    </row>
    <row r="49" spans="1:8" ht="10.5" customHeight="1" x14ac:dyDescent="0.2">
      <c r="B49" s="269" t="s">
        <v>195</v>
      </c>
      <c r="C49" s="30">
        <v>11339205.699999999</v>
      </c>
      <c r="D49" s="30">
        <v>3913310.17</v>
      </c>
      <c r="E49" s="343">
        <v>15252515.869999999</v>
      </c>
      <c r="F49" s="222">
        <v>560533</v>
      </c>
      <c r="G49" s="344">
        <v>-0.12381823401872138</v>
      </c>
      <c r="H49" s="34"/>
    </row>
    <row r="50" spans="1:8" ht="10.5" customHeight="1" x14ac:dyDescent="0.2">
      <c r="B50" s="16" t="s">
        <v>196</v>
      </c>
      <c r="C50" s="30">
        <v>4308</v>
      </c>
      <c r="D50" s="30">
        <v>307</v>
      </c>
      <c r="E50" s="343">
        <v>4615</v>
      </c>
      <c r="F50" s="222">
        <v>1</v>
      </c>
      <c r="G50" s="344">
        <v>-0.25299449660084172</v>
      </c>
      <c r="H50" s="34"/>
    </row>
    <row r="51" spans="1:8" s="28" customFormat="1" ht="10.5" customHeight="1" x14ac:dyDescent="0.2">
      <c r="A51" s="24"/>
      <c r="B51" s="16" t="s">
        <v>197</v>
      </c>
      <c r="C51" s="30">
        <v>3210</v>
      </c>
      <c r="D51" s="30">
        <v>257</v>
      </c>
      <c r="E51" s="343">
        <v>3467</v>
      </c>
      <c r="F51" s="222">
        <v>5</v>
      </c>
      <c r="G51" s="344">
        <v>-0.10436579695169212</v>
      </c>
      <c r="H51" s="27"/>
    </row>
    <row r="52" spans="1:8" ht="10.5" customHeight="1" x14ac:dyDescent="0.2">
      <c r="B52" s="16" t="s">
        <v>198</v>
      </c>
      <c r="C52" s="30">
        <v>21053.68</v>
      </c>
      <c r="D52" s="30">
        <v>301487.5</v>
      </c>
      <c r="E52" s="343">
        <v>322541.18</v>
      </c>
      <c r="F52" s="222"/>
      <c r="G52" s="344">
        <v>0.13925048654796424</v>
      </c>
      <c r="H52" s="34"/>
    </row>
    <row r="53" spans="1:8" ht="10.5" customHeight="1" x14ac:dyDescent="0.2">
      <c r="B53" s="16" t="s">
        <v>303</v>
      </c>
      <c r="C53" s="30"/>
      <c r="D53" s="30"/>
      <c r="E53" s="343"/>
      <c r="F53" s="222"/>
      <c r="G53" s="344"/>
      <c r="H53" s="34"/>
    </row>
    <row r="54" spans="1:8" ht="9.75" customHeight="1" x14ac:dyDescent="0.2">
      <c r="B54" s="31" t="s">
        <v>122</v>
      </c>
      <c r="C54" s="30"/>
      <c r="D54" s="30"/>
      <c r="E54" s="30"/>
      <c r="F54" s="222"/>
      <c r="G54" s="179"/>
      <c r="H54" s="34"/>
    </row>
    <row r="55" spans="1:8" ht="10.5" customHeight="1" x14ac:dyDescent="0.2">
      <c r="B55" s="16" t="s">
        <v>22</v>
      </c>
      <c r="C55" s="30">
        <v>329276</v>
      </c>
      <c r="D55" s="30">
        <v>36332</v>
      </c>
      <c r="E55" s="30">
        <v>365608</v>
      </c>
      <c r="F55" s="222">
        <v>1</v>
      </c>
      <c r="G55" s="179">
        <v>0.2599221870336994</v>
      </c>
      <c r="H55" s="34"/>
    </row>
    <row r="56" spans="1:8" ht="10.5" customHeight="1" x14ac:dyDescent="0.2">
      <c r="B56" s="16" t="s">
        <v>23</v>
      </c>
      <c r="C56" s="30">
        <v>3325</v>
      </c>
      <c r="D56" s="30">
        <v>188</v>
      </c>
      <c r="E56" s="30">
        <v>3513</v>
      </c>
      <c r="F56" s="222"/>
      <c r="G56" s="179">
        <v>0.4433032046014791</v>
      </c>
      <c r="H56" s="34"/>
    </row>
    <row r="57" spans="1:8" s="28" customFormat="1" ht="7.5" customHeight="1" x14ac:dyDescent="0.2">
      <c r="A57" s="24"/>
      <c r="B57" s="35"/>
      <c r="C57" s="30"/>
      <c r="D57" s="30"/>
      <c r="E57" s="30"/>
      <c r="F57" s="222"/>
      <c r="G57" s="179"/>
      <c r="H57" s="36"/>
    </row>
    <row r="58" spans="1:8" s="28" customFormat="1" ht="10.5" customHeight="1" x14ac:dyDescent="0.2">
      <c r="A58" s="24"/>
      <c r="B58" s="31" t="s">
        <v>121</v>
      </c>
      <c r="C58" s="30"/>
      <c r="D58" s="30"/>
      <c r="E58" s="30"/>
      <c r="F58" s="222"/>
      <c r="G58" s="179"/>
      <c r="H58" s="36"/>
    </row>
    <row r="59" spans="1:8" s="28" customFormat="1" ht="10.5" customHeight="1" x14ac:dyDescent="0.2">
      <c r="A59" s="24"/>
      <c r="B59" s="16" t="s">
        <v>22</v>
      </c>
      <c r="C59" s="30">
        <v>900142</v>
      </c>
      <c r="D59" s="30">
        <v>60612</v>
      </c>
      <c r="E59" s="30">
        <v>960754</v>
      </c>
      <c r="F59" s="222">
        <v>3</v>
      </c>
      <c r="G59" s="179">
        <v>0.13386984656382506</v>
      </c>
      <c r="H59" s="36"/>
    </row>
    <row r="60" spans="1:8" s="28" customFormat="1" ht="10.5" customHeight="1" x14ac:dyDescent="0.2">
      <c r="A60" s="24"/>
      <c r="B60" s="16" t="s">
        <v>169</v>
      </c>
      <c r="C60" s="30">
        <v>256</v>
      </c>
      <c r="D60" s="30">
        <v>97</v>
      </c>
      <c r="E60" s="30">
        <v>353</v>
      </c>
      <c r="F60" s="222"/>
      <c r="G60" s="179"/>
      <c r="H60" s="36"/>
    </row>
    <row r="61" spans="1:8" s="28" customFormat="1" ht="10.5" customHeight="1" x14ac:dyDescent="0.2">
      <c r="A61" s="24"/>
      <c r="B61" s="16" t="s">
        <v>199</v>
      </c>
      <c r="C61" s="30">
        <v>4142168.65</v>
      </c>
      <c r="D61" s="30">
        <v>107802</v>
      </c>
      <c r="E61" s="30">
        <v>4249970.6500000004</v>
      </c>
      <c r="F61" s="222">
        <v>4</v>
      </c>
      <c r="G61" s="179">
        <v>0.1673542215353836</v>
      </c>
      <c r="H61" s="36"/>
    </row>
    <row r="62" spans="1:8" s="28" customFormat="1" ht="10.5" customHeight="1" x14ac:dyDescent="0.2">
      <c r="A62" s="24"/>
      <c r="B62" s="16" t="s">
        <v>200</v>
      </c>
      <c r="C62" s="30">
        <v>5768</v>
      </c>
      <c r="D62" s="30">
        <v>42189</v>
      </c>
      <c r="E62" s="30">
        <v>47957</v>
      </c>
      <c r="F62" s="222">
        <v>4</v>
      </c>
      <c r="G62" s="179">
        <v>0.22199006242833486</v>
      </c>
      <c r="H62" s="36"/>
    </row>
    <row r="63" spans="1:8" s="28" customFormat="1" ht="10.5" customHeight="1" x14ac:dyDescent="0.2">
      <c r="A63" s="24"/>
      <c r="B63" s="16" t="s">
        <v>201</v>
      </c>
      <c r="C63" s="30">
        <v>403307</v>
      </c>
      <c r="D63" s="30">
        <v>101562</v>
      </c>
      <c r="E63" s="30">
        <v>504869</v>
      </c>
      <c r="F63" s="222">
        <v>495</v>
      </c>
      <c r="G63" s="179">
        <v>0.12816863011494672</v>
      </c>
      <c r="H63" s="36"/>
    </row>
    <row r="64" spans="1:8" s="28" customFormat="1" ht="10.5" customHeight="1" x14ac:dyDescent="0.2">
      <c r="A64" s="24"/>
      <c r="B64" s="16" t="s">
        <v>202</v>
      </c>
      <c r="C64" s="30">
        <v>4614379</v>
      </c>
      <c r="D64" s="30">
        <v>275470</v>
      </c>
      <c r="E64" s="30">
        <v>4889849</v>
      </c>
      <c r="F64" s="222">
        <v>391</v>
      </c>
      <c r="G64" s="179">
        <v>0.1675458550484068</v>
      </c>
      <c r="H64" s="36"/>
    </row>
    <row r="65" spans="1:8" s="28" customFormat="1" ht="10.5" customHeight="1" x14ac:dyDescent="0.2">
      <c r="A65" s="24"/>
      <c r="B65" s="16" t="s">
        <v>203</v>
      </c>
      <c r="C65" s="30">
        <v>1248065</v>
      </c>
      <c r="D65" s="30">
        <v>95307</v>
      </c>
      <c r="E65" s="30">
        <v>1343372</v>
      </c>
      <c r="F65" s="222">
        <v>1</v>
      </c>
      <c r="G65" s="179">
        <v>0.12248117461070795</v>
      </c>
      <c r="H65" s="36"/>
    </row>
    <row r="66" spans="1:8" s="28" customFormat="1" ht="10.5" customHeight="1" x14ac:dyDescent="0.2">
      <c r="A66" s="24"/>
      <c r="B66" s="16" t="s">
        <v>204</v>
      </c>
      <c r="C66" s="30">
        <v>1434246.5</v>
      </c>
      <c r="D66" s="30">
        <v>19219181.25</v>
      </c>
      <c r="E66" s="30">
        <v>20653427.75</v>
      </c>
      <c r="F66" s="222"/>
      <c r="G66" s="179">
        <v>0.18734506263348316</v>
      </c>
      <c r="H66" s="36"/>
    </row>
    <row r="67" spans="1:8" s="28" customFormat="1" ht="6.75" customHeight="1" x14ac:dyDescent="0.2">
      <c r="A67" s="24"/>
      <c r="B67" s="35"/>
      <c r="C67" s="30"/>
      <c r="D67" s="30"/>
      <c r="E67" s="30"/>
      <c r="F67" s="222"/>
      <c r="G67" s="179"/>
      <c r="H67" s="36"/>
    </row>
    <row r="68" spans="1:8" s="28" customFormat="1" ht="12" customHeight="1" x14ac:dyDescent="0.2">
      <c r="A68" s="24"/>
      <c r="B68" s="31" t="s">
        <v>243</v>
      </c>
      <c r="C68" s="30"/>
      <c r="D68" s="30"/>
      <c r="E68" s="30"/>
      <c r="F68" s="222"/>
      <c r="G68" s="179"/>
      <c r="H68" s="36"/>
    </row>
    <row r="69" spans="1:8" s="28" customFormat="1" ht="10.5" customHeight="1" x14ac:dyDescent="0.2">
      <c r="A69" s="24"/>
      <c r="B69" s="16" t="s">
        <v>22</v>
      </c>
      <c r="C69" s="30">
        <v>1024113</v>
      </c>
      <c r="D69" s="30">
        <v>330209</v>
      </c>
      <c r="E69" s="30">
        <v>1354322</v>
      </c>
      <c r="F69" s="222"/>
      <c r="G69" s="179">
        <v>0.13868280510116238</v>
      </c>
      <c r="H69" s="36"/>
    </row>
    <row r="70" spans="1:8" s="28" customFormat="1" ht="10.5" customHeight="1" x14ac:dyDescent="0.2">
      <c r="A70" s="24"/>
      <c r="B70" s="16" t="s">
        <v>23</v>
      </c>
      <c r="C70" s="30">
        <v>2305</v>
      </c>
      <c r="D70" s="30">
        <v>9282</v>
      </c>
      <c r="E70" s="30">
        <v>11587</v>
      </c>
      <c r="F70" s="222"/>
      <c r="G70" s="179">
        <v>0.20497088186356072</v>
      </c>
      <c r="H70" s="36"/>
    </row>
    <row r="71" spans="1:8" s="28" customFormat="1" ht="10.5" customHeight="1" x14ac:dyDescent="0.2">
      <c r="A71" s="24"/>
      <c r="B71" s="33" t="s">
        <v>193</v>
      </c>
      <c r="C71" s="30">
        <v>427386.85</v>
      </c>
      <c r="D71" s="30">
        <v>42850.5</v>
      </c>
      <c r="E71" s="30">
        <v>470237.35</v>
      </c>
      <c r="F71" s="222"/>
      <c r="G71" s="179">
        <v>-0.20109732510335265</v>
      </c>
      <c r="H71" s="36"/>
    </row>
    <row r="72" spans="1:8" ht="10.5" customHeight="1" x14ac:dyDescent="0.2">
      <c r="B72" s="33" t="s">
        <v>194</v>
      </c>
      <c r="C72" s="30">
        <v>765016</v>
      </c>
      <c r="D72" s="30">
        <v>147970.5</v>
      </c>
      <c r="E72" s="30">
        <v>912986.5</v>
      </c>
      <c r="F72" s="222"/>
      <c r="G72" s="179">
        <v>0.12581855803076247</v>
      </c>
      <c r="H72" s="34"/>
    </row>
    <row r="73" spans="1:8" ht="10.5" customHeight="1" x14ac:dyDescent="0.2">
      <c r="B73" s="33" t="s">
        <v>322</v>
      </c>
      <c r="C73" s="30">
        <v>9086</v>
      </c>
      <c r="D73" s="30">
        <v>4781.5</v>
      </c>
      <c r="E73" s="30">
        <v>13867.5</v>
      </c>
      <c r="F73" s="222"/>
      <c r="G73" s="179">
        <v>4.9733166799136974E-2</v>
      </c>
      <c r="H73" s="34"/>
    </row>
    <row r="74" spans="1:8" ht="10.5" customHeight="1" x14ac:dyDescent="0.2">
      <c r="B74" s="33" t="s">
        <v>324</v>
      </c>
      <c r="C74" s="30">
        <v>9</v>
      </c>
      <c r="D74" s="30">
        <v>2</v>
      </c>
      <c r="E74" s="30">
        <v>11</v>
      </c>
      <c r="F74" s="222"/>
      <c r="G74" s="179">
        <v>-0.3125</v>
      </c>
      <c r="H74" s="34"/>
    </row>
    <row r="75" spans="1:8" ht="10.5" customHeight="1" x14ac:dyDescent="0.2">
      <c r="B75" s="33" t="s">
        <v>325</v>
      </c>
      <c r="C75" s="30">
        <v>9</v>
      </c>
      <c r="D75" s="30">
        <v>641</v>
      </c>
      <c r="E75" s="30">
        <v>650</v>
      </c>
      <c r="F75" s="222"/>
      <c r="G75" s="179"/>
      <c r="H75" s="34"/>
    </row>
    <row r="76" spans="1:8" ht="10.5" customHeight="1" x14ac:dyDescent="0.2">
      <c r="B76" s="33" t="s">
        <v>320</v>
      </c>
      <c r="C76" s="30">
        <v>49681</v>
      </c>
      <c r="D76" s="30">
        <v>12782</v>
      </c>
      <c r="E76" s="30">
        <v>62463</v>
      </c>
      <c r="F76" s="222"/>
      <c r="G76" s="179">
        <v>0.11900752418488003</v>
      </c>
      <c r="H76" s="34"/>
    </row>
    <row r="77" spans="1:8" ht="10.5" customHeight="1" x14ac:dyDescent="0.2">
      <c r="B77" s="33" t="s">
        <v>321</v>
      </c>
      <c r="C77" s="30">
        <v>207142.5</v>
      </c>
      <c r="D77" s="30">
        <v>21761</v>
      </c>
      <c r="E77" s="30">
        <v>228903.5</v>
      </c>
      <c r="F77" s="222"/>
      <c r="G77" s="179">
        <v>0.29138693626095891</v>
      </c>
      <c r="H77" s="34"/>
    </row>
    <row r="78" spans="1:8" ht="10.5" customHeight="1" x14ac:dyDescent="0.2">
      <c r="B78" s="33" t="s">
        <v>323</v>
      </c>
      <c r="C78" s="30">
        <v>499088.5</v>
      </c>
      <c r="D78" s="30">
        <v>108003</v>
      </c>
      <c r="E78" s="30">
        <v>607091.5</v>
      </c>
      <c r="F78" s="222"/>
      <c r="G78" s="179">
        <v>8.3416763481330314E-2</v>
      </c>
      <c r="H78" s="34"/>
    </row>
    <row r="79" spans="1:8" ht="10.5" customHeight="1" x14ac:dyDescent="0.2">
      <c r="B79" s="16" t="s">
        <v>195</v>
      </c>
      <c r="C79" s="30">
        <v>1192402.8500000001</v>
      </c>
      <c r="D79" s="30">
        <v>190821</v>
      </c>
      <c r="E79" s="30">
        <v>1383223.85</v>
      </c>
      <c r="F79" s="222"/>
      <c r="G79" s="179">
        <v>-1.1670616903177722E-2</v>
      </c>
      <c r="H79" s="34"/>
    </row>
    <row r="80" spans="1:8" ht="10.5" customHeight="1" x14ac:dyDescent="0.2">
      <c r="B80" s="16" t="s">
        <v>196</v>
      </c>
      <c r="C80" s="30">
        <v>1113</v>
      </c>
      <c r="D80" s="30">
        <v>73</v>
      </c>
      <c r="E80" s="30">
        <v>1186</v>
      </c>
      <c r="F80" s="222"/>
      <c r="G80" s="179">
        <v>4.1264266900790103E-2</v>
      </c>
      <c r="H80" s="34"/>
    </row>
    <row r="81" spans="1:8" ht="10.5" customHeight="1" x14ac:dyDescent="0.2">
      <c r="B81" s="16" t="s">
        <v>197</v>
      </c>
      <c r="C81" s="30">
        <v>388</v>
      </c>
      <c r="D81" s="30">
        <v>26</v>
      </c>
      <c r="E81" s="30">
        <v>414</v>
      </c>
      <c r="F81" s="222"/>
      <c r="G81" s="179">
        <v>2.7295285359801413E-2</v>
      </c>
      <c r="H81" s="34"/>
    </row>
    <row r="82" spans="1:8" s="28" customFormat="1" ht="10.5" customHeight="1" x14ac:dyDescent="0.2">
      <c r="A82" s="24"/>
      <c r="B82" s="16" t="s">
        <v>198</v>
      </c>
      <c r="C82" s="30">
        <v>510</v>
      </c>
      <c r="D82" s="30">
        <v>10185</v>
      </c>
      <c r="E82" s="30">
        <v>10695</v>
      </c>
      <c r="F82" s="222"/>
      <c r="G82" s="179">
        <v>-0.21331371827877899</v>
      </c>
      <c r="H82" s="36"/>
    </row>
    <row r="83" spans="1:8" s="28" customFormat="1" ht="10.5" customHeight="1" x14ac:dyDescent="0.2">
      <c r="A83" s="24"/>
      <c r="B83" s="16" t="s">
        <v>200</v>
      </c>
      <c r="C83" s="46">
        <v>1002</v>
      </c>
      <c r="D83" s="46">
        <v>12593</v>
      </c>
      <c r="E83" s="46">
        <v>13595</v>
      </c>
      <c r="F83" s="222"/>
      <c r="G83" s="190">
        <v>2.4259775484065438E-2</v>
      </c>
      <c r="H83" s="47"/>
    </row>
    <row r="84" spans="1:8" s="28" customFormat="1" ht="10.5" customHeight="1" x14ac:dyDescent="0.2">
      <c r="A84" s="24"/>
      <c r="B84" s="16" t="s">
        <v>201</v>
      </c>
      <c r="C84" s="46">
        <v>72105</v>
      </c>
      <c r="D84" s="46">
        <v>31558</v>
      </c>
      <c r="E84" s="345">
        <v>103663</v>
      </c>
      <c r="F84" s="222"/>
      <c r="G84" s="346">
        <v>0.12682073133614513</v>
      </c>
      <c r="H84" s="47"/>
    </row>
    <row r="85" spans="1:8" s="28" customFormat="1" ht="10.5" customHeight="1" x14ac:dyDescent="0.2">
      <c r="A85" s="24"/>
      <c r="B85" s="16" t="s">
        <v>202</v>
      </c>
      <c r="C85" s="46">
        <v>834370</v>
      </c>
      <c r="D85" s="46">
        <v>62392</v>
      </c>
      <c r="E85" s="345">
        <v>896762</v>
      </c>
      <c r="F85" s="222"/>
      <c r="G85" s="346">
        <v>0.20409689577433765</v>
      </c>
      <c r="H85" s="47"/>
    </row>
    <row r="86" spans="1:8" s="28" customFormat="1" ht="10.5" customHeight="1" x14ac:dyDescent="0.2">
      <c r="A86" s="24"/>
      <c r="B86" s="16" t="s">
        <v>203</v>
      </c>
      <c r="C86" s="46">
        <v>262276</v>
      </c>
      <c r="D86" s="46">
        <v>26282</v>
      </c>
      <c r="E86" s="345">
        <v>288558</v>
      </c>
      <c r="F86" s="222"/>
      <c r="G86" s="346">
        <v>0.15521161945329642</v>
      </c>
      <c r="H86" s="47"/>
    </row>
    <row r="87" spans="1:8" s="28" customFormat="1" ht="10.5" customHeight="1" x14ac:dyDescent="0.2">
      <c r="A87" s="24"/>
      <c r="B87" s="16" t="s">
        <v>204</v>
      </c>
      <c r="C87" s="46">
        <v>169052.5</v>
      </c>
      <c r="D87" s="46">
        <v>2205331</v>
      </c>
      <c r="E87" s="345">
        <v>2374383.5</v>
      </c>
      <c r="F87" s="222"/>
      <c r="G87" s="346">
        <v>0.24716755113892597</v>
      </c>
      <c r="H87" s="47"/>
    </row>
    <row r="88" spans="1:8" ht="10.5" customHeight="1" x14ac:dyDescent="0.2">
      <c r="B88" s="16" t="s">
        <v>303</v>
      </c>
      <c r="C88" s="348"/>
      <c r="D88" s="46"/>
      <c r="E88" s="345"/>
      <c r="F88" s="222"/>
      <c r="G88" s="346"/>
      <c r="H88" s="47"/>
    </row>
    <row r="89" spans="1:8" s="28" customFormat="1" ht="11.25" customHeight="1" x14ac:dyDescent="0.2">
      <c r="A89" s="24"/>
      <c r="B89" s="31" t="s">
        <v>278</v>
      </c>
      <c r="C89" s="348"/>
      <c r="D89" s="46"/>
      <c r="E89" s="345"/>
      <c r="F89" s="222"/>
      <c r="G89" s="346"/>
      <c r="H89" s="47"/>
    </row>
    <row r="90" spans="1:8" ht="10.5" customHeight="1" x14ac:dyDescent="0.2">
      <c r="B90" s="16" t="s">
        <v>22</v>
      </c>
      <c r="C90" s="348">
        <v>19673428</v>
      </c>
      <c r="D90" s="46">
        <v>6484307</v>
      </c>
      <c r="E90" s="345">
        <v>26157735</v>
      </c>
      <c r="F90" s="222">
        <v>207303</v>
      </c>
      <c r="G90" s="346">
        <v>9.6799834560086007E-2</v>
      </c>
      <c r="H90" s="47"/>
    </row>
    <row r="91" spans="1:8" ht="10.5" customHeight="1" x14ac:dyDescent="0.2">
      <c r="B91" s="16" t="s">
        <v>23</v>
      </c>
      <c r="C91" s="348">
        <v>248428</v>
      </c>
      <c r="D91" s="46">
        <v>778362</v>
      </c>
      <c r="E91" s="345">
        <v>1026790</v>
      </c>
      <c r="F91" s="222">
        <v>103</v>
      </c>
      <c r="G91" s="346">
        <v>7.8188185594372239E-3</v>
      </c>
      <c r="H91" s="47"/>
    </row>
    <row r="92" spans="1:8" ht="10.5" customHeight="1" x14ac:dyDescent="0.2">
      <c r="B92" s="33" t="s">
        <v>193</v>
      </c>
      <c r="C92" s="348">
        <v>4920120.21</v>
      </c>
      <c r="D92" s="46">
        <v>410465.67</v>
      </c>
      <c r="E92" s="46">
        <v>5330585.88</v>
      </c>
      <c r="F92" s="222">
        <v>175341</v>
      </c>
      <c r="G92" s="190">
        <v>-0.2074918536106225</v>
      </c>
      <c r="H92" s="47"/>
    </row>
    <row r="93" spans="1:8" ht="10.5" customHeight="1" x14ac:dyDescent="0.2">
      <c r="B93" s="33" t="s">
        <v>194</v>
      </c>
      <c r="C93" s="348">
        <v>11838821.99</v>
      </c>
      <c r="D93" s="46">
        <v>3803785.5</v>
      </c>
      <c r="E93" s="46">
        <v>15642607.49</v>
      </c>
      <c r="F93" s="222">
        <v>385198</v>
      </c>
      <c r="G93" s="190">
        <v>-9.2011758770947916E-3</v>
      </c>
      <c r="H93" s="47"/>
    </row>
    <row r="94" spans="1:8" ht="10.5" customHeight="1" x14ac:dyDescent="0.2">
      <c r="B94" s="33" t="s">
        <v>322</v>
      </c>
      <c r="C94" s="348">
        <v>215695.99</v>
      </c>
      <c r="D94" s="46">
        <v>147025.5</v>
      </c>
      <c r="E94" s="46">
        <v>362721.49</v>
      </c>
      <c r="F94" s="222">
        <v>42647</v>
      </c>
      <c r="G94" s="190">
        <v>-0.54141700955103378</v>
      </c>
      <c r="H94" s="47"/>
    </row>
    <row r="95" spans="1:8" ht="10.5" customHeight="1" x14ac:dyDescent="0.2">
      <c r="B95" s="33" t="s">
        <v>324</v>
      </c>
      <c r="C95" s="348">
        <v>237</v>
      </c>
      <c r="D95" s="46">
        <v>87</v>
      </c>
      <c r="E95" s="46">
        <v>324</v>
      </c>
      <c r="F95" s="222">
        <v>147</v>
      </c>
      <c r="G95" s="190"/>
      <c r="H95" s="47"/>
    </row>
    <row r="96" spans="1:8" ht="10.5" customHeight="1" x14ac:dyDescent="0.2">
      <c r="B96" s="33" t="s">
        <v>325</v>
      </c>
      <c r="C96" s="348">
        <v>2174</v>
      </c>
      <c r="D96" s="46">
        <v>64314</v>
      </c>
      <c r="E96" s="46">
        <v>66488</v>
      </c>
      <c r="F96" s="222">
        <v>56136</v>
      </c>
      <c r="G96" s="190"/>
      <c r="H96" s="47"/>
    </row>
    <row r="97" spans="2:8" ht="10.5" customHeight="1" x14ac:dyDescent="0.2">
      <c r="B97" s="33" t="s">
        <v>320</v>
      </c>
      <c r="C97" s="348">
        <v>1929982</v>
      </c>
      <c r="D97" s="46">
        <v>665621</v>
      </c>
      <c r="E97" s="46">
        <v>2595603</v>
      </c>
      <c r="F97" s="222">
        <v>12982</v>
      </c>
      <c r="G97" s="190">
        <v>0.12005494114281201</v>
      </c>
      <c r="H97" s="47"/>
    </row>
    <row r="98" spans="2:8" ht="10.5" customHeight="1" x14ac:dyDescent="0.2">
      <c r="B98" s="33" t="s">
        <v>321</v>
      </c>
      <c r="C98" s="348">
        <v>4388706.5</v>
      </c>
      <c r="D98" s="46">
        <v>1093512</v>
      </c>
      <c r="E98" s="46">
        <v>5482218.5</v>
      </c>
      <c r="F98" s="222">
        <v>126904</v>
      </c>
      <c r="G98" s="190">
        <v>0.12929139892039765</v>
      </c>
      <c r="H98" s="47"/>
    </row>
    <row r="99" spans="2:8" ht="10.5" customHeight="1" x14ac:dyDescent="0.2">
      <c r="B99" s="33" t="s">
        <v>323</v>
      </c>
      <c r="C99" s="348">
        <v>5302026.5</v>
      </c>
      <c r="D99" s="46">
        <v>1833226</v>
      </c>
      <c r="E99" s="46">
        <v>7135252.5</v>
      </c>
      <c r="F99" s="222">
        <v>146382</v>
      </c>
      <c r="G99" s="190">
        <v>1.0022222533640601E-2</v>
      </c>
      <c r="H99" s="47"/>
    </row>
    <row r="100" spans="2:8" ht="10.5" customHeight="1" x14ac:dyDescent="0.2">
      <c r="B100" s="16" t="s">
        <v>195</v>
      </c>
      <c r="C100" s="348">
        <v>16758942.199999999</v>
      </c>
      <c r="D100" s="46">
        <v>4214251.17</v>
      </c>
      <c r="E100" s="46">
        <v>20973193.370000001</v>
      </c>
      <c r="F100" s="222">
        <v>560539</v>
      </c>
      <c r="G100" s="190">
        <v>-6.8441711929060789E-2</v>
      </c>
      <c r="H100" s="47"/>
    </row>
    <row r="101" spans="2:8" ht="10.5" customHeight="1" x14ac:dyDescent="0.2">
      <c r="B101" s="16" t="s">
        <v>196</v>
      </c>
      <c r="C101" s="348">
        <v>5421</v>
      </c>
      <c r="D101" s="46">
        <v>380</v>
      </c>
      <c r="E101" s="46">
        <v>5801</v>
      </c>
      <c r="F101" s="222">
        <v>1</v>
      </c>
      <c r="G101" s="190">
        <v>-0.20718873855405218</v>
      </c>
      <c r="H101" s="47"/>
    </row>
    <row r="102" spans="2:8" ht="10.5" customHeight="1" x14ac:dyDescent="0.2">
      <c r="B102" s="16" t="s">
        <v>197</v>
      </c>
      <c r="C102" s="348">
        <v>3598</v>
      </c>
      <c r="D102" s="46">
        <v>283</v>
      </c>
      <c r="E102" s="46">
        <v>3881</v>
      </c>
      <c r="F102" s="222">
        <v>5</v>
      </c>
      <c r="G102" s="190">
        <v>-9.1951333645297173E-2</v>
      </c>
      <c r="H102" s="47"/>
    </row>
    <row r="103" spans="2:8" ht="10.5" customHeight="1" x14ac:dyDescent="0.2">
      <c r="B103" s="16" t="s">
        <v>198</v>
      </c>
      <c r="C103" s="348">
        <v>21563.68</v>
      </c>
      <c r="D103" s="46">
        <v>311672.5</v>
      </c>
      <c r="E103" s="46">
        <v>333236.18</v>
      </c>
      <c r="F103" s="222"/>
      <c r="G103" s="190">
        <v>0.1230964032462456</v>
      </c>
      <c r="H103" s="47"/>
    </row>
    <row r="104" spans="2:8" ht="10.5" customHeight="1" x14ac:dyDescent="0.2">
      <c r="B104" s="16" t="s">
        <v>200</v>
      </c>
      <c r="C104" s="348">
        <v>6770</v>
      </c>
      <c r="D104" s="46">
        <v>54782</v>
      </c>
      <c r="E104" s="46">
        <v>61552</v>
      </c>
      <c r="F104" s="222">
        <v>4</v>
      </c>
      <c r="G104" s="190">
        <v>0.17201721314596896</v>
      </c>
      <c r="H104" s="47"/>
    </row>
    <row r="105" spans="2:8" ht="10.5" customHeight="1" x14ac:dyDescent="0.2">
      <c r="B105" s="16" t="s">
        <v>201</v>
      </c>
      <c r="C105" s="348">
        <v>475412</v>
      </c>
      <c r="D105" s="46">
        <v>133120</v>
      </c>
      <c r="E105" s="46">
        <v>608532</v>
      </c>
      <c r="F105" s="222">
        <v>495</v>
      </c>
      <c r="G105" s="190">
        <v>0.12793878867412523</v>
      </c>
      <c r="H105" s="47"/>
    </row>
    <row r="106" spans="2:8" ht="10.5" customHeight="1" x14ac:dyDescent="0.2">
      <c r="B106" s="16" t="s">
        <v>202</v>
      </c>
      <c r="C106" s="348">
        <v>5448749</v>
      </c>
      <c r="D106" s="46">
        <v>337862</v>
      </c>
      <c r="E106" s="46">
        <v>5786611</v>
      </c>
      <c r="F106" s="222">
        <v>391</v>
      </c>
      <c r="G106" s="190">
        <v>0.17306425305023287</v>
      </c>
      <c r="H106" s="47"/>
    </row>
    <row r="107" spans="2:8" ht="10.5" customHeight="1" x14ac:dyDescent="0.2">
      <c r="B107" s="16" t="s">
        <v>203</v>
      </c>
      <c r="C107" s="348">
        <v>1510341</v>
      </c>
      <c r="D107" s="46">
        <v>121589</v>
      </c>
      <c r="E107" s="46">
        <v>1631930</v>
      </c>
      <c r="F107" s="222">
        <v>1</v>
      </c>
      <c r="G107" s="190">
        <v>0.12813291524261428</v>
      </c>
      <c r="H107" s="47"/>
    </row>
    <row r="108" spans="2:8" ht="10.5" customHeight="1" x14ac:dyDescent="0.2">
      <c r="B108" s="16" t="s">
        <v>204</v>
      </c>
      <c r="C108" s="348">
        <v>1603299</v>
      </c>
      <c r="D108" s="46">
        <v>21424512.25</v>
      </c>
      <c r="E108" s="46">
        <v>23027811.25</v>
      </c>
      <c r="F108" s="222"/>
      <c r="G108" s="190">
        <v>0.19324663988969482</v>
      </c>
      <c r="H108" s="47"/>
    </row>
    <row r="109" spans="2:8" ht="10.5" customHeight="1" x14ac:dyDescent="0.2">
      <c r="B109" s="21" t="s">
        <v>303</v>
      </c>
      <c r="C109" s="398"/>
      <c r="D109" s="399"/>
      <c r="E109" s="399"/>
      <c r="F109" s="342"/>
      <c r="G109" s="347"/>
      <c r="H109" s="47"/>
    </row>
    <row r="110" spans="2:8" ht="9.75" customHeight="1" x14ac:dyDescent="0.2">
      <c r="B110" s="43"/>
      <c r="C110" s="49"/>
      <c r="D110" s="49"/>
      <c r="E110" s="49"/>
      <c r="F110" s="348"/>
      <c r="G110" s="348"/>
      <c r="H110" s="47"/>
    </row>
    <row r="111" spans="2:8" ht="15" customHeight="1" x14ac:dyDescent="0.25">
      <c r="B111" s="7" t="s">
        <v>288</v>
      </c>
      <c r="C111" s="8"/>
      <c r="D111" s="8"/>
      <c r="E111" s="8"/>
      <c r="F111" s="349"/>
      <c r="G111" s="349"/>
      <c r="H111" s="8"/>
    </row>
    <row r="112" spans="2:8" ht="9.75" customHeight="1" x14ac:dyDescent="0.2">
      <c r="B112" s="9"/>
      <c r="C112" s="261" t="str">
        <f>$C$3</f>
        <v>MOIS D'AVRIL 2024</v>
      </c>
      <c r="D112" s="262"/>
      <c r="F112" s="350"/>
      <c r="G112" s="350"/>
    </row>
    <row r="113" spans="1:8" ht="14.25" customHeight="1" x14ac:dyDescent="0.2">
      <c r="B113" s="12" t="s">
        <v>172</v>
      </c>
      <c r="C113" s="13"/>
      <c r="D113" s="13"/>
      <c r="E113" s="13"/>
      <c r="F113" s="353"/>
      <c r="G113" s="351"/>
      <c r="H113" s="15"/>
    </row>
    <row r="114" spans="1:8" ht="12" customHeight="1" x14ac:dyDescent="0.2">
      <c r="B114" s="16" t="s">
        <v>4</v>
      </c>
      <c r="C114" s="17" t="s">
        <v>1</v>
      </c>
      <c r="D114" s="17" t="s">
        <v>2</v>
      </c>
      <c r="E114" s="18" t="s">
        <v>6</v>
      </c>
      <c r="F114" s="219" t="s">
        <v>3</v>
      </c>
      <c r="G114" s="19" t="str">
        <f>Maladie_mnt!$H$5</f>
        <v>GAM</v>
      </c>
      <c r="H114" s="20"/>
    </row>
    <row r="115" spans="1:8" ht="9.75" customHeight="1" x14ac:dyDescent="0.2">
      <c r="B115" s="21"/>
      <c r="C115" s="45" t="s">
        <v>5</v>
      </c>
      <c r="D115" s="44" t="s">
        <v>5</v>
      </c>
      <c r="E115" s="44"/>
      <c r="F115" s="220" t="s">
        <v>87</v>
      </c>
      <c r="G115" s="22" t="str">
        <f>Maladie_mnt!$H$6</f>
        <v>en %</v>
      </c>
      <c r="H115" s="23"/>
    </row>
    <row r="116" spans="1:8" s="28" customFormat="1" ht="18" customHeight="1" x14ac:dyDescent="0.2">
      <c r="A116" s="24"/>
      <c r="B116" s="52" t="s">
        <v>163</v>
      </c>
      <c r="C116" s="238"/>
      <c r="D116" s="238"/>
      <c r="E116" s="238"/>
      <c r="F116" s="222"/>
      <c r="G116" s="239"/>
      <c r="H116" s="27"/>
    </row>
    <row r="117" spans="1:8" ht="6.75" customHeight="1" x14ac:dyDescent="0.2">
      <c r="B117" s="16"/>
      <c r="C117" s="238"/>
      <c r="D117" s="238"/>
      <c r="E117" s="238"/>
      <c r="F117" s="222"/>
      <c r="G117" s="239"/>
      <c r="H117" s="20"/>
    </row>
    <row r="118" spans="1:8" s="28" customFormat="1" ht="15" customHeight="1" x14ac:dyDescent="0.2">
      <c r="A118" s="54"/>
      <c r="B118" s="31" t="s">
        <v>124</v>
      </c>
      <c r="C118" s="238"/>
      <c r="D118" s="238"/>
      <c r="E118" s="238"/>
      <c r="F118" s="222"/>
      <c r="G118" s="239"/>
      <c r="H118" s="27"/>
    </row>
    <row r="119" spans="1:8" ht="10.5" customHeight="1" x14ac:dyDescent="0.2">
      <c r="A119" s="2"/>
      <c r="B119" s="37" t="s">
        <v>205</v>
      </c>
      <c r="C119" s="238">
        <v>19568197.110000208</v>
      </c>
      <c r="D119" s="238">
        <v>65915545.999999993</v>
      </c>
      <c r="E119" s="238">
        <v>85483743.110000208</v>
      </c>
      <c r="F119" s="222">
        <v>52980.100000000071</v>
      </c>
      <c r="G119" s="239">
        <v>0.11517770673090921</v>
      </c>
      <c r="H119" s="20"/>
    </row>
    <row r="120" spans="1:8" ht="10.5" customHeight="1" x14ac:dyDescent="0.2">
      <c r="A120" s="2"/>
      <c r="B120" s="37" t="s">
        <v>206</v>
      </c>
      <c r="C120" s="238">
        <v>208004.26</v>
      </c>
      <c r="D120" s="238">
        <v>1836441.0200000003</v>
      </c>
      <c r="E120" s="238">
        <v>2044445.2800000003</v>
      </c>
      <c r="F120" s="222"/>
      <c r="G120" s="239"/>
      <c r="H120" s="20"/>
    </row>
    <row r="121" spans="1:8" ht="10.5" customHeight="1" x14ac:dyDescent="0.2">
      <c r="A121" s="2"/>
      <c r="B121" s="37" t="s">
        <v>226</v>
      </c>
      <c r="C121" s="238">
        <v>1434628.53</v>
      </c>
      <c r="D121" s="238">
        <v>10577499.399999999</v>
      </c>
      <c r="E121" s="238">
        <v>12012127.929999998</v>
      </c>
      <c r="F121" s="222"/>
      <c r="G121" s="239"/>
      <c r="H121" s="20"/>
    </row>
    <row r="122" spans="1:8" ht="10.5" hidden="1" customHeight="1" x14ac:dyDescent="0.2">
      <c r="A122" s="2"/>
      <c r="B122" s="37"/>
      <c r="C122" s="238"/>
      <c r="D122" s="238"/>
      <c r="E122" s="238"/>
      <c r="F122" s="222"/>
      <c r="G122" s="239"/>
      <c r="H122" s="20"/>
    </row>
    <row r="123" spans="1:8" ht="10.5" hidden="1" customHeight="1" x14ac:dyDescent="0.2">
      <c r="A123" s="2"/>
      <c r="B123" s="37"/>
      <c r="C123" s="238"/>
      <c r="D123" s="238"/>
      <c r="E123" s="238"/>
      <c r="F123" s="222"/>
      <c r="G123" s="239"/>
      <c r="H123" s="20"/>
    </row>
    <row r="124" spans="1:8" ht="10.5" hidden="1" customHeight="1" x14ac:dyDescent="0.2">
      <c r="A124" s="2"/>
      <c r="B124" s="37"/>
      <c r="C124" s="238"/>
      <c r="D124" s="238"/>
      <c r="E124" s="238"/>
      <c r="F124" s="222"/>
      <c r="G124" s="239"/>
      <c r="H124" s="20"/>
    </row>
    <row r="125" spans="1:8" ht="10.5" hidden="1" customHeight="1" x14ac:dyDescent="0.2">
      <c r="A125" s="2"/>
      <c r="B125" s="16"/>
      <c r="C125" s="238"/>
      <c r="D125" s="238"/>
      <c r="E125" s="238"/>
      <c r="F125" s="222"/>
      <c r="G125" s="239"/>
      <c r="H125" s="20"/>
    </row>
    <row r="126" spans="1:8" s="28" customFormat="1" ht="10.5" customHeight="1" x14ac:dyDescent="0.2">
      <c r="A126" s="54"/>
      <c r="B126" s="35" t="s">
        <v>227</v>
      </c>
      <c r="C126" s="238">
        <v>21212501.900000207</v>
      </c>
      <c r="D126" s="238">
        <v>78332641.419999987</v>
      </c>
      <c r="E126" s="238">
        <v>99545143.320000187</v>
      </c>
      <c r="F126" s="222">
        <v>52980.100000000071</v>
      </c>
      <c r="G126" s="239">
        <v>-0.12354593220699561</v>
      </c>
      <c r="H126" s="27"/>
    </row>
    <row r="127" spans="1:8" ht="7.5" customHeight="1" x14ac:dyDescent="0.2">
      <c r="A127" s="2"/>
      <c r="B127" s="35"/>
      <c r="C127" s="238"/>
      <c r="D127" s="238"/>
      <c r="E127" s="238"/>
      <c r="F127" s="222"/>
      <c r="G127" s="239"/>
      <c r="H127" s="20"/>
    </row>
    <row r="128" spans="1:8" s="28" customFormat="1" ht="15.75" customHeight="1" x14ac:dyDescent="0.2">
      <c r="A128" s="54"/>
      <c r="B128" s="31"/>
      <c r="C128" s="238"/>
      <c r="D128" s="238"/>
      <c r="E128" s="238"/>
      <c r="F128" s="222"/>
      <c r="G128" s="239"/>
      <c r="H128" s="27"/>
    </row>
    <row r="129" spans="1:8" ht="10.5" customHeight="1" x14ac:dyDescent="0.2">
      <c r="A129" s="2"/>
      <c r="B129" s="37" t="s">
        <v>132</v>
      </c>
      <c r="C129" s="238">
        <v>21064292.699998986</v>
      </c>
      <c r="D129" s="238">
        <v>44461096.66999875</v>
      </c>
      <c r="E129" s="238">
        <v>65525389.369997732</v>
      </c>
      <c r="F129" s="222">
        <v>77741.039999999994</v>
      </c>
      <c r="G129" s="239">
        <v>0.26641398070097355</v>
      </c>
      <c r="H129" s="20"/>
    </row>
    <row r="130" spans="1:8" ht="10.5" customHeight="1" x14ac:dyDescent="0.2">
      <c r="A130" s="2"/>
      <c r="B130" s="37" t="s">
        <v>207</v>
      </c>
      <c r="C130" s="238">
        <v>515456.23000000947</v>
      </c>
      <c r="D130" s="238">
        <v>2367231.8999999785</v>
      </c>
      <c r="E130" s="238">
        <v>2882688.1299999878</v>
      </c>
      <c r="F130" s="222">
        <v>850421.90999999549</v>
      </c>
      <c r="G130" s="239">
        <v>-0.50430697487013421</v>
      </c>
      <c r="H130" s="20"/>
    </row>
    <row r="131" spans="1:8" ht="10.5" customHeight="1" x14ac:dyDescent="0.2">
      <c r="A131" s="2"/>
      <c r="B131" s="37" t="s">
        <v>208</v>
      </c>
      <c r="C131" s="238">
        <v>116473417.97000502</v>
      </c>
      <c r="D131" s="238">
        <v>39674643.999999225</v>
      </c>
      <c r="E131" s="238">
        <v>156148061.97000426</v>
      </c>
      <c r="F131" s="222">
        <v>303924.07000000041</v>
      </c>
      <c r="G131" s="239">
        <v>0.14486218462457146</v>
      </c>
      <c r="H131" s="20"/>
    </row>
    <row r="132" spans="1:8" ht="10.5" hidden="1" customHeight="1" x14ac:dyDescent="0.2">
      <c r="A132" s="2"/>
      <c r="B132" s="37" t="s">
        <v>209</v>
      </c>
      <c r="C132" s="238"/>
      <c r="D132" s="238"/>
      <c r="E132" s="238"/>
      <c r="F132" s="222"/>
      <c r="G132" s="239"/>
      <c r="H132" s="20"/>
    </row>
    <row r="133" spans="1:8" ht="10.5" hidden="1" customHeight="1" x14ac:dyDescent="0.2">
      <c r="A133" s="2"/>
      <c r="B133" s="37"/>
      <c r="C133" s="238"/>
      <c r="D133" s="238"/>
      <c r="E133" s="238"/>
      <c r="F133" s="222"/>
      <c r="G133" s="239"/>
      <c r="H133" s="20"/>
    </row>
    <row r="134" spans="1:8" ht="10.5" hidden="1" customHeight="1" x14ac:dyDescent="0.2">
      <c r="A134" s="2"/>
      <c r="B134" s="16"/>
      <c r="C134" s="238"/>
      <c r="D134" s="238"/>
      <c r="E134" s="238"/>
      <c r="F134" s="222"/>
      <c r="G134" s="239"/>
      <c r="H134" s="20"/>
    </row>
    <row r="135" spans="1:8" ht="10.5" customHeight="1" x14ac:dyDescent="0.2">
      <c r="A135" s="2"/>
      <c r="B135" s="35" t="s">
        <v>228</v>
      </c>
      <c r="C135" s="238">
        <v>138053169.90000403</v>
      </c>
      <c r="D135" s="238">
        <v>86504279.569997936</v>
      </c>
      <c r="E135" s="238">
        <v>224557449.47000197</v>
      </c>
      <c r="F135" s="222">
        <v>1232087.0199999958</v>
      </c>
      <c r="G135" s="239">
        <v>0.15782042565174015</v>
      </c>
      <c r="H135" s="20"/>
    </row>
    <row r="136" spans="1:8" ht="6.75" customHeight="1" x14ac:dyDescent="0.2">
      <c r="A136" s="2"/>
      <c r="B136" s="35"/>
      <c r="C136" s="238"/>
      <c r="D136" s="238"/>
      <c r="E136" s="238"/>
      <c r="F136" s="222"/>
      <c r="G136" s="239"/>
      <c r="H136" s="20"/>
    </row>
    <row r="137" spans="1:8" s="28" customFormat="1" ht="16.5" customHeight="1" x14ac:dyDescent="0.2">
      <c r="A137" s="54"/>
      <c r="B137" s="31" t="s">
        <v>136</v>
      </c>
      <c r="C137" s="238"/>
      <c r="D137" s="238"/>
      <c r="E137" s="238"/>
      <c r="F137" s="222"/>
      <c r="G137" s="239"/>
      <c r="H137" s="27"/>
    </row>
    <row r="138" spans="1:8" ht="10.5" customHeight="1" x14ac:dyDescent="0.2">
      <c r="A138" s="2"/>
      <c r="B138" s="37" t="s">
        <v>210</v>
      </c>
      <c r="C138" s="238">
        <v>27305085.180000067</v>
      </c>
      <c r="D138" s="238">
        <v>12574526.540000029</v>
      </c>
      <c r="E138" s="238">
        <v>39879611.720000096</v>
      </c>
      <c r="F138" s="222">
        <v>24745.100000000006</v>
      </c>
      <c r="G138" s="239">
        <v>9.0359076402190874E-2</v>
      </c>
      <c r="H138" s="20"/>
    </row>
    <row r="139" spans="1:8" ht="10.5" hidden="1" customHeight="1" x14ac:dyDescent="0.2">
      <c r="A139" s="2"/>
      <c r="B139" s="37"/>
      <c r="C139" s="238"/>
      <c r="D139" s="238"/>
      <c r="E139" s="238"/>
      <c r="F139" s="222"/>
      <c r="G139" s="239"/>
      <c r="H139" s="20"/>
    </row>
    <row r="140" spans="1:8" ht="10.5" hidden="1" customHeight="1" x14ac:dyDescent="0.2">
      <c r="A140" s="2"/>
      <c r="B140" s="16"/>
      <c r="C140" s="238"/>
      <c r="D140" s="238"/>
      <c r="E140" s="238"/>
      <c r="F140" s="222"/>
      <c r="G140" s="239"/>
      <c r="H140" s="20"/>
    </row>
    <row r="141" spans="1:8" s="28" customFormat="1" ht="10.5" customHeight="1" x14ac:dyDescent="0.2">
      <c r="A141" s="54"/>
      <c r="B141" s="35" t="s">
        <v>229</v>
      </c>
      <c r="C141" s="238">
        <v>27305085.180000067</v>
      </c>
      <c r="D141" s="238">
        <v>12574888.540000029</v>
      </c>
      <c r="E141" s="238">
        <v>39879973.720000096</v>
      </c>
      <c r="F141" s="222">
        <v>24745.100000000006</v>
      </c>
      <c r="G141" s="239">
        <v>9.0356900186566724E-2</v>
      </c>
      <c r="H141" s="27"/>
    </row>
    <row r="142" spans="1:8" ht="7.5" customHeight="1" x14ac:dyDescent="0.2">
      <c r="A142" s="2"/>
      <c r="B142" s="35"/>
      <c r="C142" s="238"/>
      <c r="D142" s="238"/>
      <c r="E142" s="238"/>
      <c r="F142" s="222"/>
      <c r="G142" s="239"/>
      <c r="H142" s="20"/>
    </row>
    <row r="143" spans="1:8" s="28" customFormat="1" ht="16.5" customHeight="1" x14ac:dyDescent="0.2">
      <c r="A143" s="54"/>
      <c r="B143" s="31" t="s">
        <v>141</v>
      </c>
      <c r="C143" s="238"/>
      <c r="D143" s="238"/>
      <c r="E143" s="238"/>
      <c r="F143" s="222"/>
      <c r="G143" s="239"/>
      <c r="H143" s="27"/>
    </row>
    <row r="144" spans="1:8" ht="10.5" customHeight="1" x14ac:dyDescent="0.2">
      <c r="A144" s="2"/>
      <c r="B144" s="37" t="s">
        <v>211</v>
      </c>
      <c r="C144" s="238">
        <v>8202562.4200000279</v>
      </c>
      <c r="D144" s="238">
        <v>1350936.1399999992</v>
      </c>
      <c r="E144" s="238">
        <v>9553498.5600000266</v>
      </c>
      <c r="F144" s="222">
        <v>363.4</v>
      </c>
      <c r="G144" s="239">
        <v>0.25313714046882896</v>
      </c>
      <c r="H144" s="20"/>
    </row>
    <row r="145" spans="1:8" ht="10.5" hidden="1" customHeight="1" x14ac:dyDescent="0.2">
      <c r="A145" s="2"/>
      <c r="B145" s="37"/>
      <c r="C145" s="53"/>
      <c r="D145" s="53"/>
      <c r="E145" s="53"/>
      <c r="F145" s="222"/>
      <c r="G145" s="239"/>
      <c r="H145" s="20"/>
    </row>
    <row r="146" spans="1:8" s="57" customFormat="1" ht="10.5" hidden="1" customHeight="1" x14ac:dyDescent="0.2">
      <c r="A146" s="6"/>
      <c r="B146" s="16"/>
      <c r="C146" s="55"/>
      <c r="D146" s="55"/>
      <c r="E146" s="55"/>
      <c r="F146" s="222"/>
      <c r="G146" s="182"/>
      <c r="H146" s="56"/>
    </row>
    <row r="147" spans="1:8" s="57" customFormat="1" ht="10.5" customHeight="1" x14ac:dyDescent="0.2">
      <c r="A147" s="6"/>
      <c r="B147" s="35" t="s">
        <v>230</v>
      </c>
      <c r="C147" s="55">
        <v>8202562.4200000279</v>
      </c>
      <c r="D147" s="55">
        <v>1350936.1399999992</v>
      </c>
      <c r="E147" s="55">
        <v>9553498.5600000266</v>
      </c>
      <c r="F147" s="222">
        <v>363.4</v>
      </c>
      <c r="G147" s="182">
        <v>0.25313714046882896</v>
      </c>
      <c r="H147" s="56"/>
    </row>
    <row r="148" spans="1:8" s="57" customFormat="1" ht="6.75" customHeight="1" x14ac:dyDescent="0.2">
      <c r="A148" s="6"/>
      <c r="B148" s="35"/>
      <c r="C148" s="55"/>
      <c r="D148" s="55"/>
      <c r="E148" s="55"/>
      <c r="F148" s="222"/>
      <c r="G148" s="182"/>
      <c r="H148" s="56"/>
    </row>
    <row r="149" spans="1:8" s="60" customFormat="1" ht="14.25" customHeight="1" x14ac:dyDescent="0.2">
      <c r="A149" s="24"/>
      <c r="B149" s="31" t="s">
        <v>139</v>
      </c>
      <c r="C149" s="55"/>
      <c r="D149" s="55"/>
      <c r="E149" s="55"/>
      <c r="F149" s="222"/>
      <c r="G149" s="182"/>
      <c r="H149" s="59"/>
    </row>
    <row r="150" spans="1:8" s="57" customFormat="1" ht="10.5" customHeight="1" x14ac:dyDescent="0.2">
      <c r="A150" s="6"/>
      <c r="B150" s="37" t="s">
        <v>212</v>
      </c>
      <c r="C150" s="55">
        <v>780012.83999999962</v>
      </c>
      <c r="D150" s="55">
        <v>64864.53999999995</v>
      </c>
      <c r="E150" s="55">
        <v>844877.37999999942</v>
      </c>
      <c r="F150" s="222"/>
      <c r="G150" s="182"/>
      <c r="H150" s="56"/>
    </row>
    <row r="151" spans="1:8" s="57" customFormat="1" ht="10.5" hidden="1" customHeight="1" x14ac:dyDescent="0.2">
      <c r="A151" s="6"/>
      <c r="B151" s="37"/>
      <c r="C151" s="55"/>
      <c r="D151" s="55"/>
      <c r="E151" s="55"/>
      <c r="F151" s="222"/>
      <c r="G151" s="182"/>
      <c r="H151" s="56"/>
    </row>
    <row r="152" spans="1:8" s="60" customFormat="1" ht="10.5" hidden="1" customHeight="1" x14ac:dyDescent="0.2">
      <c r="A152" s="24"/>
      <c r="B152" s="35" t="s">
        <v>231</v>
      </c>
      <c r="C152" s="55">
        <v>780012.83999999962</v>
      </c>
      <c r="D152" s="55">
        <v>64946.53999999995</v>
      </c>
      <c r="E152" s="55">
        <v>844959.37999999942</v>
      </c>
      <c r="F152" s="222">
        <v>0</v>
      </c>
      <c r="G152" s="182"/>
      <c r="H152" s="59"/>
    </row>
    <row r="153" spans="1:8" s="57" customFormat="1" ht="8.25" customHeight="1" x14ac:dyDescent="0.2">
      <c r="A153" s="6"/>
      <c r="B153" s="35"/>
      <c r="C153" s="55"/>
      <c r="D153" s="55"/>
      <c r="E153" s="55"/>
      <c r="F153" s="222"/>
      <c r="G153" s="182"/>
      <c r="H153" s="56"/>
    </row>
    <row r="154" spans="1:8" s="60" customFormat="1" ht="17.25" customHeight="1" x14ac:dyDescent="0.2">
      <c r="A154" s="24"/>
      <c r="B154" s="31" t="s">
        <v>122</v>
      </c>
      <c r="C154" s="55"/>
      <c r="D154" s="55"/>
      <c r="E154" s="55"/>
      <c r="F154" s="222"/>
      <c r="G154" s="182"/>
      <c r="H154" s="59"/>
    </row>
    <row r="155" spans="1:8" s="57" customFormat="1" ht="10.5" customHeight="1" x14ac:dyDescent="0.2">
      <c r="A155" s="6"/>
      <c r="B155" s="37" t="s">
        <v>213</v>
      </c>
      <c r="C155" s="55">
        <v>915</v>
      </c>
      <c r="D155" s="55">
        <v>6322.7</v>
      </c>
      <c r="E155" s="55">
        <v>7237.7</v>
      </c>
      <c r="F155" s="222"/>
      <c r="G155" s="182">
        <v>-0.40899366344395083</v>
      </c>
      <c r="H155" s="56"/>
    </row>
    <row r="156" spans="1:8" s="57" customFormat="1" ht="10.5" hidden="1" customHeight="1" x14ac:dyDescent="0.2">
      <c r="A156" s="6"/>
      <c r="B156" s="37"/>
      <c r="C156" s="55"/>
      <c r="D156" s="55"/>
      <c r="E156" s="55"/>
      <c r="F156" s="222"/>
      <c r="G156" s="182"/>
      <c r="H156" s="56"/>
    </row>
    <row r="157" spans="1:8" s="57" customFormat="1" ht="12" customHeight="1" x14ac:dyDescent="0.2">
      <c r="A157" s="6"/>
      <c r="B157" s="35" t="s">
        <v>232</v>
      </c>
      <c r="C157" s="55">
        <v>915</v>
      </c>
      <c r="D157" s="55">
        <v>6322.7</v>
      </c>
      <c r="E157" s="55">
        <v>7237.7</v>
      </c>
      <c r="F157" s="222"/>
      <c r="G157" s="182">
        <v>-0.40899366344395083</v>
      </c>
      <c r="H157" s="56"/>
    </row>
    <row r="158" spans="1:8" s="57" customFormat="1" x14ac:dyDescent="0.2">
      <c r="A158" s="6"/>
      <c r="B158" s="35"/>
      <c r="C158" s="55"/>
      <c r="D158" s="55"/>
      <c r="E158" s="55"/>
      <c r="F158" s="222"/>
      <c r="G158" s="182"/>
      <c r="H158" s="56"/>
    </row>
    <row r="159" spans="1:8" s="63" customFormat="1" ht="12" x14ac:dyDescent="0.2">
      <c r="A159" s="61"/>
      <c r="B159" s="31" t="s">
        <v>244</v>
      </c>
      <c r="C159" s="191"/>
      <c r="D159" s="191"/>
      <c r="E159" s="191"/>
      <c r="F159" s="222"/>
      <c r="G159" s="182"/>
      <c r="H159" s="62"/>
    </row>
    <row r="160" spans="1:8" s="60" customFormat="1" ht="13.5" customHeight="1" x14ac:dyDescent="0.2">
      <c r="A160" s="24"/>
      <c r="B160" s="37" t="s">
        <v>213</v>
      </c>
      <c r="C160" s="55">
        <v>5</v>
      </c>
      <c r="D160" s="55"/>
      <c r="E160" s="55">
        <v>5</v>
      </c>
      <c r="F160" s="222"/>
      <c r="G160" s="182"/>
      <c r="H160" s="59"/>
    </row>
    <row r="161" spans="1:8" s="60" customFormat="1" ht="15" customHeight="1" x14ac:dyDescent="0.2">
      <c r="A161" s="24"/>
      <c r="B161" s="37" t="s">
        <v>205</v>
      </c>
      <c r="C161" s="55">
        <v>373584.62999999995</v>
      </c>
      <c r="D161" s="55">
        <v>1044617.6200000001</v>
      </c>
      <c r="E161" s="55">
        <v>1418202.25</v>
      </c>
      <c r="F161" s="222"/>
      <c r="G161" s="182">
        <v>6.9327049924675865E-2</v>
      </c>
      <c r="H161" s="59"/>
    </row>
    <row r="162" spans="1:8" s="57" customFormat="1" ht="10.5" customHeight="1" x14ac:dyDescent="0.2">
      <c r="A162" s="6"/>
      <c r="B162" s="37" t="s">
        <v>206</v>
      </c>
      <c r="C162" s="55">
        <v>915</v>
      </c>
      <c r="D162" s="55">
        <v>8547</v>
      </c>
      <c r="E162" s="55">
        <v>9462</v>
      </c>
      <c r="F162" s="222"/>
      <c r="G162" s="182"/>
      <c r="H162" s="56"/>
    </row>
    <row r="163" spans="1:8" s="57" customFormat="1" ht="10.5" customHeight="1" x14ac:dyDescent="0.2">
      <c r="A163" s="6"/>
      <c r="B163" s="37" t="s">
        <v>127</v>
      </c>
      <c r="C163" s="55">
        <v>30385.1</v>
      </c>
      <c r="D163" s="55">
        <v>184984.75000000003</v>
      </c>
      <c r="E163" s="55">
        <v>215369.85</v>
      </c>
      <c r="F163" s="222"/>
      <c r="G163" s="182"/>
      <c r="H163" s="56"/>
    </row>
    <row r="164" spans="1:8" s="57" customFormat="1" ht="10.5" customHeight="1" x14ac:dyDescent="0.2">
      <c r="A164" s="6"/>
      <c r="B164" s="37" t="s">
        <v>207</v>
      </c>
      <c r="C164" s="55">
        <v>46374.040000000059</v>
      </c>
      <c r="D164" s="55">
        <v>79157.830000000016</v>
      </c>
      <c r="E164" s="55">
        <v>125531.87000000008</v>
      </c>
      <c r="F164" s="222"/>
      <c r="G164" s="182">
        <v>0.40613623199412441</v>
      </c>
      <c r="H164" s="56"/>
    </row>
    <row r="165" spans="1:8" s="57" customFormat="1" ht="10.5" customHeight="1" x14ac:dyDescent="0.2">
      <c r="A165" s="6"/>
      <c r="B165" s="37" t="s">
        <v>208</v>
      </c>
      <c r="C165" s="55">
        <v>4770.25</v>
      </c>
      <c r="D165" s="55">
        <v>16675.650000000001</v>
      </c>
      <c r="E165" s="55">
        <v>21445.9</v>
      </c>
      <c r="F165" s="222"/>
      <c r="G165" s="182">
        <v>-0.50937176140614171</v>
      </c>
      <c r="H165" s="56"/>
    </row>
    <row r="166" spans="1:8" s="57" customFormat="1" ht="10.5" customHeight="1" x14ac:dyDescent="0.2">
      <c r="A166" s="6"/>
      <c r="B166" s="37" t="s">
        <v>209</v>
      </c>
      <c r="C166" s="55">
        <v>241937.7300000001</v>
      </c>
      <c r="D166" s="55">
        <v>101310.18</v>
      </c>
      <c r="E166" s="55">
        <v>343247.91000000009</v>
      </c>
      <c r="F166" s="222"/>
      <c r="G166" s="182">
        <v>0.33529721446163174</v>
      </c>
      <c r="H166" s="56"/>
    </row>
    <row r="167" spans="1:8" s="57" customFormat="1" ht="10.5" customHeight="1" x14ac:dyDescent="0.2">
      <c r="A167" s="6"/>
      <c r="B167" s="37" t="s">
        <v>210</v>
      </c>
      <c r="C167" s="55">
        <v>45974.500000000022</v>
      </c>
      <c r="D167" s="55">
        <v>14367.999999999998</v>
      </c>
      <c r="E167" s="55">
        <v>60342.500000000022</v>
      </c>
      <c r="F167" s="222"/>
      <c r="G167" s="182">
        <v>-2.9999019429757579E-2</v>
      </c>
      <c r="H167" s="56"/>
    </row>
    <row r="168" spans="1:8" s="57" customFormat="1" ht="10.5" customHeight="1" x14ac:dyDescent="0.2">
      <c r="A168" s="6"/>
      <c r="B168" s="37" t="s">
        <v>211</v>
      </c>
      <c r="C168" s="55">
        <v>2335901.4200000018</v>
      </c>
      <c r="D168" s="55">
        <v>273692.5399999998</v>
      </c>
      <c r="E168" s="55">
        <v>2609593.9600000014</v>
      </c>
      <c r="F168" s="222"/>
      <c r="G168" s="182">
        <v>7.2669692454989221E-2</v>
      </c>
      <c r="H168" s="56"/>
    </row>
    <row r="169" spans="1:8" s="57" customFormat="1" ht="10.5" customHeight="1" x14ac:dyDescent="0.2">
      <c r="A169" s="6"/>
      <c r="B169" s="37" t="s">
        <v>212</v>
      </c>
      <c r="C169" s="55">
        <v>2095.2000000000003</v>
      </c>
      <c r="D169" s="55">
        <v>127.8</v>
      </c>
      <c r="E169" s="55">
        <v>2223.0000000000005</v>
      </c>
      <c r="F169" s="222"/>
      <c r="G169" s="182"/>
      <c r="H169" s="56"/>
    </row>
    <row r="170" spans="1:8" s="57" customFormat="1" ht="10.5" customHeight="1" x14ac:dyDescent="0.2">
      <c r="A170" s="6"/>
      <c r="B170" s="35" t="s">
        <v>234</v>
      </c>
      <c r="C170" s="55">
        <v>3082612.870000002</v>
      </c>
      <c r="D170" s="55">
        <v>1723860.3699999999</v>
      </c>
      <c r="E170" s="55">
        <v>4806473.2400000021</v>
      </c>
      <c r="F170" s="222"/>
      <c r="G170" s="182">
        <v>1.3936037229854481E-2</v>
      </c>
      <c r="H170" s="56"/>
    </row>
    <row r="171" spans="1:8" s="57" customFormat="1" ht="9" x14ac:dyDescent="0.15">
      <c r="A171" s="6"/>
      <c r="B171" s="264"/>
      <c r="C171" s="55"/>
      <c r="D171" s="55"/>
      <c r="E171" s="55"/>
      <c r="F171" s="222"/>
      <c r="G171" s="182"/>
      <c r="H171" s="56"/>
    </row>
    <row r="172" spans="1:8" s="57" customFormat="1" x14ac:dyDescent="0.2">
      <c r="A172" s="6"/>
      <c r="B172" s="35" t="s">
        <v>233</v>
      </c>
      <c r="C172" s="55">
        <v>198725601.11000434</v>
      </c>
      <c r="D172" s="55">
        <v>180564411.279998</v>
      </c>
      <c r="E172" s="55">
        <v>379290012.39000231</v>
      </c>
      <c r="F172" s="222">
        <v>1310175.6199999959</v>
      </c>
      <c r="G172" s="182">
        <v>6.3749402484515549E-2</v>
      </c>
      <c r="H172" s="56"/>
    </row>
    <row r="173" spans="1:8" s="60" customFormat="1" x14ac:dyDescent="0.2">
      <c r="A173" s="24"/>
      <c r="B173" s="35"/>
      <c r="C173" s="55"/>
      <c r="D173" s="55"/>
      <c r="E173" s="55"/>
      <c r="F173" s="222"/>
      <c r="G173" s="182"/>
      <c r="H173" s="59"/>
    </row>
    <row r="174" spans="1:8" s="57" customFormat="1" ht="8.25" customHeight="1" x14ac:dyDescent="0.15">
      <c r="A174" s="6"/>
      <c r="B174" s="64"/>
      <c r="C174" s="55"/>
      <c r="D174" s="55"/>
      <c r="E174" s="55"/>
      <c r="F174" s="222"/>
      <c r="G174" s="182"/>
      <c r="H174" s="56"/>
    </row>
    <row r="175" spans="1:8" s="60" customFormat="1" ht="13.5" customHeight="1" x14ac:dyDescent="0.2">
      <c r="A175" s="24"/>
      <c r="B175" s="31" t="s">
        <v>145</v>
      </c>
      <c r="C175" s="55"/>
      <c r="D175" s="55"/>
      <c r="E175" s="55"/>
      <c r="F175" s="222"/>
      <c r="G175" s="182"/>
      <c r="H175" s="59"/>
    </row>
    <row r="176" spans="1:8" s="60" customFormat="1" ht="10.5" customHeight="1" x14ac:dyDescent="0.2">
      <c r="A176" s="24"/>
      <c r="B176" s="37" t="s">
        <v>205</v>
      </c>
      <c r="C176" s="55">
        <v>353355.89999999985</v>
      </c>
      <c r="D176" s="55">
        <v>212150.99999999968</v>
      </c>
      <c r="E176" s="55">
        <v>565506.89999999956</v>
      </c>
      <c r="F176" s="222">
        <v>16040.789999999995</v>
      </c>
      <c r="G176" s="182">
        <v>6.9574448849628823E-2</v>
      </c>
      <c r="H176" s="59"/>
    </row>
    <row r="177" spans="1:8" s="60" customFormat="1" ht="10.5" customHeight="1" x14ac:dyDescent="0.2">
      <c r="A177" s="24"/>
      <c r="B177" s="37" t="s">
        <v>214</v>
      </c>
      <c r="C177" s="55">
        <v>906501015</v>
      </c>
      <c r="D177" s="55">
        <v>538654474</v>
      </c>
      <c r="E177" s="55">
        <v>1445155489</v>
      </c>
      <c r="F177" s="222">
        <v>19731890</v>
      </c>
      <c r="G177" s="182">
        <v>7.7524471997976185E-2</v>
      </c>
      <c r="H177" s="59"/>
    </row>
    <row r="178" spans="1:8" s="60" customFormat="1" ht="10.5" customHeight="1" x14ac:dyDescent="0.2">
      <c r="A178" s="24"/>
      <c r="B178" s="37" t="s">
        <v>215</v>
      </c>
      <c r="C178" s="55">
        <v>156937.69999999998</v>
      </c>
      <c r="D178" s="55">
        <v>41153.1</v>
      </c>
      <c r="E178" s="55">
        <v>198090.8</v>
      </c>
      <c r="F178" s="222">
        <v>3192.75</v>
      </c>
      <c r="G178" s="182">
        <v>-0.62212112215743365</v>
      </c>
      <c r="H178" s="59"/>
    </row>
    <row r="179" spans="1:8" s="60" customFormat="1" ht="10.5" customHeight="1" x14ac:dyDescent="0.2">
      <c r="A179" s="24"/>
      <c r="B179" s="37" t="s">
        <v>216</v>
      </c>
      <c r="C179" s="55">
        <v>292511.5</v>
      </c>
      <c r="D179" s="55">
        <v>167483.75</v>
      </c>
      <c r="E179" s="55">
        <v>459995.25</v>
      </c>
      <c r="F179" s="222">
        <v>3391</v>
      </c>
      <c r="G179" s="182">
        <v>3.4369926616092616E-2</v>
      </c>
      <c r="H179" s="59"/>
    </row>
    <row r="180" spans="1:8" s="60" customFormat="1" ht="10.5" customHeight="1" x14ac:dyDescent="0.2">
      <c r="A180" s="24"/>
      <c r="B180" s="37" t="s">
        <v>217</v>
      </c>
      <c r="C180" s="55">
        <v>1614632.950000016</v>
      </c>
      <c r="D180" s="55">
        <v>1000183.2800000049</v>
      </c>
      <c r="E180" s="55">
        <v>2614816.2300000209</v>
      </c>
      <c r="F180" s="222">
        <v>28224.749999999971</v>
      </c>
      <c r="G180" s="182">
        <v>1.8805843762018437E-2</v>
      </c>
      <c r="H180" s="59"/>
    </row>
    <row r="181" spans="1:8" s="60" customFormat="1" ht="10.5" hidden="1" customHeight="1" x14ac:dyDescent="0.2">
      <c r="A181" s="24"/>
      <c r="B181" s="37"/>
      <c r="C181" s="55"/>
      <c r="D181" s="55"/>
      <c r="E181" s="55"/>
      <c r="F181" s="222"/>
      <c r="G181" s="182"/>
      <c r="H181" s="59"/>
    </row>
    <row r="182" spans="1:8" s="57" customFormat="1" ht="10.5" hidden="1" customHeight="1" x14ac:dyDescent="0.2">
      <c r="A182" s="6"/>
      <c r="B182" s="37"/>
      <c r="C182" s="55"/>
      <c r="D182" s="55"/>
      <c r="E182" s="55"/>
      <c r="F182" s="222"/>
      <c r="G182" s="182"/>
      <c r="H182" s="56"/>
    </row>
    <row r="183" spans="1:8" s="57" customFormat="1" ht="10.5" hidden="1" customHeight="1" x14ac:dyDescent="0.2">
      <c r="A183" s="6"/>
      <c r="B183" s="16"/>
      <c r="C183" s="55"/>
      <c r="D183" s="55"/>
      <c r="E183" s="55"/>
      <c r="F183" s="222"/>
      <c r="G183" s="182"/>
      <c r="H183" s="56"/>
    </row>
    <row r="184" spans="1:8" s="57" customFormat="1" ht="10.5" hidden="1" customHeight="1" x14ac:dyDescent="0.2">
      <c r="A184" s="6"/>
      <c r="B184" s="37"/>
      <c r="C184" s="55"/>
      <c r="D184" s="55"/>
      <c r="E184" s="55"/>
      <c r="F184" s="222"/>
      <c r="G184" s="182"/>
      <c r="H184" s="56"/>
    </row>
    <row r="185" spans="1:8" s="60" customFormat="1" ht="10.5" hidden="1" customHeight="1" x14ac:dyDescent="0.2">
      <c r="A185" s="24"/>
      <c r="B185" s="16"/>
      <c r="C185" s="55"/>
      <c r="D185" s="55"/>
      <c r="E185" s="55"/>
      <c r="F185" s="222"/>
      <c r="G185" s="182"/>
      <c r="H185" s="59"/>
    </row>
    <row r="186" spans="1:8" ht="10.5" customHeight="1" x14ac:dyDescent="0.2">
      <c r="A186" s="2"/>
      <c r="B186" s="41" t="s">
        <v>235</v>
      </c>
      <c r="C186" s="166">
        <v>908918453.04999995</v>
      </c>
      <c r="D186" s="166">
        <v>540075445.13000011</v>
      </c>
      <c r="E186" s="166">
        <v>1448993898.1800001</v>
      </c>
      <c r="F186" s="342">
        <v>19782739.289999999</v>
      </c>
      <c r="G186" s="194">
        <v>7.712241481922244E-2</v>
      </c>
      <c r="H186" s="69"/>
    </row>
    <row r="187" spans="1:8" ht="13.5" hidden="1" customHeight="1" x14ac:dyDescent="0.2">
      <c r="A187" s="2"/>
      <c r="B187" s="195" t="s">
        <v>164</v>
      </c>
      <c r="C187" s="55"/>
      <c r="D187" s="55"/>
      <c r="E187" s="55"/>
      <c r="F187" s="222"/>
      <c r="G187" s="185"/>
      <c r="H187" s="69"/>
    </row>
    <row r="188" spans="1:8" ht="10.5" hidden="1" customHeight="1" x14ac:dyDescent="0.2">
      <c r="A188" s="2"/>
      <c r="B188" s="81"/>
      <c r="C188" s="55"/>
      <c r="D188" s="55"/>
      <c r="E188" s="55"/>
      <c r="F188" s="222"/>
      <c r="G188" s="185"/>
      <c r="H188" s="69"/>
    </row>
    <row r="189" spans="1:8" ht="10.5" hidden="1" customHeight="1" x14ac:dyDescent="0.2">
      <c r="A189" s="2"/>
      <c r="B189" s="82" t="s">
        <v>80</v>
      </c>
      <c r="C189" s="55"/>
      <c r="D189" s="55">
        <v>15117378.006425994</v>
      </c>
      <c r="E189" s="55">
        <v>15117378.006425994</v>
      </c>
      <c r="F189" s="222"/>
      <c r="G189" s="185">
        <v>0.11180547313696665</v>
      </c>
      <c r="H189" s="69"/>
    </row>
    <row r="190" spans="1:8" ht="10.5" hidden="1" customHeight="1" x14ac:dyDescent="0.2">
      <c r="A190" s="2"/>
      <c r="B190" s="82" t="s">
        <v>81</v>
      </c>
      <c r="C190" s="55"/>
      <c r="D190" s="55">
        <v>10014503.026170168</v>
      </c>
      <c r="E190" s="55">
        <v>10014503.026170168</v>
      </c>
      <c r="F190" s="222"/>
      <c r="G190" s="185">
        <v>0.1795249493861939</v>
      </c>
      <c r="H190" s="69"/>
    </row>
    <row r="191" spans="1:8" ht="10.5" hidden="1" customHeight="1" x14ac:dyDescent="0.2">
      <c r="A191" s="2"/>
      <c r="B191" s="82"/>
      <c r="C191" s="55"/>
      <c r="D191" s="55"/>
      <c r="E191" s="55"/>
      <c r="F191" s="222"/>
      <c r="G191" s="185"/>
      <c r="H191" s="69"/>
    </row>
    <row r="192" spans="1:8" s="28" customFormat="1" ht="27.75" customHeight="1" x14ac:dyDescent="0.2">
      <c r="A192" s="54"/>
      <c r="B192" s="391" t="s">
        <v>165</v>
      </c>
      <c r="C192" s="392"/>
      <c r="D192" s="377">
        <v>27475642.032596163</v>
      </c>
      <c r="E192" s="377">
        <v>27475642.032596163</v>
      </c>
      <c r="F192" s="393"/>
      <c r="G192" s="394">
        <v>0.15862903302833642</v>
      </c>
      <c r="H192" s="70"/>
    </row>
    <row r="193" spans="1:8" ht="10.5" customHeight="1" x14ac:dyDescent="0.2">
      <c r="A193" s="2"/>
      <c r="B193" s="84"/>
      <c r="C193" s="72"/>
      <c r="D193" s="72"/>
      <c r="E193" s="72"/>
      <c r="F193" s="342"/>
      <c r="G193" s="352"/>
      <c r="H193" s="69"/>
    </row>
    <row r="194" spans="1:8" x14ac:dyDescent="0.2">
      <c r="F194" s="350"/>
      <c r="G194" s="350"/>
    </row>
    <row r="195" spans="1:8" x14ac:dyDescent="0.2">
      <c r="F195" s="350"/>
      <c r="G195" s="350"/>
    </row>
    <row r="196" spans="1:8" x14ac:dyDescent="0.2">
      <c r="F196" s="350"/>
      <c r="G196" s="350"/>
    </row>
    <row r="197" spans="1:8" x14ac:dyDescent="0.2">
      <c r="F197" s="350"/>
      <c r="G197" s="350"/>
    </row>
    <row r="198" spans="1:8" x14ac:dyDescent="0.2">
      <c r="F198" s="350"/>
      <c r="G198" s="350"/>
    </row>
    <row r="199" spans="1:8" x14ac:dyDescent="0.2">
      <c r="F199" s="350"/>
      <c r="G199" s="350"/>
    </row>
    <row r="200" spans="1:8" x14ac:dyDescent="0.2">
      <c r="F200" s="350"/>
      <c r="G200" s="350"/>
    </row>
    <row r="201" spans="1:8" x14ac:dyDescent="0.2">
      <c r="F201" s="350"/>
      <c r="G201" s="350"/>
    </row>
    <row r="202" spans="1:8" x14ac:dyDescent="0.2">
      <c r="F202" s="350"/>
      <c r="G202" s="350"/>
    </row>
    <row r="203" spans="1:8" x14ac:dyDescent="0.2">
      <c r="F203" s="350"/>
      <c r="G203" s="350"/>
    </row>
    <row r="204" spans="1:8" x14ac:dyDescent="0.2">
      <c r="F204" s="350"/>
      <c r="G204" s="350"/>
    </row>
    <row r="205" spans="1:8" x14ac:dyDescent="0.2">
      <c r="F205" s="350"/>
      <c r="G205" s="350"/>
    </row>
    <row r="206" spans="1:8" x14ac:dyDescent="0.2">
      <c r="F206" s="350"/>
      <c r="G206" s="350"/>
    </row>
    <row r="207" spans="1:8" x14ac:dyDescent="0.2">
      <c r="F207" s="350"/>
      <c r="G207" s="350"/>
    </row>
    <row r="208" spans="1:8" x14ac:dyDescent="0.2">
      <c r="F208" s="350"/>
      <c r="G208" s="350"/>
    </row>
    <row r="209" spans="6:7" x14ac:dyDescent="0.2">
      <c r="F209" s="350"/>
      <c r="G209" s="350"/>
    </row>
    <row r="210" spans="6:7" x14ac:dyDescent="0.2">
      <c r="F210" s="350"/>
      <c r="G210" s="350"/>
    </row>
    <row r="211" spans="6:7" x14ac:dyDescent="0.2">
      <c r="F211" s="350"/>
      <c r="G211" s="350"/>
    </row>
    <row r="212" spans="6:7" x14ac:dyDescent="0.2">
      <c r="F212" s="350"/>
      <c r="G212" s="350"/>
    </row>
    <row r="213" spans="6:7" x14ac:dyDescent="0.2">
      <c r="F213" s="350"/>
      <c r="G213" s="350"/>
    </row>
    <row r="214" spans="6:7" x14ac:dyDescent="0.2">
      <c r="F214" s="350"/>
      <c r="G214" s="350"/>
    </row>
    <row r="215" spans="6:7" x14ac:dyDescent="0.2">
      <c r="F215" s="350"/>
      <c r="G215" s="350"/>
    </row>
    <row r="216" spans="6:7" x14ac:dyDescent="0.2">
      <c r="F216" s="350"/>
      <c r="G216" s="350"/>
    </row>
    <row r="217" spans="6:7" x14ac:dyDescent="0.2">
      <c r="F217" s="350"/>
      <c r="G217" s="350"/>
    </row>
    <row r="218" spans="6:7" x14ac:dyDescent="0.2">
      <c r="F218" s="350"/>
      <c r="G218" s="350"/>
    </row>
    <row r="219" spans="6:7" x14ac:dyDescent="0.2">
      <c r="F219" s="350"/>
      <c r="G219" s="350"/>
    </row>
    <row r="220" spans="6:7" x14ac:dyDescent="0.2">
      <c r="F220" s="350"/>
      <c r="G220" s="350"/>
    </row>
    <row r="221" spans="6:7" x14ac:dyDescent="0.2">
      <c r="F221" s="350"/>
      <c r="G221" s="350"/>
    </row>
    <row r="222" spans="6:7" x14ac:dyDescent="0.2">
      <c r="F222" s="350"/>
      <c r="G222" s="350"/>
    </row>
    <row r="223" spans="6:7" x14ac:dyDescent="0.2">
      <c r="F223" s="350"/>
      <c r="G223" s="350"/>
    </row>
    <row r="224" spans="6:7" x14ac:dyDescent="0.2">
      <c r="F224" s="350"/>
      <c r="G224" s="350"/>
    </row>
    <row r="225" spans="6:7" x14ac:dyDescent="0.2">
      <c r="F225" s="350"/>
      <c r="G225" s="350"/>
    </row>
    <row r="226" spans="6:7" x14ac:dyDescent="0.2">
      <c r="F226" s="350"/>
      <c r="G226" s="350"/>
    </row>
    <row r="227" spans="6:7" x14ac:dyDescent="0.2">
      <c r="F227" s="350"/>
      <c r="G227" s="350"/>
    </row>
    <row r="228" spans="6:7" x14ac:dyDescent="0.2">
      <c r="F228" s="350"/>
      <c r="G228" s="350"/>
    </row>
    <row r="229" spans="6:7" x14ac:dyDescent="0.2">
      <c r="F229" s="350"/>
      <c r="G229" s="350"/>
    </row>
    <row r="230" spans="6:7" x14ac:dyDescent="0.2">
      <c r="F230" s="350"/>
      <c r="G230" s="350"/>
    </row>
    <row r="231" spans="6:7" x14ac:dyDescent="0.2">
      <c r="F231" s="350"/>
      <c r="G231" s="350"/>
    </row>
    <row r="232" spans="6:7" x14ac:dyDescent="0.2">
      <c r="F232" s="350"/>
      <c r="G232" s="350"/>
    </row>
    <row r="233" spans="6:7" x14ac:dyDescent="0.2">
      <c r="F233" s="350"/>
      <c r="G233" s="350"/>
    </row>
    <row r="234" spans="6:7" x14ac:dyDescent="0.2">
      <c r="F234" s="350"/>
      <c r="G234" s="350"/>
    </row>
    <row r="235" spans="6:7" x14ac:dyDescent="0.2">
      <c r="F235" s="350"/>
      <c r="G235" s="350"/>
    </row>
    <row r="236" spans="6:7" x14ac:dyDescent="0.2">
      <c r="F236" s="350"/>
      <c r="G236" s="350"/>
    </row>
    <row r="237" spans="6:7" x14ac:dyDescent="0.2">
      <c r="F237" s="350"/>
      <c r="G237" s="350"/>
    </row>
    <row r="238" spans="6:7" x14ac:dyDescent="0.2">
      <c r="F238" s="350"/>
      <c r="G238" s="350"/>
    </row>
    <row r="239" spans="6:7" x14ac:dyDescent="0.2">
      <c r="F239" s="350"/>
      <c r="G239" s="350"/>
    </row>
    <row r="240" spans="6:7" x14ac:dyDescent="0.2">
      <c r="F240" s="350"/>
      <c r="G240" s="350"/>
    </row>
    <row r="241" spans="6:7" x14ac:dyDescent="0.2">
      <c r="F241" s="350"/>
      <c r="G241" s="350"/>
    </row>
    <row r="242" spans="6:7" x14ac:dyDescent="0.2">
      <c r="F242" s="350"/>
      <c r="G242" s="350"/>
    </row>
    <row r="243" spans="6:7" x14ac:dyDescent="0.2">
      <c r="F243" s="350"/>
      <c r="G243" s="350"/>
    </row>
    <row r="244" spans="6:7" x14ac:dyDescent="0.2">
      <c r="F244" s="350"/>
      <c r="G244" s="350"/>
    </row>
    <row r="245" spans="6:7" x14ac:dyDescent="0.2">
      <c r="F245" s="350"/>
      <c r="G245" s="350"/>
    </row>
    <row r="246" spans="6:7" x14ac:dyDescent="0.2">
      <c r="F246" s="350"/>
      <c r="G246" s="350"/>
    </row>
    <row r="247" spans="6:7" x14ac:dyDescent="0.2">
      <c r="F247" s="350"/>
      <c r="G247" s="350"/>
    </row>
    <row r="248" spans="6:7" x14ac:dyDescent="0.2">
      <c r="F248" s="350"/>
      <c r="G248" s="350"/>
    </row>
    <row r="249" spans="6:7" x14ac:dyDescent="0.2">
      <c r="F249" s="350"/>
      <c r="G249" s="350"/>
    </row>
    <row r="250" spans="6:7" x14ac:dyDescent="0.2">
      <c r="F250" s="350"/>
      <c r="G250" s="350"/>
    </row>
    <row r="251" spans="6:7" x14ac:dyDescent="0.2">
      <c r="F251" s="350"/>
      <c r="G251" s="350"/>
    </row>
    <row r="252" spans="6:7" x14ac:dyDescent="0.2">
      <c r="F252" s="350"/>
      <c r="G252" s="350"/>
    </row>
    <row r="253" spans="6:7" x14ac:dyDescent="0.2">
      <c r="F253" s="350"/>
      <c r="G253" s="350"/>
    </row>
    <row r="254" spans="6:7" x14ac:dyDescent="0.2">
      <c r="F254" s="350"/>
      <c r="G254" s="350"/>
    </row>
    <row r="255" spans="6:7" x14ac:dyDescent="0.2">
      <c r="F255" s="350"/>
      <c r="G255" s="350"/>
    </row>
    <row r="256" spans="6:7" x14ac:dyDescent="0.2">
      <c r="F256" s="350"/>
      <c r="G256" s="350"/>
    </row>
    <row r="257" spans="6:7" x14ac:dyDescent="0.2">
      <c r="F257" s="350"/>
      <c r="G257" s="350"/>
    </row>
    <row r="258" spans="6:7" x14ac:dyDescent="0.2">
      <c r="F258" s="350"/>
      <c r="G258" s="350"/>
    </row>
    <row r="259" spans="6:7" x14ac:dyDescent="0.2">
      <c r="F259" s="350"/>
      <c r="G259" s="350"/>
    </row>
    <row r="260" spans="6:7" x14ac:dyDescent="0.2">
      <c r="F260" s="350"/>
      <c r="G260" s="350"/>
    </row>
    <row r="261" spans="6:7" x14ac:dyDescent="0.2">
      <c r="F261" s="350"/>
      <c r="G261" s="350"/>
    </row>
    <row r="262" spans="6:7" x14ac:dyDescent="0.2">
      <c r="F262" s="350"/>
      <c r="G262" s="350"/>
    </row>
    <row r="263" spans="6:7" x14ac:dyDescent="0.2">
      <c r="F263" s="350"/>
      <c r="G263" s="350"/>
    </row>
    <row r="264" spans="6:7" x14ac:dyDescent="0.2">
      <c r="F264" s="350"/>
      <c r="G264" s="350"/>
    </row>
    <row r="265" spans="6:7" x14ac:dyDescent="0.2">
      <c r="F265" s="350"/>
      <c r="G265" s="350"/>
    </row>
    <row r="266" spans="6:7" x14ac:dyDescent="0.2">
      <c r="F266" s="350"/>
      <c r="G266" s="350"/>
    </row>
    <row r="267" spans="6:7" x14ac:dyDescent="0.2">
      <c r="F267" s="350"/>
      <c r="G267" s="350"/>
    </row>
    <row r="268" spans="6:7" x14ac:dyDescent="0.2">
      <c r="F268" s="350"/>
      <c r="G268" s="350"/>
    </row>
    <row r="269" spans="6:7" x14ac:dyDescent="0.2">
      <c r="F269" s="350"/>
      <c r="G269" s="350"/>
    </row>
    <row r="270" spans="6:7" x14ac:dyDescent="0.2">
      <c r="F270" s="350"/>
      <c r="G270" s="350"/>
    </row>
    <row r="271" spans="6:7" x14ac:dyDescent="0.2">
      <c r="F271" s="350"/>
      <c r="G271" s="350"/>
    </row>
    <row r="272" spans="6:7" x14ac:dyDescent="0.2">
      <c r="F272" s="350"/>
      <c r="G272" s="350"/>
    </row>
    <row r="273" spans="6:7" x14ac:dyDescent="0.2">
      <c r="F273" s="350"/>
      <c r="G273" s="350"/>
    </row>
    <row r="274" spans="6:7" x14ac:dyDescent="0.2">
      <c r="F274" s="350"/>
      <c r="G274" s="350"/>
    </row>
    <row r="275" spans="6:7" x14ac:dyDescent="0.2">
      <c r="F275" s="350"/>
      <c r="G275" s="350"/>
    </row>
    <row r="276" spans="6:7" x14ac:dyDescent="0.2">
      <c r="F276" s="350"/>
      <c r="G276" s="350"/>
    </row>
    <row r="277" spans="6:7" x14ac:dyDescent="0.2">
      <c r="F277" s="350"/>
      <c r="G277" s="350"/>
    </row>
    <row r="278" spans="6:7" x14ac:dyDescent="0.2">
      <c r="F278" s="350"/>
      <c r="G278" s="350"/>
    </row>
    <row r="279" spans="6:7" x14ac:dyDescent="0.2">
      <c r="F279" s="350"/>
      <c r="G279" s="350"/>
    </row>
    <row r="280" spans="6:7" x14ac:dyDescent="0.2">
      <c r="F280" s="350"/>
      <c r="G280" s="350"/>
    </row>
    <row r="281" spans="6:7" x14ac:dyDescent="0.2">
      <c r="F281" s="350"/>
      <c r="G281" s="350"/>
    </row>
    <row r="282" spans="6:7" x14ac:dyDescent="0.2">
      <c r="F282" s="350"/>
      <c r="G282" s="350"/>
    </row>
    <row r="283" spans="6:7" x14ac:dyDescent="0.2">
      <c r="F283" s="350"/>
      <c r="G283" s="350"/>
    </row>
    <row r="284" spans="6:7" x14ac:dyDescent="0.2">
      <c r="F284" s="350"/>
      <c r="G284" s="350"/>
    </row>
    <row r="285" spans="6:7" x14ac:dyDescent="0.2">
      <c r="F285" s="350"/>
      <c r="G285" s="350"/>
    </row>
    <row r="286" spans="6:7" x14ac:dyDescent="0.2">
      <c r="F286" s="350"/>
      <c r="G286" s="350"/>
    </row>
    <row r="287" spans="6:7" x14ac:dyDescent="0.2">
      <c r="F287" s="350"/>
      <c r="G287" s="350"/>
    </row>
    <row r="288" spans="6:7" x14ac:dyDescent="0.2">
      <c r="F288" s="350"/>
      <c r="G288" s="350"/>
    </row>
    <row r="289" spans="6:7" x14ac:dyDescent="0.2">
      <c r="F289" s="350"/>
      <c r="G289" s="350"/>
    </row>
    <row r="290" spans="6:7" x14ac:dyDescent="0.2">
      <c r="F290" s="350"/>
      <c r="G290" s="350"/>
    </row>
    <row r="291" spans="6:7" x14ac:dyDescent="0.2">
      <c r="F291" s="350"/>
      <c r="G291" s="350"/>
    </row>
    <row r="292" spans="6:7" x14ac:dyDescent="0.2">
      <c r="F292" s="350"/>
      <c r="G292" s="350"/>
    </row>
    <row r="293" spans="6:7" x14ac:dyDescent="0.2">
      <c r="F293" s="350"/>
      <c r="G293" s="350"/>
    </row>
    <row r="294" spans="6:7" x14ac:dyDescent="0.2">
      <c r="F294" s="350"/>
      <c r="G294" s="350"/>
    </row>
    <row r="295" spans="6:7" x14ac:dyDescent="0.2">
      <c r="F295" s="350"/>
      <c r="G295" s="350"/>
    </row>
    <row r="296" spans="6:7" x14ac:dyDescent="0.2">
      <c r="F296" s="350"/>
      <c r="G296" s="350"/>
    </row>
    <row r="297" spans="6:7" x14ac:dyDescent="0.2">
      <c r="F297" s="350"/>
      <c r="G297" s="350"/>
    </row>
    <row r="298" spans="6:7" x14ac:dyDescent="0.2">
      <c r="F298" s="350"/>
      <c r="G298" s="350"/>
    </row>
    <row r="299" spans="6:7" x14ac:dyDescent="0.2">
      <c r="F299" s="350"/>
      <c r="G299" s="350"/>
    </row>
    <row r="300" spans="6:7" x14ac:dyDescent="0.2">
      <c r="F300" s="350"/>
      <c r="G300" s="350"/>
    </row>
    <row r="301" spans="6:7" x14ac:dyDescent="0.2">
      <c r="F301" s="350"/>
      <c r="G301" s="350"/>
    </row>
    <row r="302" spans="6:7" x14ac:dyDescent="0.2">
      <c r="F302" s="350"/>
      <c r="G302" s="350"/>
    </row>
    <row r="303" spans="6:7" x14ac:dyDescent="0.2">
      <c r="F303" s="350"/>
    </row>
    <row r="304" spans="6:7" x14ac:dyDescent="0.2">
      <c r="F304" s="350"/>
    </row>
    <row r="305" spans="6:6" x14ac:dyDescent="0.2">
      <c r="F305" s="350"/>
    </row>
    <row r="306" spans="6:6" x14ac:dyDescent="0.2">
      <c r="F306" s="350"/>
    </row>
    <row r="307" spans="6:6" x14ac:dyDescent="0.2">
      <c r="F307" s="350"/>
    </row>
    <row r="308" spans="6:6" x14ac:dyDescent="0.2">
      <c r="F308" s="350"/>
    </row>
    <row r="309" spans="6:6" x14ac:dyDescent="0.2">
      <c r="F309" s="350"/>
    </row>
    <row r="310" spans="6:6" x14ac:dyDescent="0.2">
      <c r="F310" s="350"/>
    </row>
    <row r="311" spans="6:6" x14ac:dyDescent="0.2">
      <c r="F311" s="350"/>
    </row>
    <row r="312" spans="6:6" x14ac:dyDescent="0.2">
      <c r="F312" s="350"/>
    </row>
    <row r="313" spans="6:6" x14ac:dyDescent="0.2">
      <c r="F313" s="350"/>
    </row>
    <row r="314" spans="6:6" x14ac:dyDescent="0.2">
      <c r="F314" s="350"/>
    </row>
    <row r="315" spans="6:6" x14ac:dyDescent="0.2">
      <c r="F315" s="350"/>
    </row>
    <row r="316" spans="6:6" x14ac:dyDescent="0.2">
      <c r="F316" s="350"/>
    </row>
    <row r="317" spans="6:6" x14ac:dyDescent="0.2">
      <c r="F317" s="350"/>
    </row>
    <row r="318" spans="6:6" x14ac:dyDescent="0.2">
      <c r="F318" s="350"/>
    </row>
    <row r="319" spans="6:6" x14ac:dyDescent="0.2">
      <c r="F319" s="350"/>
    </row>
    <row r="320" spans="6:6" x14ac:dyDescent="0.2">
      <c r="F320" s="350"/>
    </row>
    <row r="321" spans="6:6" x14ac:dyDescent="0.2">
      <c r="F321" s="350"/>
    </row>
    <row r="322" spans="6:6" x14ac:dyDescent="0.2">
      <c r="F322" s="350"/>
    </row>
    <row r="323" spans="6:6" x14ac:dyDescent="0.2">
      <c r="F323" s="350"/>
    </row>
    <row r="324" spans="6:6" x14ac:dyDescent="0.2">
      <c r="F324" s="350"/>
    </row>
    <row r="325" spans="6:6" x14ac:dyDescent="0.2">
      <c r="F325" s="350"/>
    </row>
    <row r="326" spans="6:6" x14ac:dyDescent="0.2">
      <c r="F326" s="350"/>
    </row>
    <row r="327" spans="6:6" x14ac:dyDescent="0.2">
      <c r="F327" s="350"/>
    </row>
    <row r="328" spans="6:6" x14ac:dyDescent="0.2">
      <c r="F328" s="350"/>
    </row>
    <row r="329" spans="6:6" x14ac:dyDescent="0.2">
      <c r="F329" s="350"/>
    </row>
    <row r="330" spans="6:6" x14ac:dyDescent="0.2">
      <c r="F330" s="350"/>
    </row>
    <row r="331" spans="6:6" x14ac:dyDescent="0.2">
      <c r="F331" s="350"/>
    </row>
    <row r="332" spans="6:6" x14ac:dyDescent="0.2">
      <c r="F332" s="350"/>
    </row>
    <row r="333" spans="6:6" x14ac:dyDescent="0.2">
      <c r="F333" s="350"/>
    </row>
    <row r="334" spans="6:6" x14ac:dyDescent="0.2">
      <c r="F334" s="350"/>
    </row>
    <row r="335" spans="6:6" x14ac:dyDescent="0.2">
      <c r="F335" s="350"/>
    </row>
    <row r="336" spans="6:6" x14ac:dyDescent="0.2">
      <c r="F336" s="350"/>
    </row>
    <row r="337" spans="6:6" x14ac:dyDescent="0.2">
      <c r="F337" s="350"/>
    </row>
    <row r="338" spans="6:6" x14ac:dyDescent="0.2">
      <c r="F338" s="350"/>
    </row>
    <row r="339" spans="6:6" x14ac:dyDescent="0.2">
      <c r="F339" s="350"/>
    </row>
    <row r="340" spans="6:6" x14ac:dyDescent="0.2">
      <c r="F340" s="350"/>
    </row>
    <row r="341" spans="6:6" x14ac:dyDescent="0.2">
      <c r="F341" s="350"/>
    </row>
    <row r="342" spans="6:6" x14ac:dyDescent="0.2">
      <c r="F342" s="350"/>
    </row>
    <row r="343" spans="6:6" x14ac:dyDescent="0.2">
      <c r="F343" s="350"/>
    </row>
    <row r="344" spans="6:6" x14ac:dyDescent="0.2">
      <c r="F344" s="350"/>
    </row>
    <row r="345" spans="6:6" x14ac:dyDescent="0.2">
      <c r="F345" s="350"/>
    </row>
    <row r="346" spans="6:6" x14ac:dyDescent="0.2">
      <c r="F346" s="350"/>
    </row>
    <row r="347" spans="6:6" x14ac:dyDescent="0.2">
      <c r="F347" s="350"/>
    </row>
    <row r="348" spans="6:6" x14ac:dyDescent="0.2">
      <c r="F348" s="350"/>
    </row>
    <row r="349" spans="6:6" x14ac:dyDescent="0.2">
      <c r="F349" s="350"/>
    </row>
    <row r="350" spans="6:6" x14ac:dyDescent="0.2">
      <c r="F350" s="350"/>
    </row>
    <row r="351" spans="6:6" x14ac:dyDescent="0.2">
      <c r="F351" s="350"/>
    </row>
    <row r="352" spans="6:6" x14ac:dyDescent="0.2">
      <c r="F352" s="350"/>
    </row>
    <row r="353" spans="6:6" x14ac:dyDescent="0.2">
      <c r="F353" s="350"/>
    </row>
    <row r="354" spans="6:6" x14ac:dyDescent="0.2">
      <c r="F354" s="350"/>
    </row>
    <row r="355" spans="6:6" x14ac:dyDescent="0.2">
      <c r="F355" s="350"/>
    </row>
    <row r="356" spans="6:6" x14ac:dyDescent="0.2">
      <c r="F356" s="350"/>
    </row>
    <row r="357" spans="6:6" x14ac:dyDescent="0.2">
      <c r="F357" s="350"/>
    </row>
    <row r="358" spans="6:6" x14ac:dyDescent="0.2">
      <c r="F358" s="350"/>
    </row>
  </sheetData>
  <dataConsolidate/>
  <pageMargins left="0.19685039370078741" right="0.19685039370078741" top="0.27559055118110237" bottom="0.19685039370078741" header="0.31496062992125984" footer="0.51181102362204722"/>
  <pageSetup paperSize="9" scale="71" orientation="portrait" r:id="rId1"/>
  <headerFooter alignWithMargins="0">
    <oddFooter xml:space="preserve">&amp;R&amp;8
</oddFooter>
  </headerFooter>
  <rowBreaks count="1" manualBreakCount="1">
    <brk id="109" max="16383"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9">
    <tabColor indexed="26"/>
  </sheetPr>
  <dimension ref="A1:J257"/>
  <sheetViews>
    <sheetView showRowColHeaders="0" showZeros="0" view="pageBreakPreview" topLeftCell="A172" zoomScale="115" zoomScaleNormal="100" workbookViewId="0">
      <selection activeCell="C186" sqref="C186:E186"/>
    </sheetView>
  </sheetViews>
  <sheetFormatPr baseColWidth="10" defaultRowHeight="11.25" x14ac:dyDescent="0.2"/>
  <cols>
    <col min="1" max="1" width="4" style="6" customWidth="1"/>
    <col min="2" max="2" width="62.28515625" style="5" customWidth="1"/>
    <col min="3" max="3" width="13" style="3" customWidth="1"/>
    <col min="4" max="4" width="14.7109375" style="3" customWidth="1"/>
    <col min="5" max="5" width="9.140625" style="3" customWidth="1"/>
    <col min="6" max="6" width="2.5703125" style="3" customWidth="1"/>
    <col min="7" max="16384" width="11.42578125" style="5"/>
  </cols>
  <sheetData>
    <row r="1" spans="1:6" ht="9" customHeight="1" x14ac:dyDescent="0.2">
      <c r="A1" s="1"/>
      <c r="D1" s="4"/>
      <c r="E1" s="4"/>
      <c r="F1" s="4"/>
    </row>
    <row r="2" spans="1:6" ht="17.25" customHeight="1" x14ac:dyDescent="0.25">
      <c r="B2" s="7" t="s">
        <v>288</v>
      </c>
      <c r="C2" s="8"/>
      <c r="D2" s="8"/>
      <c r="E2" s="8"/>
      <c r="F2" s="8"/>
    </row>
    <row r="3" spans="1:6" ht="12" customHeight="1" x14ac:dyDescent="0.2">
      <c r="B3" s="9" t="str">
        <f>Maladie_nbre!C3</f>
        <v>MOIS D'AVRIL 2024</v>
      </c>
    </row>
    <row r="4" spans="1:6" ht="14.25" customHeight="1" x14ac:dyDescent="0.2">
      <c r="B4" s="12" t="s">
        <v>174</v>
      </c>
      <c r="C4" s="13"/>
      <c r="D4" s="13"/>
      <c r="E4" s="14"/>
      <c r="F4" s="15"/>
    </row>
    <row r="5" spans="1:6" ht="12" customHeight="1" x14ac:dyDescent="0.2">
      <c r="B5" s="16" t="s">
        <v>4</v>
      </c>
      <c r="C5" s="18" t="s">
        <v>6</v>
      </c>
      <c r="D5" s="219" t="s">
        <v>3</v>
      </c>
      <c r="E5" s="19" t="str">
        <f>Maladie_mnt!$H$5</f>
        <v>GAM</v>
      </c>
      <c r="F5" s="20"/>
    </row>
    <row r="6" spans="1:6" ht="9.75" customHeight="1" x14ac:dyDescent="0.2">
      <c r="B6" s="21"/>
      <c r="C6" s="17"/>
      <c r="D6" s="220" t="s">
        <v>87</v>
      </c>
      <c r="E6" s="22" t="str">
        <f>Maladie_mnt!$H$6</f>
        <v>en %</v>
      </c>
      <c r="F6" s="23"/>
    </row>
    <row r="7" spans="1:6" s="28" customFormat="1" ht="14.25" customHeight="1" x14ac:dyDescent="0.2">
      <c r="A7" s="24"/>
      <c r="B7" s="25" t="s">
        <v>170</v>
      </c>
      <c r="C7" s="192"/>
      <c r="D7" s="228"/>
      <c r="E7" s="193"/>
      <c r="F7" s="27"/>
    </row>
    <row r="8" spans="1:6" ht="6.75" customHeight="1" x14ac:dyDescent="0.2">
      <c r="B8" s="29"/>
      <c r="C8" s="30"/>
      <c r="D8" s="222"/>
      <c r="E8" s="179"/>
      <c r="F8" s="20"/>
    </row>
    <row r="9" spans="1:6" s="28" customFormat="1" ht="10.5" customHeight="1" x14ac:dyDescent="0.2">
      <c r="A9" s="24"/>
      <c r="B9" s="31" t="s">
        <v>88</v>
      </c>
      <c r="C9" s="30"/>
      <c r="D9" s="222"/>
      <c r="E9" s="179"/>
      <c r="F9" s="27"/>
    </row>
    <row r="10" spans="1:6" ht="10.5" customHeight="1" x14ac:dyDescent="0.2">
      <c r="B10" s="16" t="s">
        <v>22</v>
      </c>
      <c r="C10" s="30">
        <v>76484</v>
      </c>
      <c r="D10" s="222">
        <v>103</v>
      </c>
      <c r="E10" s="179">
        <v>-1.9888256702034979E-2</v>
      </c>
      <c r="F10" s="20"/>
    </row>
    <row r="11" spans="1:6" ht="10.5" customHeight="1" x14ac:dyDescent="0.2">
      <c r="B11" s="16" t="s">
        <v>23</v>
      </c>
      <c r="C11" s="30">
        <v>708</v>
      </c>
      <c r="D11" s="222"/>
      <c r="E11" s="179">
        <v>-0.16998827667057448</v>
      </c>
      <c r="F11" s="20"/>
    </row>
    <row r="12" spans="1:6" ht="10.5" customHeight="1" x14ac:dyDescent="0.2">
      <c r="B12" s="16" t="s">
        <v>218</v>
      </c>
      <c r="C12" s="30">
        <v>227.20000000000002</v>
      </c>
      <c r="D12" s="222">
        <v>0</v>
      </c>
      <c r="E12" s="179">
        <v>0.3364705882352943</v>
      </c>
      <c r="F12" s="20"/>
    </row>
    <row r="13" spans="1:6" ht="10.5" customHeight="1" x14ac:dyDescent="0.2">
      <c r="B13" s="33" t="s">
        <v>193</v>
      </c>
      <c r="C13" s="30">
        <v>5771</v>
      </c>
      <c r="D13" s="222">
        <v>14</v>
      </c>
      <c r="E13" s="179">
        <v>-8.7598763311577121E-3</v>
      </c>
      <c r="F13" s="20"/>
    </row>
    <row r="14" spans="1:6" x14ac:dyDescent="0.2">
      <c r="B14" s="33" t="s">
        <v>194</v>
      </c>
      <c r="C14" s="30">
        <v>77</v>
      </c>
      <c r="D14" s="222">
        <v>1</v>
      </c>
      <c r="E14" s="179">
        <v>0.13235294117647056</v>
      </c>
      <c r="F14" s="20"/>
    </row>
    <row r="15" spans="1:6" x14ac:dyDescent="0.2">
      <c r="B15" s="33" t="s">
        <v>322</v>
      </c>
      <c r="C15" s="30">
        <v>1</v>
      </c>
      <c r="D15" s="222"/>
      <c r="E15" s="179">
        <v>-0.5</v>
      </c>
      <c r="F15" s="20"/>
    </row>
    <row r="16" spans="1:6" x14ac:dyDescent="0.2">
      <c r="B16" s="33" t="s">
        <v>324</v>
      </c>
      <c r="C16" s="30"/>
      <c r="D16" s="222"/>
      <c r="E16" s="179"/>
      <c r="F16" s="20"/>
    </row>
    <row r="17" spans="1:6" x14ac:dyDescent="0.2">
      <c r="B17" s="33" t="s">
        <v>325</v>
      </c>
      <c r="C17" s="30">
        <v>3713</v>
      </c>
      <c r="D17" s="222">
        <v>4</v>
      </c>
      <c r="E17" s="179">
        <v>-4.8436699128652005E-2</v>
      </c>
      <c r="F17" s="20"/>
    </row>
    <row r="18" spans="1:6" x14ac:dyDescent="0.2">
      <c r="B18" s="33" t="s">
        <v>320</v>
      </c>
      <c r="C18" s="30">
        <v>3</v>
      </c>
      <c r="D18" s="222"/>
      <c r="E18" s="179"/>
      <c r="F18" s="20"/>
    </row>
    <row r="19" spans="1:6" x14ac:dyDescent="0.2">
      <c r="B19" s="33" t="s">
        <v>321</v>
      </c>
      <c r="C19" s="30">
        <v>1977</v>
      </c>
      <c r="D19" s="222">
        <v>9</v>
      </c>
      <c r="E19" s="179">
        <v>6.9226608977825954E-2</v>
      </c>
      <c r="F19" s="20"/>
    </row>
    <row r="20" spans="1:6" x14ac:dyDescent="0.2">
      <c r="B20" s="33" t="s">
        <v>323</v>
      </c>
      <c r="C20" s="30">
        <v>5998.2</v>
      </c>
      <c r="D20" s="222">
        <v>14</v>
      </c>
      <c r="E20" s="179">
        <v>1.034712950600758E-3</v>
      </c>
      <c r="F20" s="20"/>
    </row>
    <row r="21" spans="1:6" x14ac:dyDescent="0.2">
      <c r="B21" s="35"/>
      <c r="C21" s="30"/>
      <c r="D21" s="222"/>
      <c r="E21" s="179"/>
      <c r="F21" s="34"/>
    </row>
    <row r="22" spans="1:6" s="28" customFormat="1" ht="10.5" customHeight="1" x14ac:dyDescent="0.2">
      <c r="A22" s="24"/>
      <c r="B22" s="31" t="s">
        <v>102</v>
      </c>
      <c r="C22" s="30"/>
      <c r="D22" s="222"/>
      <c r="E22" s="179"/>
      <c r="F22" s="36"/>
    </row>
    <row r="23" spans="1:6" ht="10.5" customHeight="1" x14ac:dyDescent="0.2">
      <c r="B23" s="16" t="s">
        <v>22</v>
      </c>
      <c r="C23" s="30">
        <v>146517</v>
      </c>
      <c r="D23" s="222">
        <v>3101</v>
      </c>
      <c r="E23" s="179">
        <v>-0.16064963336388638</v>
      </c>
      <c r="F23" s="20"/>
    </row>
    <row r="24" spans="1:6" ht="10.5" customHeight="1" x14ac:dyDescent="0.2">
      <c r="B24" s="16" t="s">
        <v>23</v>
      </c>
      <c r="C24" s="30">
        <v>2</v>
      </c>
      <c r="D24" s="222"/>
      <c r="E24" s="179"/>
      <c r="F24" s="34"/>
    </row>
    <row r="25" spans="1:6" ht="10.5" customHeight="1" x14ac:dyDescent="0.2">
      <c r="B25" s="33" t="s">
        <v>193</v>
      </c>
      <c r="C25" s="30">
        <v>2489.5</v>
      </c>
      <c r="D25" s="222">
        <v>11</v>
      </c>
      <c r="E25" s="179">
        <v>-0.23246492985971945</v>
      </c>
      <c r="F25" s="34"/>
    </row>
    <row r="26" spans="1:6" ht="10.5" customHeight="1" x14ac:dyDescent="0.2">
      <c r="B26" s="33" t="s">
        <v>194</v>
      </c>
      <c r="C26" s="30">
        <v>79189</v>
      </c>
      <c r="D26" s="222">
        <v>3259</v>
      </c>
      <c r="E26" s="179">
        <v>-0.18972485700545372</v>
      </c>
      <c r="F26" s="34"/>
    </row>
    <row r="27" spans="1:6" ht="10.5" customHeight="1" x14ac:dyDescent="0.2">
      <c r="B27" s="33" t="s">
        <v>322</v>
      </c>
      <c r="C27" s="30">
        <v>255</v>
      </c>
      <c r="D27" s="222">
        <v>76</v>
      </c>
      <c r="E27" s="179">
        <v>-0.5699831365935919</v>
      </c>
      <c r="F27" s="34"/>
    </row>
    <row r="28" spans="1:6" ht="10.5" customHeight="1" x14ac:dyDescent="0.2">
      <c r="B28" s="33" t="s">
        <v>324</v>
      </c>
      <c r="C28" s="30">
        <v>1121</v>
      </c>
      <c r="D28" s="222">
        <v>947</v>
      </c>
      <c r="E28" s="179"/>
      <c r="F28" s="34"/>
    </row>
    <row r="29" spans="1:6" ht="10.5" customHeight="1" x14ac:dyDescent="0.2">
      <c r="B29" s="33" t="s">
        <v>325</v>
      </c>
      <c r="C29" s="30">
        <v>1525</v>
      </c>
      <c r="D29" s="222">
        <v>944</v>
      </c>
      <c r="E29" s="179"/>
      <c r="F29" s="34"/>
    </row>
    <row r="30" spans="1:6" ht="10.5" customHeight="1" x14ac:dyDescent="0.2">
      <c r="B30" s="33" t="s">
        <v>320</v>
      </c>
      <c r="C30" s="30">
        <v>59978</v>
      </c>
      <c r="D30" s="222">
        <v>410</v>
      </c>
      <c r="E30" s="179">
        <v>2.6177114700246307E-2</v>
      </c>
      <c r="F30" s="34"/>
    </row>
    <row r="31" spans="1:6" ht="10.5" customHeight="1" x14ac:dyDescent="0.2">
      <c r="B31" s="33" t="s">
        <v>321</v>
      </c>
      <c r="C31" s="30">
        <v>2477</v>
      </c>
      <c r="D31" s="222">
        <v>175</v>
      </c>
      <c r="E31" s="179">
        <v>3.5102381947346384E-2</v>
      </c>
      <c r="F31" s="34"/>
    </row>
    <row r="32" spans="1:6" ht="10.5" customHeight="1" x14ac:dyDescent="0.2">
      <c r="B32" s="33" t="s">
        <v>323</v>
      </c>
      <c r="C32" s="30">
        <v>13833</v>
      </c>
      <c r="D32" s="222">
        <v>707</v>
      </c>
      <c r="E32" s="179">
        <v>-0.23515426296582997</v>
      </c>
      <c r="F32" s="34"/>
    </row>
    <row r="33" spans="1:6" ht="10.5" customHeight="1" x14ac:dyDescent="0.2">
      <c r="B33" s="16" t="s">
        <v>195</v>
      </c>
      <c r="C33" s="30">
        <v>81678.5</v>
      </c>
      <c r="D33" s="222">
        <v>3270</v>
      </c>
      <c r="E33" s="179">
        <v>-0.19109775240283433</v>
      </c>
      <c r="F33" s="34"/>
    </row>
    <row r="34" spans="1:6" ht="10.5" customHeight="1" x14ac:dyDescent="0.2">
      <c r="B34" s="16" t="s">
        <v>196</v>
      </c>
      <c r="C34" s="30">
        <v>8</v>
      </c>
      <c r="D34" s="222"/>
      <c r="E34" s="179">
        <v>-0.19999999999999996</v>
      </c>
      <c r="F34" s="34"/>
    </row>
    <row r="35" spans="1:6" ht="10.5" customHeight="1" x14ac:dyDescent="0.2">
      <c r="B35" s="16" t="s">
        <v>197</v>
      </c>
      <c r="C35" s="30">
        <v>4</v>
      </c>
      <c r="D35" s="222"/>
      <c r="E35" s="179"/>
      <c r="F35" s="34"/>
    </row>
    <row r="36" spans="1:6" ht="10.5" customHeight="1" x14ac:dyDescent="0.2">
      <c r="B36" s="16" t="s">
        <v>198</v>
      </c>
      <c r="C36" s="30"/>
      <c r="D36" s="222"/>
      <c r="E36" s="179"/>
      <c r="F36" s="34"/>
    </row>
    <row r="37" spans="1:6" ht="17.25" customHeight="1" x14ac:dyDescent="0.2">
      <c r="B37" s="16" t="s">
        <v>303</v>
      </c>
      <c r="C37" s="30"/>
      <c r="D37" s="222"/>
      <c r="E37" s="179"/>
      <c r="F37" s="34"/>
    </row>
    <row r="38" spans="1:6" s="28" customFormat="1" ht="12" customHeight="1" x14ac:dyDescent="0.2">
      <c r="A38" s="24"/>
      <c r="B38" s="31" t="s">
        <v>113</v>
      </c>
      <c r="C38" s="30"/>
      <c r="D38" s="222"/>
      <c r="E38" s="179"/>
      <c r="F38" s="36"/>
    </row>
    <row r="39" spans="1:6" ht="10.5" customHeight="1" x14ac:dyDescent="0.2">
      <c r="B39" s="16" t="s">
        <v>22</v>
      </c>
      <c r="C39" s="30">
        <v>223001</v>
      </c>
      <c r="D39" s="222">
        <v>3204</v>
      </c>
      <c r="E39" s="179">
        <v>-0.11716337550871747</v>
      </c>
      <c r="F39" s="34"/>
    </row>
    <row r="40" spans="1:6" ht="10.5" customHeight="1" x14ac:dyDescent="0.2">
      <c r="B40" s="16" t="s">
        <v>23</v>
      </c>
      <c r="C40" s="30">
        <v>710</v>
      </c>
      <c r="D40" s="222"/>
      <c r="E40" s="179">
        <v>-0.24468085106382975</v>
      </c>
      <c r="F40" s="34"/>
    </row>
    <row r="41" spans="1:6" s="28" customFormat="1" ht="10.5" customHeight="1" x14ac:dyDescent="0.2">
      <c r="A41" s="24"/>
      <c r="B41" s="33" t="s">
        <v>193</v>
      </c>
      <c r="C41" s="30">
        <v>2716.7</v>
      </c>
      <c r="D41" s="222">
        <v>11</v>
      </c>
      <c r="E41" s="179">
        <v>-0.20413065768273042</v>
      </c>
      <c r="F41" s="27"/>
    </row>
    <row r="42" spans="1:6" ht="10.5" customHeight="1" x14ac:dyDescent="0.2">
      <c r="B42" s="33" t="s">
        <v>194</v>
      </c>
      <c r="C42" s="343">
        <v>84960</v>
      </c>
      <c r="D42" s="222">
        <v>3273</v>
      </c>
      <c r="E42" s="344">
        <v>-0.17955056830801619</v>
      </c>
      <c r="F42" s="34"/>
    </row>
    <row r="43" spans="1:6" ht="10.5" customHeight="1" x14ac:dyDescent="0.2">
      <c r="B43" s="33" t="s">
        <v>322</v>
      </c>
      <c r="C43" s="343">
        <v>332</v>
      </c>
      <c r="D43" s="222">
        <v>77</v>
      </c>
      <c r="E43" s="344">
        <v>-0.4977307110438729</v>
      </c>
      <c r="F43" s="34"/>
    </row>
    <row r="44" spans="1:6" ht="10.5" customHeight="1" x14ac:dyDescent="0.2">
      <c r="B44" s="33" t="s">
        <v>324</v>
      </c>
      <c r="C44" s="343">
        <v>1122</v>
      </c>
      <c r="D44" s="222">
        <v>947</v>
      </c>
      <c r="E44" s="344"/>
      <c r="F44" s="34"/>
    </row>
    <row r="45" spans="1:6" ht="10.5" customHeight="1" x14ac:dyDescent="0.2">
      <c r="B45" s="33" t="s">
        <v>325</v>
      </c>
      <c r="C45" s="343">
        <v>1525</v>
      </c>
      <c r="D45" s="222">
        <v>944</v>
      </c>
      <c r="E45" s="344"/>
      <c r="F45" s="34"/>
    </row>
    <row r="46" spans="1:6" ht="10.5" customHeight="1" x14ac:dyDescent="0.2">
      <c r="B46" s="33" t="s">
        <v>320</v>
      </c>
      <c r="C46" s="343">
        <v>63691</v>
      </c>
      <c r="D46" s="222">
        <v>414</v>
      </c>
      <c r="E46" s="344">
        <v>2.1507618283881369E-2</v>
      </c>
      <c r="F46" s="34"/>
    </row>
    <row r="47" spans="1:6" ht="10.5" customHeight="1" x14ac:dyDescent="0.2">
      <c r="B47" s="33" t="s">
        <v>321</v>
      </c>
      <c r="C47" s="343">
        <v>2480</v>
      </c>
      <c r="D47" s="222">
        <v>175</v>
      </c>
      <c r="E47" s="344">
        <v>3.5923141186299024E-2</v>
      </c>
      <c r="F47" s="34"/>
    </row>
    <row r="48" spans="1:6" ht="10.5" customHeight="1" x14ac:dyDescent="0.2">
      <c r="B48" s="33" t="s">
        <v>323</v>
      </c>
      <c r="C48" s="343">
        <v>15810</v>
      </c>
      <c r="D48" s="222">
        <v>716</v>
      </c>
      <c r="E48" s="344">
        <v>-0.20692249811888641</v>
      </c>
      <c r="F48" s="34"/>
    </row>
    <row r="49" spans="1:6" ht="10.5" customHeight="1" x14ac:dyDescent="0.2">
      <c r="B49" s="16" t="s">
        <v>196</v>
      </c>
      <c r="C49" s="343">
        <v>87676.7</v>
      </c>
      <c r="D49" s="222">
        <v>3284</v>
      </c>
      <c r="E49" s="344">
        <v>-0.18033496468520516</v>
      </c>
      <c r="F49" s="34"/>
    </row>
    <row r="50" spans="1:6" s="28" customFormat="1" ht="10.5" customHeight="1" x14ac:dyDescent="0.2">
      <c r="A50" s="24"/>
      <c r="B50" s="16" t="s">
        <v>197</v>
      </c>
      <c r="C50" s="343">
        <v>8</v>
      </c>
      <c r="D50" s="222"/>
      <c r="E50" s="344">
        <v>-0.19999999999999996</v>
      </c>
      <c r="F50" s="27"/>
    </row>
    <row r="51" spans="1:6" ht="10.5" customHeight="1" x14ac:dyDescent="0.2">
      <c r="B51" s="16" t="s">
        <v>198</v>
      </c>
      <c r="C51" s="343">
        <v>4</v>
      </c>
      <c r="D51" s="222"/>
      <c r="E51" s="344"/>
      <c r="F51" s="34"/>
    </row>
    <row r="52" spans="1:6" ht="11.25" customHeight="1" x14ac:dyDescent="0.2">
      <c r="B52" s="16" t="s">
        <v>303</v>
      </c>
      <c r="C52" s="343"/>
      <c r="D52" s="222"/>
      <c r="E52" s="344"/>
      <c r="F52" s="34"/>
    </row>
    <row r="53" spans="1:6" ht="11.25" hidden="1" customHeight="1" x14ac:dyDescent="0.2">
      <c r="B53" s="16"/>
      <c r="C53" s="30"/>
      <c r="D53" s="222"/>
      <c r="E53" s="179"/>
      <c r="F53" s="34"/>
    </row>
    <row r="54" spans="1:6" ht="11.25" customHeight="1" x14ac:dyDescent="0.2">
      <c r="B54" s="31" t="s">
        <v>122</v>
      </c>
      <c r="C54" s="30"/>
      <c r="D54" s="222"/>
      <c r="E54" s="179"/>
      <c r="F54" s="34"/>
    </row>
    <row r="55" spans="1:6" ht="10.5" customHeight="1" x14ac:dyDescent="0.2">
      <c r="B55" s="16" t="s">
        <v>22</v>
      </c>
      <c r="C55" s="30">
        <v>113013</v>
      </c>
      <c r="D55" s="222">
        <v>11</v>
      </c>
      <c r="E55" s="179">
        <v>0.17486901197604787</v>
      </c>
      <c r="F55" s="34"/>
    </row>
    <row r="56" spans="1:6" ht="10.5" customHeight="1" x14ac:dyDescent="0.2">
      <c r="B56" s="16" t="s">
        <v>169</v>
      </c>
      <c r="C56" s="30">
        <v>5711</v>
      </c>
      <c r="D56" s="222"/>
      <c r="E56" s="179">
        <v>0.13493640699523057</v>
      </c>
      <c r="F56" s="34"/>
    </row>
    <row r="57" spans="1:6" ht="6" customHeight="1" x14ac:dyDescent="0.2">
      <c r="B57" s="35"/>
      <c r="C57" s="30"/>
      <c r="D57" s="222"/>
      <c r="E57" s="179"/>
      <c r="F57" s="34"/>
    </row>
    <row r="58" spans="1:6" s="28" customFormat="1" ht="11.25" customHeight="1" x14ac:dyDescent="0.2">
      <c r="A58" s="24"/>
      <c r="B58" s="31" t="s">
        <v>121</v>
      </c>
      <c r="C58" s="30"/>
      <c r="D58" s="222"/>
      <c r="E58" s="179"/>
      <c r="F58" s="36"/>
    </row>
    <row r="59" spans="1:6" s="28" customFormat="1" ht="10.5" customHeight="1" x14ac:dyDescent="0.2">
      <c r="A59" s="24"/>
      <c r="B59" s="16" t="s">
        <v>22</v>
      </c>
      <c r="C59" s="30">
        <v>1966</v>
      </c>
      <c r="D59" s="222"/>
      <c r="E59" s="179">
        <v>0.11451247165532874</v>
      </c>
      <c r="F59" s="36"/>
    </row>
    <row r="60" spans="1:6" s="28" customFormat="1" ht="10.5" customHeight="1" x14ac:dyDescent="0.2">
      <c r="A60" s="24"/>
      <c r="B60" s="16" t="s">
        <v>23</v>
      </c>
      <c r="C60" s="30">
        <v>1</v>
      </c>
      <c r="D60" s="222"/>
      <c r="E60" s="179"/>
      <c r="F60" s="36"/>
    </row>
    <row r="61" spans="1:6" s="28" customFormat="1" ht="10.5" customHeight="1" x14ac:dyDescent="0.2">
      <c r="A61" s="24"/>
      <c r="B61" s="16" t="s">
        <v>199</v>
      </c>
      <c r="C61" s="30">
        <v>1853</v>
      </c>
      <c r="D61" s="222"/>
      <c r="E61" s="179">
        <v>0.14453366275478685</v>
      </c>
      <c r="F61" s="36"/>
    </row>
    <row r="62" spans="1:6" s="28" customFormat="1" ht="10.5" customHeight="1" x14ac:dyDescent="0.2">
      <c r="A62" s="24"/>
      <c r="B62" s="16" t="s">
        <v>200</v>
      </c>
      <c r="C62" s="30">
        <v>125</v>
      </c>
      <c r="D62" s="222"/>
      <c r="E62" s="179">
        <v>0.23762376237623761</v>
      </c>
      <c r="F62" s="36"/>
    </row>
    <row r="63" spans="1:6" s="28" customFormat="1" ht="10.5" customHeight="1" x14ac:dyDescent="0.2">
      <c r="A63" s="24"/>
      <c r="B63" s="16" t="s">
        <v>201</v>
      </c>
      <c r="C63" s="30">
        <v>431</v>
      </c>
      <c r="D63" s="222"/>
      <c r="E63" s="179">
        <v>6.419753086419755E-2</v>
      </c>
      <c r="F63" s="36"/>
    </row>
    <row r="64" spans="1:6" s="28" customFormat="1" ht="10.5" customHeight="1" x14ac:dyDescent="0.2">
      <c r="A64" s="24"/>
      <c r="B64" s="16" t="s">
        <v>202</v>
      </c>
      <c r="C64" s="30">
        <v>16523</v>
      </c>
      <c r="D64" s="222"/>
      <c r="E64" s="179">
        <v>0.18308749820993842</v>
      </c>
      <c r="F64" s="36"/>
    </row>
    <row r="65" spans="1:6" s="28" customFormat="1" ht="10.5" customHeight="1" x14ac:dyDescent="0.2">
      <c r="A65" s="24"/>
      <c r="B65" s="16" t="s">
        <v>203</v>
      </c>
      <c r="C65" s="30">
        <v>1069</v>
      </c>
      <c r="D65" s="222"/>
      <c r="E65" s="179">
        <v>-5.0621669626998211E-2</v>
      </c>
      <c r="F65" s="36"/>
    </row>
    <row r="66" spans="1:6" s="28" customFormat="1" ht="10.5" customHeight="1" x14ac:dyDescent="0.2">
      <c r="A66" s="24"/>
      <c r="B66" s="16" t="s">
        <v>204</v>
      </c>
      <c r="C66" s="30">
        <v>465</v>
      </c>
      <c r="D66" s="222"/>
      <c r="E66" s="179">
        <v>-0.4464285714285714</v>
      </c>
      <c r="F66" s="36"/>
    </row>
    <row r="67" spans="1:6" s="28" customFormat="1" ht="6.75" customHeight="1" x14ac:dyDescent="0.2">
      <c r="A67" s="24"/>
      <c r="B67" s="35"/>
      <c r="C67" s="30"/>
      <c r="D67" s="222"/>
      <c r="E67" s="179"/>
      <c r="F67" s="36"/>
    </row>
    <row r="68" spans="1:6" s="28" customFormat="1" ht="10.5" customHeight="1" x14ac:dyDescent="0.2">
      <c r="A68" s="24"/>
      <c r="B68" s="31" t="s">
        <v>243</v>
      </c>
      <c r="C68" s="30"/>
      <c r="D68" s="222"/>
      <c r="E68" s="179"/>
      <c r="F68" s="36"/>
    </row>
    <row r="69" spans="1:6" s="28" customFormat="1" ht="10.5" customHeight="1" x14ac:dyDescent="0.2">
      <c r="A69" s="24"/>
      <c r="B69" s="16" t="s">
        <v>22</v>
      </c>
      <c r="C69" s="30">
        <v>13624</v>
      </c>
      <c r="D69" s="222"/>
      <c r="E69" s="179">
        <v>-0.23210461052868903</v>
      </c>
      <c r="F69" s="36"/>
    </row>
    <row r="70" spans="1:6" s="28" customFormat="1" ht="10.5" customHeight="1" x14ac:dyDescent="0.2">
      <c r="A70" s="24"/>
      <c r="B70" s="16" t="s">
        <v>23</v>
      </c>
      <c r="C70" s="30">
        <v>1002</v>
      </c>
      <c r="D70" s="222"/>
      <c r="E70" s="179">
        <v>-1.0858835143139234E-2</v>
      </c>
      <c r="F70" s="36"/>
    </row>
    <row r="71" spans="1:6" s="28" customFormat="1" ht="10.5" customHeight="1" x14ac:dyDescent="0.2">
      <c r="A71" s="24"/>
      <c r="B71" s="33" t="s">
        <v>193</v>
      </c>
      <c r="C71" s="30">
        <v>2081.5</v>
      </c>
      <c r="D71" s="222"/>
      <c r="E71" s="179">
        <v>0.2226856203007519</v>
      </c>
      <c r="F71" s="36"/>
    </row>
    <row r="72" spans="1:6" s="28" customFormat="1" ht="10.5" customHeight="1" x14ac:dyDescent="0.2">
      <c r="A72" s="24"/>
      <c r="B72" s="33" t="s">
        <v>194</v>
      </c>
      <c r="C72" s="30">
        <v>2509</v>
      </c>
      <c r="D72" s="222"/>
      <c r="E72" s="179">
        <v>-0.21100628930817611</v>
      </c>
      <c r="F72" s="36"/>
    </row>
    <row r="73" spans="1:6" s="28" customFormat="1" ht="10.5" customHeight="1" x14ac:dyDescent="0.2">
      <c r="A73" s="24"/>
      <c r="B73" s="33" t="s">
        <v>322</v>
      </c>
      <c r="C73" s="30">
        <v>13</v>
      </c>
      <c r="D73" s="222"/>
      <c r="E73" s="179">
        <v>0.18181818181818188</v>
      </c>
      <c r="F73" s="36"/>
    </row>
    <row r="74" spans="1:6" s="28" customFormat="1" ht="10.5" customHeight="1" x14ac:dyDescent="0.2">
      <c r="A74" s="24"/>
      <c r="B74" s="33" t="s">
        <v>324</v>
      </c>
      <c r="C74" s="30">
        <v>29</v>
      </c>
      <c r="D74" s="222"/>
      <c r="E74" s="179"/>
      <c r="F74" s="36"/>
    </row>
    <row r="75" spans="1:6" s="28" customFormat="1" ht="10.5" customHeight="1" x14ac:dyDescent="0.2">
      <c r="A75" s="24"/>
      <c r="B75" s="33" t="s">
        <v>325</v>
      </c>
      <c r="C75" s="30">
        <v>2</v>
      </c>
      <c r="D75" s="222"/>
      <c r="E75" s="179"/>
      <c r="F75" s="36"/>
    </row>
    <row r="76" spans="1:6" s="28" customFormat="1" ht="10.5" customHeight="1" x14ac:dyDescent="0.2">
      <c r="A76" s="24"/>
      <c r="B76" s="33" t="s">
        <v>320</v>
      </c>
      <c r="C76" s="30">
        <v>621</v>
      </c>
      <c r="D76" s="222"/>
      <c r="E76" s="179">
        <v>0.1149012567324954</v>
      </c>
      <c r="F76" s="36"/>
    </row>
    <row r="77" spans="1:6" s="28" customFormat="1" ht="10.5" customHeight="1" x14ac:dyDescent="0.2">
      <c r="A77" s="24"/>
      <c r="B77" s="33" t="s">
        <v>321</v>
      </c>
      <c r="C77" s="30">
        <v>459</v>
      </c>
      <c r="D77" s="222"/>
      <c r="E77" s="179">
        <v>0.41666666666666674</v>
      </c>
      <c r="F77" s="36"/>
    </row>
    <row r="78" spans="1:6" s="28" customFormat="1" ht="10.5" customHeight="1" x14ac:dyDescent="0.2">
      <c r="A78" s="24"/>
      <c r="B78" s="33" t="s">
        <v>323</v>
      </c>
      <c r="C78" s="30">
        <v>1385</v>
      </c>
      <c r="D78" s="222"/>
      <c r="E78" s="179">
        <v>-0.30541624874623874</v>
      </c>
      <c r="F78" s="36"/>
    </row>
    <row r="79" spans="1:6" s="28" customFormat="1" ht="10.5" customHeight="1" x14ac:dyDescent="0.2">
      <c r="A79" s="24"/>
      <c r="B79" s="16" t="s">
        <v>195</v>
      </c>
      <c r="C79" s="30">
        <v>4590.5</v>
      </c>
      <c r="D79" s="222"/>
      <c r="E79" s="179">
        <v>-5.9786170735703692E-2</v>
      </c>
      <c r="F79" s="36"/>
    </row>
    <row r="80" spans="1:6" s="28" customFormat="1" ht="10.5" customHeight="1" x14ac:dyDescent="0.2">
      <c r="A80" s="24"/>
      <c r="B80" s="16" t="s">
        <v>196</v>
      </c>
      <c r="C80" s="30">
        <v>8</v>
      </c>
      <c r="D80" s="222"/>
      <c r="E80" s="179"/>
      <c r="F80" s="36"/>
    </row>
    <row r="81" spans="1:6" s="28" customFormat="1" ht="10.5" customHeight="1" x14ac:dyDescent="0.2">
      <c r="A81" s="24"/>
      <c r="B81" s="16" t="s">
        <v>197</v>
      </c>
      <c r="C81" s="30"/>
      <c r="D81" s="222"/>
      <c r="E81" s="179"/>
      <c r="F81" s="36"/>
    </row>
    <row r="82" spans="1:6" s="28" customFormat="1" ht="10.5" customHeight="1" x14ac:dyDescent="0.2">
      <c r="A82" s="24"/>
      <c r="B82" s="16" t="s">
        <v>198</v>
      </c>
      <c r="C82" s="343"/>
      <c r="D82" s="222"/>
      <c r="E82" s="344"/>
      <c r="F82" s="36"/>
    </row>
    <row r="83" spans="1:6" ht="10.5" customHeight="1" x14ac:dyDescent="0.2">
      <c r="B83" s="16" t="s">
        <v>200</v>
      </c>
      <c r="C83" s="343">
        <v>42</v>
      </c>
      <c r="D83" s="222"/>
      <c r="E83" s="344">
        <v>-2.3255813953488413E-2</v>
      </c>
      <c r="F83" s="34"/>
    </row>
    <row r="84" spans="1:6" ht="10.5" customHeight="1" x14ac:dyDescent="0.2">
      <c r="B84" s="16" t="s">
        <v>201</v>
      </c>
      <c r="C84" s="343">
        <v>122</v>
      </c>
      <c r="D84" s="222"/>
      <c r="E84" s="344">
        <v>0.35555555555555562</v>
      </c>
      <c r="F84" s="20"/>
    </row>
    <row r="85" spans="1:6" ht="10.5" customHeight="1" x14ac:dyDescent="0.2">
      <c r="B85" s="16" t="s">
        <v>202</v>
      </c>
      <c r="C85" s="343">
        <v>3400</v>
      </c>
      <c r="D85" s="222"/>
      <c r="E85" s="344">
        <v>0.27819548872180455</v>
      </c>
      <c r="F85" s="34"/>
    </row>
    <row r="86" spans="1:6" ht="10.5" customHeight="1" x14ac:dyDescent="0.2">
      <c r="B86" s="16" t="s">
        <v>203</v>
      </c>
      <c r="C86" s="343">
        <v>358</v>
      </c>
      <c r="D86" s="222"/>
      <c r="E86" s="344">
        <v>0.3065693430656935</v>
      </c>
      <c r="F86" s="34"/>
    </row>
    <row r="87" spans="1:6" ht="10.5" customHeight="1" x14ac:dyDescent="0.2">
      <c r="B87" s="16" t="s">
        <v>204</v>
      </c>
      <c r="C87" s="343"/>
      <c r="D87" s="222"/>
      <c r="E87" s="344"/>
      <c r="F87" s="34"/>
    </row>
    <row r="88" spans="1:6" s="28" customFormat="1" ht="14.25" customHeight="1" x14ac:dyDescent="0.2">
      <c r="A88" s="24"/>
      <c r="B88" s="16" t="s">
        <v>303</v>
      </c>
      <c r="C88" s="345"/>
      <c r="D88" s="222"/>
      <c r="E88" s="346"/>
      <c r="F88" s="47"/>
    </row>
    <row r="89" spans="1:6" s="28" customFormat="1" ht="12" customHeight="1" x14ac:dyDescent="0.2">
      <c r="A89" s="24"/>
      <c r="B89" s="31" t="s">
        <v>278</v>
      </c>
      <c r="C89" s="345"/>
      <c r="D89" s="222"/>
      <c r="E89" s="346"/>
      <c r="F89" s="47"/>
    </row>
    <row r="90" spans="1:6" ht="10.5" customHeight="1" x14ac:dyDescent="0.2">
      <c r="B90" s="16" t="s">
        <v>22</v>
      </c>
      <c r="C90" s="345">
        <v>351604</v>
      </c>
      <c r="D90" s="222">
        <v>3215</v>
      </c>
      <c r="E90" s="346">
        <v>-4.5317056482049645E-2</v>
      </c>
      <c r="F90" s="47"/>
    </row>
    <row r="91" spans="1:6" s="28" customFormat="1" ht="10.5" customHeight="1" x14ac:dyDescent="0.2">
      <c r="A91" s="24"/>
      <c r="B91" s="16" t="s">
        <v>169</v>
      </c>
      <c r="C91" s="345">
        <v>7424</v>
      </c>
      <c r="D91" s="222"/>
      <c r="E91" s="346">
        <v>6.2848962061560432E-2</v>
      </c>
      <c r="F91" s="47"/>
    </row>
    <row r="92" spans="1:6" ht="10.5" customHeight="1" x14ac:dyDescent="0.2">
      <c r="B92" s="33" t="s">
        <v>193</v>
      </c>
      <c r="C92" s="345">
        <v>34607.199999999997</v>
      </c>
      <c r="D92" s="222">
        <v>11</v>
      </c>
      <c r="E92" s="346">
        <v>0.14317425816489315</v>
      </c>
      <c r="F92" s="47"/>
    </row>
    <row r="93" spans="1:6" ht="10.5" customHeight="1" x14ac:dyDescent="0.2">
      <c r="B93" s="33" t="s">
        <v>194</v>
      </c>
      <c r="C93" s="46">
        <v>87469</v>
      </c>
      <c r="D93" s="222">
        <v>3273</v>
      </c>
      <c r="E93" s="190">
        <v>-0.18048775917476323</v>
      </c>
      <c r="F93" s="47"/>
    </row>
    <row r="94" spans="1:6" ht="10.5" customHeight="1" x14ac:dyDescent="0.2">
      <c r="B94" s="33" t="s">
        <v>322</v>
      </c>
      <c r="C94" s="46">
        <v>345</v>
      </c>
      <c r="D94" s="222">
        <v>77</v>
      </c>
      <c r="E94" s="190">
        <v>-0.4866071428571429</v>
      </c>
      <c r="F94" s="47"/>
    </row>
    <row r="95" spans="1:6" ht="10.5" customHeight="1" x14ac:dyDescent="0.2">
      <c r="B95" s="33" t="s">
        <v>324</v>
      </c>
      <c r="C95" s="46">
        <v>1151</v>
      </c>
      <c r="D95" s="222">
        <v>947</v>
      </c>
      <c r="E95" s="190"/>
      <c r="F95" s="47"/>
    </row>
    <row r="96" spans="1:6" ht="10.5" customHeight="1" x14ac:dyDescent="0.2">
      <c r="B96" s="33" t="s">
        <v>325</v>
      </c>
      <c r="C96" s="46">
        <v>1527</v>
      </c>
      <c r="D96" s="222">
        <v>944</v>
      </c>
      <c r="E96" s="190"/>
      <c r="F96" s="47"/>
    </row>
    <row r="97" spans="2:6" ht="10.5" customHeight="1" x14ac:dyDescent="0.2">
      <c r="B97" s="33" t="s">
        <v>320</v>
      </c>
      <c r="C97" s="46">
        <v>64312</v>
      </c>
      <c r="D97" s="222">
        <v>414</v>
      </c>
      <c r="E97" s="190">
        <v>2.2334557362455598E-2</v>
      </c>
      <c r="F97" s="47"/>
    </row>
    <row r="98" spans="2:6" ht="10.5" customHeight="1" x14ac:dyDescent="0.2">
      <c r="B98" s="33" t="s">
        <v>321</v>
      </c>
      <c r="C98" s="46">
        <v>2939</v>
      </c>
      <c r="D98" s="222">
        <v>175</v>
      </c>
      <c r="E98" s="190">
        <v>8.1309786607799861E-2</v>
      </c>
      <c r="F98" s="47"/>
    </row>
    <row r="99" spans="2:6" ht="10.5" customHeight="1" x14ac:dyDescent="0.2">
      <c r="B99" s="33" t="s">
        <v>323</v>
      </c>
      <c r="C99" s="46">
        <v>17195</v>
      </c>
      <c r="D99" s="222">
        <v>716</v>
      </c>
      <c r="E99" s="190">
        <v>-0.21587851703224037</v>
      </c>
      <c r="F99" s="47"/>
    </row>
    <row r="100" spans="2:6" ht="10.5" customHeight="1" x14ac:dyDescent="0.2">
      <c r="B100" s="16" t="s">
        <v>195</v>
      </c>
      <c r="C100" s="46">
        <v>122076.2</v>
      </c>
      <c r="D100" s="222">
        <v>3284</v>
      </c>
      <c r="E100" s="190">
        <v>-0.10897121948762789</v>
      </c>
      <c r="F100" s="47"/>
    </row>
    <row r="101" spans="2:6" ht="10.5" customHeight="1" x14ac:dyDescent="0.2">
      <c r="B101" s="16" t="s">
        <v>196</v>
      </c>
      <c r="C101" s="46">
        <v>16</v>
      </c>
      <c r="D101" s="222"/>
      <c r="E101" s="190">
        <v>0.45454545454545459</v>
      </c>
      <c r="F101" s="47"/>
    </row>
    <row r="102" spans="2:6" ht="10.5" customHeight="1" x14ac:dyDescent="0.2">
      <c r="B102" s="16" t="s">
        <v>197</v>
      </c>
      <c r="C102" s="46">
        <v>4</v>
      </c>
      <c r="D102" s="222"/>
      <c r="E102" s="190"/>
      <c r="F102" s="47"/>
    </row>
    <row r="103" spans="2:6" ht="10.5" customHeight="1" x14ac:dyDescent="0.2">
      <c r="B103" s="16" t="s">
        <v>198</v>
      </c>
      <c r="C103" s="46"/>
      <c r="D103" s="222"/>
      <c r="E103" s="190"/>
      <c r="F103" s="47"/>
    </row>
    <row r="104" spans="2:6" ht="10.5" customHeight="1" x14ac:dyDescent="0.2">
      <c r="B104" s="16" t="s">
        <v>200</v>
      </c>
      <c r="C104" s="46">
        <v>167</v>
      </c>
      <c r="D104" s="222"/>
      <c r="E104" s="190">
        <v>0.15972222222222232</v>
      </c>
      <c r="F104" s="47"/>
    </row>
    <row r="105" spans="2:6" ht="10.5" customHeight="1" x14ac:dyDescent="0.2">
      <c r="B105" s="16" t="s">
        <v>201</v>
      </c>
      <c r="C105" s="46">
        <v>553</v>
      </c>
      <c r="D105" s="222"/>
      <c r="E105" s="190">
        <v>0.11717171717171726</v>
      </c>
      <c r="F105" s="47"/>
    </row>
    <row r="106" spans="2:6" ht="10.5" customHeight="1" x14ac:dyDescent="0.2">
      <c r="B106" s="16" t="s">
        <v>202</v>
      </c>
      <c r="C106" s="46">
        <v>19923</v>
      </c>
      <c r="D106" s="222"/>
      <c r="E106" s="190">
        <v>0.19830386142186929</v>
      </c>
      <c r="F106" s="47"/>
    </row>
    <row r="107" spans="2:6" ht="10.5" customHeight="1" x14ac:dyDescent="0.2">
      <c r="B107" s="16" t="s">
        <v>203</v>
      </c>
      <c r="C107" s="46">
        <v>1427</v>
      </c>
      <c r="D107" s="222"/>
      <c r="E107" s="190">
        <v>1.928571428571435E-2</v>
      </c>
      <c r="F107" s="47"/>
    </row>
    <row r="108" spans="2:6" ht="10.5" customHeight="1" x14ac:dyDescent="0.2">
      <c r="B108" s="16" t="s">
        <v>204</v>
      </c>
      <c r="C108" s="46">
        <v>465</v>
      </c>
      <c r="D108" s="222"/>
      <c r="E108" s="190">
        <v>-0.4464285714285714</v>
      </c>
      <c r="F108" s="47"/>
    </row>
    <row r="109" spans="2:6" ht="10.5" customHeight="1" x14ac:dyDescent="0.2">
      <c r="B109" s="21" t="s">
        <v>303</v>
      </c>
      <c r="C109" s="399"/>
      <c r="D109" s="342"/>
      <c r="E109" s="347"/>
      <c r="F109" s="47"/>
    </row>
    <row r="110" spans="2:6" ht="13.5" customHeight="1" x14ac:dyDescent="0.2">
      <c r="B110" s="43"/>
      <c r="D110" s="350"/>
      <c r="E110" s="350"/>
      <c r="F110" s="51"/>
    </row>
    <row r="111" spans="2:6" ht="15" customHeight="1" x14ac:dyDescent="0.25">
      <c r="B111" s="7" t="s">
        <v>288</v>
      </c>
      <c r="C111" s="8"/>
      <c r="D111" s="349"/>
      <c r="E111" s="349"/>
      <c r="F111" s="8"/>
    </row>
    <row r="112" spans="2:6" ht="9.75" customHeight="1" x14ac:dyDescent="0.2">
      <c r="B112" s="9" t="str">
        <f>B3</f>
        <v>MOIS D'AVRIL 2024</v>
      </c>
      <c r="D112" s="350"/>
      <c r="E112" s="350"/>
    </row>
    <row r="113" spans="1:6" ht="14.25" customHeight="1" x14ac:dyDescent="0.2">
      <c r="B113" s="12" t="s">
        <v>174</v>
      </c>
      <c r="C113" s="13"/>
      <c r="D113" s="353"/>
      <c r="E113" s="351"/>
      <c r="F113" s="15"/>
    </row>
    <row r="114" spans="1:6" ht="12" customHeight="1" x14ac:dyDescent="0.2">
      <c r="B114" s="16" t="s">
        <v>4</v>
      </c>
      <c r="C114" s="18" t="s">
        <v>6</v>
      </c>
      <c r="D114" s="219" t="s">
        <v>3</v>
      </c>
      <c r="E114" s="19" t="str">
        <f>Maladie_mnt!$H$5</f>
        <v>GAM</v>
      </c>
      <c r="F114" s="20"/>
    </row>
    <row r="115" spans="1:6" ht="9.75" customHeight="1" x14ac:dyDescent="0.2">
      <c r="B115" s="21"/>
      <c r="C115" s="45"/>
      <c r="D115" s="220" t="s">
        <v>87</v>
      </c>
      <c r="E115" s="22" t="str">
        <f>Maladie_mnt!$H$6</f>
        <v>en %</v>
      </c>
      <c r="F115" s="23"/>
    </row>
    <row r="116" spans="1:6" s="28" customFormat="1" ht="18" customHeight="1" x14ac:dyDescent="0.2">
      <c r="A116" s="24"/>
      <c r="B116" s="52" t="s">
        <v>163</v>
      </c>
      <c r="C116" s="238"/>
      <c r="D116" s="222"/>
      <c r="E116" s="239"/>
      <c r="F116" s="27"/>
    </row>
    <row r="117" spans="1:6" ht="6.75" customHeight="1" x14ac:dyDescent="0.2">
      <c r="B117" s="16"/>
      <c r="C117" s="238"/>
      <c r="D117" s="222"/>
      <c r="E117" s="239"/>
      <c r="F117" s="20"/>
    </row>
    <row r="118" spans="1:6" s="28" customFormat="1" ht="15" customHeight="1" x14ac:dyDescent="0.2">
      <c r="A118" s="54"/>
      <c r="B118" s="31" t="s">
        <v>124</v>
      </c>
      <c r="C118" s="238"/>
      <c r="D118" s="222"/>
      <c r="E118" s="239"/>
      <c r="F118" s="27"/>
    </row>
    <row r="119" spans="1:6" ht="10.5" customHeight="1" x14ac:dyDescent="0.2">
      <c r="A119" s="2"/>
      <c r="B119" s="37" t="s">
        <v>205</v>
      </c>
      <c r="C119" s="238">
        <v>379645.85999999935</v>
      </c>
      <c r="D119" s="222">
        <v>1580.45</v>
      </c>
      <c r="E119" s="239">
        <v>0.10974457268624183</v>
      </c>
      <c r="F119" s="20"/>
    </row>
    <row r="120" spans="1:6" ht="10.5" customHeight="1" x14ac:dyDescent="0.2">
      <c r="A120" s="2"/>
      <c r="B120" s="37" t="s">
        <v>206</v>
      </c>
      <c r="C120" s="238">
        <v>320</v>
      </c>
      <c r="D120" s="222"/>
      <c r="E120" s="239"/>
      <c r="F120" s="20"/>
    </row>
    <row r="121" spans="1:6" ht="10.5" customHeight="1" x14ac:dyDescent="0.2">
      <c r="A121" s="2"/>
      <c r="B121" s="37" t="s">
        <v>226</v>
      </c>
      <c r="C121" s="238">
        <v>422.5</v>
      </c>
      <c r="D121" s="222"/>
      <c r="E121" s="239"/>
      <c r="F121" s="20"/>
    </row>
    <row r="122" spans="1:6" ht="10.5" hidden="1" customHeight="1" x14ac:dyDescent="0.2">
      <c r="A122" s="2"/>
      <c r="B122" s="37"/>
      <c r="C122" s="238"/>
      <c r="D122" s="222"/>
      <c r="E122" s="239"/>
      <c r="F122" s="20"/>
    </row>
    <row r="123" spans="1:6" ht="10.5" hidden="1" customHeight="1" x14ac:dyDescent="0.2">
      <c r="A123" s="2"/>
      <c r="B123" s="37"/>
      <c r="C123" s="238"/>
      <c r="D123" s="222"/>
      <c r="E123" s="239"/>
      <c r="F123" s="20"/>
    </row>
    <row r="124" spans="1:6" ht="10.5" hidden="1" customHeight="1" x14ac:dyDescent="0.2">
      <c r="A124" s="2"/>
      <c r="B124" s="37"/>
      <c r="C124" s="238"/>
      <c r="D124" s="222"/>
      <c r="E124" s="239"/>
      <c r="F124" s="20"/>
    </row>
    <row r="125" spans="1:6" ht="10.5" hidden="1" customHeight="1" x14ac:dyDescent="0.2">
      <c r="A125" s="2"/>
      <c r="B125" s="37"/>
      <c r="C125" s="238"/>
      <c r="D125" s="222"/>
      <c r="E125" s="239"/>
      <c r="F125" s="20"/>
    </row>
    <row r="126" spans="1:6" s="28" customFormat="1" ht="10.5" customHeight="1" x14ac:dyDescent="0.2">
      <c r="A126" s="54"/>
      <c r="B126" s="35" t="s">
        <v>227</v>
      </c>
      <c r="C126" s="238">
        <v>380398.35999999935</v>
      </c>
      <c r="D126" s="222">
        <v>1580.45</v>
      </c>
      <c r="E126" s="239">
        <v>0.1036755630147792</v>
      </c>
      <c r="F126" s="27"/>
    </row>
    <row r="127" spans="1:6" ht="7.5" customHeight="1" x14ac:dyDescent="0.2">
      <c r="A127" s="2"/>
      <c r="B127" s="35"/>
      <c r="C127" s="238"/>
      <c r="D127" s="222"/>
      <c r="E127" s="239"/>
      <c r="F127" s="20"/>
    </row>
    <row r="128" spans="1:6" s="28" customFormat="1" ht="15.75" customHeight="1" x14ac:dyDescent="0.2">
      <c r="A128" s="54"/>
      <c r="B128" s="31" t="s">
        <v>132</v>
      </c>
      <c r="C128" s="238"/>
      <c r="D128" s="222"/>
      <c r="E128" s="239"/>
      <c r="F128" s="27"/>
    </row>
    <row r="129" spans="1:6" ht="10.5" customHeight="1" x14ac:dyDescent="0.2">
      <c r="A129" s="2"/>
      <c r="B129" s="37" t="s">
        <v>207</v>
      </c>
      <c r="C129" s="238">
        <v>534227.31000000157</v>
      </c>
      <c r="D129" s="222">
        <v>48.019999999999996</v>
      </c>
      <c r="E129" s="239">
        <v>0.18120148272785319</v>
      </c>
      <c r="F129" s="20"/>
    </row>
    <row r="130" spans="1:6" ht="10.5" customHeight="1" x14ac:dyDescent="0.2">
      <c r="A130" s="2"/>
      <c r="B130" s="37" t="s">
        <v>208</v>
      </c>
      <c r="C130" s="238">
        <v>3931.1099999999979</v>
      </c>
      <c r="D130" s="222">
        <v>903.11000000000013</v>
      </c>
      <c r="E130" s="239"/>
      <c r="F130" s="20"/>
    </row>
    <row r="131" spans="1:6" ht="10.5" customHeight="1" x14ac:dyDescent="0.2">
      <c r="A131" s="2"/>
      <c r="B131" s="37" t="s">
        <v>209</v>
      </c>
      <c r="C131" s="238">
        <v>378771.70000000088</v>
      </c>
      <c r="D131" s="222">
        <v>334.51</v>
      </c>
      <c r="E131" s="239">
        <v>2.8815645033165804E-2</v>
      </c>
      <c r="F131" s="20"/>
    </row>
    <row r="132" spans="1:6" ht="10.5" hidden="1" customHeight="1" x14ac:dyDescent="0.2">
      <c r="A132" s="2"/>
      <c r="B132" s="37"/>
      <c r="C132" s="238"/>
      <c r="D132" s="222"/>
      <c r="E132" s="239"/>
      <c r="F132" s="20"/>
    </row>
    <row r="133" spans="1:6" ht="10.5" hidden="1" customHeight="1" x14ac:dyDescent="0.2">
      <c r="A133" s="2"/>
      <c r="B133" s="37"/>
      <c r="C133" s="238"/>
      <c r="D133" s="222"/>
      <c r="E133" s="239"/>
      <c r="F133" s="20"/>
    </row>
    <row r="134" spans="1:6" ht="10.5" hidden="1" customHeight="1" x14ac:dyDescent="0.2">
      <c r="A134" s="2"/>
      <c r="B134" s="37"/>
      <c r="C134" s="238"/>
      <c r="D134" s="222"/>
      <c r="E134" s="239"/>
      <c r="F134" s="20"/>
    </row>
    <row r="135" spans="1:6" ht="10.5" customHeight="1" x14ac:dyDescent="0.2">
      <c r="A135" s="2"/>
      <c r="B135" s="35" t="s">
        <v>228</v>
      </c>
      <c r="C135" s="238">
        <v>916932.12000000244</v>
      </c>
      <c r="D135" s="222">
        <v>1285.6400000000001</v>
      </c>
      <c r="E135" s="239">
        <v>8.8698150103166506E-2</v>
      </c>
      <c r="F135" s="20"/>
    </row>
    <row r="136" spans="1:6" ht="6.75" customHeight="1" x14ac:dyDescent="0.2">
      <c r="A136" s="2"/>
      <c r="B136" s="35"/>
      <c r="C136" s="238"/>
      <c r="D136" s="222"/>
      <c r="E136" s="239"/>
      <c r="F136" s="20"/>
    </row>
    <row r="137" spans="1:6" s="28" customFormat="1" ht="16.5" customHeight="1" x14ac:dyDescent="0.2">
      <c r="A137" s="54"/>
      <c r="B137" s="31" t="s">
        <v>136</v>
      </c>
      <c r="C137" s="238"/>
      <c r="D137" s="222"/>
      <c r="E137" s="239"/>
      <c r="F137" s="27"/>
    </row>
    <row r="138" spans="1:6" ht="10.5" customHeight="1" x14ac:dyDescent="0.2">
      <c r="A138" s="2"/>
      <c r="B138" s="37" t="s">
        <v>210</v>
      </c>
      <c r="C138" s="238">
        <v>2736.7000000000003</v>
      </c>
      <c r="D138" s="222">
        <v>34</v>
      </c>
      <c r="E138" s="239">
        <v>-0.25653355066558003</v>
      </c>
      <c r="F138" s="20"/>
    </row>
    <row r="139" spans="1:6" ht="10.5" hidden="1" customHeight="1" x14ac:dyDescent="0.2">
      <c r="A139" s="2"/>
      <c r="B139" s="37"/>
      <c r="C139" s="238"/>
      <c r="D139" s="222"/>
      <c r="E139" s="239"/>
      <c r="F139" s="20"/>
    </row>
    <row r="140" spans="1:6" ht="10.5" hidden="1" customHeight="1" x14ac:dyDescent="0.2">
      <c r="A140" s="2"/>
      <c r="B140" s="37"/>
      <c r="C140" s="238"/>
      <c r="D140" s="222"/>
      <c r="E140" s="239"/>
      <c r="F140" s="20"/>
    </row>
    <row r="141" spans="1:6" s="28" customFormat="1" ht="10.5" customHeight="1" x14ac:dyDescent="0.2">
      <c r="A141" s="54"/>
      <c r="B141" s="35" t="s">
        <v>229</v>
      </c>
      <c r="C141" s="238">
        <v>2736.7000000000003</v>
      </c>
      <c r="D141" s="222">
        <v>34</v>
      </c>
      <c r="E141" s="239">
        <v>-0.25653355066558003</v>
      </c>
      <c r="F141" s="27"/>
    </row>
    <row r="142" spans="1:6" ht="7.5" customHeight="1" x14ac:dyDescent="0.2">
      <c r="A142" s="2"/>
      <c r="B142" s="35"/>
      <c r="C142" s="238"/>
      <c r="D142" s="222"/>
      <c r="E142" s="239"/>
      <c r="F142" s="20"/>
    </row>
    <row r="143" spans="1:6" s="28" customFormat="1" ht="16.5" customHeight="1" x14ac:dyDescent="0.2">
      <c r="A143" s="54"/>
      <c r="B143" s="31" t="s">
        <v>141</v>
      </c>
      <c r="C143" s="238"/>
      <c r="D143" s="222"/>
      <c r="E143" s="239"/>
      <c r="F143" s="27"/>
    </row>
    <row r="144" spans="1:6" ht="10.5" customHeight="1" x14ac:dyDescent="0.2">
      <c r="A144" s="2"/>
      <c r="B144" s="37" t="s">
        <v>211</v>
      </c>
      <c r="C144" s="238">
        <v>7972.1999999999989</v>
      </c>
      <c r="D144" s="222"/>
      <c r="E144" s="239">
        <v>0.11390247310325541</v>
      </c>
      <c r="F144" s="20"/>
    </row>
    <row r="145" spans="1:6" ht="10.5" hidden="1" customHeight="1" x14ac:dyDescent="0.2">
      <c r="A145" s="2"/>
      <c r="B145" s="37"/>
      <c r="C145" s="238"/>
      <c r="D145" s="222"/>
      <c r="E145" s="239"/>
      <c r="F145" s="20"/>
    </row>
    <row r="146" spans="1:6" ht="10.5" hidden="1" customHeight="1" x14ac:dyDescent="0.2">
      <c r="A146" s="2"/>
      <c r="B146" s="37"/>
      <c r="C146" s="238"/>
      <c r="D146" s="222"/>
      <c r="E146" s="239"/>
      <c r="F146" s="20"/>
    </row>
    <row r="147" spans="1:6" s="57" customFormat="1" ht="10.5" customHeight="1" x14ac:dyDescent="0.2">
      <c r="A147" s="6"/>
      <c r="B147" s="35" t="s">
        <v>230</v>
      </c>
      <c r="C147" s="55">
        <v>7972.1999999999989</v>
      </c>
      <c r="D147" s="222"/>
      <c r="E147" s="182">
        <v>0.11390247310325541</v>
      </c>
      <c r="F147" s="56"/>
    </row>
    <row r="148" spans="1:6" s="57" customFormat="1" ht="6.75" customHeight="1" x14ac:dyDescent="0.2">
      <c r="A148" s="6"/>
      <c r="B148" s="35"/>
      <c r="C148" s="55"/>
      <c r="D148" s="222"/>
      <c r="E148" s="182"/>
      <c r="F148" s="56"/>
    </row>
    <row r="149" spans="1:6" s="60" customFormat="1" ht="14.25" customHeight="1" x14ac:dyDescent="0.2">
      <c r="A149" s="24"/>
      <c r="B149" s="31" t="s">
        <v>139</v>
      </c>
      <c r="C149" s="55"/>
      <c r="D149" s="222"/>
      <c r="E149" s="182"/>
      <c r="F149" s="59"/>
    </row>
    <row r="150" spans="1:6" s="57" customFormat="1" ht="10.5" customHeight="1" x14ac:dyDescent="0.2">
      <c r="A150" s="6"/>
      <c r="B150" s="37" t="s">
        <v>212</v>
      </c>
      <c r="C150" s="55">
        <v>3151.7700000000009</v>
      </c>
      <c r="D150" s="222"/>
      <c r="E150" s="182"/>
      <c r="F150" s="56"/>
    </row>
    <row r="151" spans="1:6" s="57" customFormat="1" ht="10.5" hidden="1" customHeight="1" x14ac:dyDescent="0.2">
      <c r="A151" s="6"/>
      <c r="B151" s="37"/>
      <c r="C151" s="55"/>
      <c r="D151" s="222"/>
      <c r="E151" s="182"/>
      <c r="F151" s="56"/>
    </row>
    <row r="152" spans="1:6" s="60" customFormat="1" ht="10.5" customHeight="1" x14ac:dyDescent="0.2">
      <c r="A152" s="24"/>
      <c r="B152" s="35" t="s">
        <v>231</v>
      </c>
      <c r="C152" s="55">
        <v>3151.7700000000009</v>
      </c>
      <c r="D152" s="222"/>
      <c r="E152" s="182"/>
      <c r="F152" s="59"/>
    </row>
    <row r="153" spans="1:6" s="57" customFormat="1" ht="8.25" customHeight="1" x14ac:dyDescent="0.2">
      <c r="A153" s="6"/>
      <c r="B153" s="35"/>
      <c r="C153" s="55"/>
      <c r="D153" s="222"/>
      <c r="E153" s="182"/>
      <c r="F153" s="56"/>
    </row>
    <row r="154" spans="1:6" s="60" customFormat="1" ht="17.25" customHeight="1" x14ac:dyDescent="0.2">
      <c r="A154" s="24"/>
      <c r="B154" s="31" t="s">
        <v>122</v>
      </c>
      <c r="C154" s="55"/>
      <c r="D154" s="222"/>
      <c r="E154" s="182"/>
      <c r="F154" s="59"/>
    </row>
    <row r="155" spans="1:6" s="57" customFormat="1" ht="10.5" customHeight="1" x14ac:dyDescent="0.2">
      <c r="A155" s="6"/>
      <c r="B155" s="37" t="s">
        <v>213</v>
      </c>
      <c r="C155" s="55">
        <v>340.8</v>
      </c>
      <c r="D155" s="222"/>
      <c r="E155" s="182">
        <v>0.3659318637274549</v>
      </c>
      <c r="F155" s="56"/>
    </row>
    <row r="156" spans="1:6" s="57" customFormat="1" ht="10.5" hidden="1" customHeight="1" x14ac:dyDescent="0.2">
      <c r="A156" s="6"/>
      <c r="B156" s="37"/>
      <c r="C156" s="55"/>
      <c r="D156" s="222"/>
      <c r="E156" s="182"/>
      <c r="F156" s="56"/>
    </row>
    <row r="157" spans="1:6" s="57" customFormat="1" ht="10.5" customHeight="1" x14ac:dyDescent="0.2">
      <c r="A157" s="6"/>
      <c r="B157" s="35" t="s">
        <v>232</v>
      </c>
      <c r="C157" s="55">
        <v>340.8</v>
      </c>
      <c r="D157" s="222"/>
      <c r="E157" s="182">
        <v>0.3659318637274549</v>
      </c>
      <c r="F157" s="56"/>
    </row>
    <row r="158" spans="1:6" s="57" customFormat="1" x14ac:dyDescent="0.2">
      <c r="A158" s="6"/>
      <c r="B158" s="35"/>
      <c r="C158" s="55"/>
      <c r="D158" s="222"/>
      <c r="E158" s="182"/>
      <c r="F158" s="56"/>
    </row>
    <row r="159" spans="1:6" s="60" customFormat="1" ht="12" x14ac:dyDescent="0.2">
      <c r="A159" s="24"/>
      <c r="B159" s="31" t="s">
        <v>244</v>
      </c>
      <c r="C159" s="55"/>
      <c r="D159" s="222"/>
      <c r="E159" s="182"/>
      <c r="F159" s="59"/>
    </row>
    <row r="160" spans="1:6" s="60" customFormat="1" ht="15" customHeight="1" x14ac:dyDescent="0.2">
      <c r="A160" s="24"/>
      <c r="B160" s="37" t="s">
        <v>213</v>
      </c>
      <c r="C160" s="55">
        <v>2</v>
      </c>
      <c r="D160" s="222"/>
      <c r="E160" s="182"/>
      <c r="F160" s="59"/>
    </row>
    <row r="161" spans="1:6" s="57" customFormat="1" ht="10.5" customHeight="1" x14ac:dyDescent="0.2">
      <c r="A161" s="6"/>
      <c r="B161" s="37" t="s">
        <v>205</v>
      </c>
      <c r="C161" s="55">
        <v>5178.5500000000011</v>
      </c>
      <c r="D161" s="222"/>
      <c r="E161" s="182">
        <v>0.35401087695445299</v>
      </c>
      <c r="F161" s="56"/>
    </row>
    <row r="162" spans="1:6" s="57" customFormat="1" ht="10.5" customHeight="1" x14ac:dyDescent="0.2">
      <c r="A162" s="6"/>
      <c r="B162" s="37" t="s">
        <v>206</v>
      </c>
      <c r="C162" s="55">
        <v>4</v>
      </c>
      <c r="D162" s="222"/>
      <c r="E162" s="182"/>
      <c r="F162" s="56"/>
    </row>
    <row r="163" spans="1:6" s="57" customFormat="1" ht="10.5" customHeight="1" x14ac:dyDescent="0.2">
      <c r="A163" s="6"/>
      <c r="B163" s="37" t="s">
        <v>226</v>
      </c>
      <c r="C163" s="55">
        <v>43.5</v>
      </c>
      <c r="D163" s="222"/>
      <c r="E163" s="182"/>
      <c r="F163" s="56"/>
    </row>
    <row r="164" spans="1:6" s="57" customFormat="1" ht="10.5" customHeight="1" x14ac:dyDescent="0.2">
      <c r="A164" s="6"/>
      <c r="B164" s="37" t="s">
        <v>207</v>
      </c>
      <c r="C164" s="55">
        <v>1537.3999999999999</v>
      </c>
      <c r="D164" s="222"/>
      <c r="E164" s="182">
        <v>-0.18746366471116749</v>
      </c>
      <c r="F164" s="56"/>
    </row>
    <row r="165" spans="1:6" s="57" customFormat="1" ht="10.5" customHeight="1" x14ac:dyDescent="0.2">
      <c r="A165" s="6"/>
      <c r="B165" s="37" t="s">
        <v>208</v>
      </c>
      <c r="C165" s="55">
        <v>30.400000000000002</v>
      </c>
      <c r="D165" s="222"/>
      <c r="E165" s="182"/>
      <c r="F165" s="56"/>
    </row>
    <row r="166" spans="1:6" s="57" customFormat="1" ht="10.5" customHeight="1" x14ac:dyDescent="0.2">
      <c r="A166" s="6"/>
      <c r="B166" s="37" t="s">
        <v>209</v>
      </c>
      <c r="C166" s="55">
        <v>466.17000000000007</v>
      </c>
      <c r="D166" s="222"/>
      <c r="E166" s="182">
        <v>-4.4537815126050262E-2</v>
      </c>
      <c r="F166" s="56"/>
    </row>
    <row r="167" spans="1:6" s="57" customFormat="1" ht="10.5" customHeight="1" x14ac:dyDescent="0.2">
      <c r="A167" s="6"/>
      <c r="B167" s="37" t="s">
        <v>210</v>
      </c>
      <c r="C167" s="55"/>
      <c r="D167" s="222"/>
      <c r="E167" s="182"/>
      <c r="F167" s="56"/>
    </row>
    <row r="168" spans="1:6" s="57" customFormat="1" ht="10.5" customHeight="1" x14ac:dyDescent="0.2">
      <c r="A168" s="6"/>
      <c r="B168" s="37" t="s">
        <v>211</v>
      </c>
      <c r="C168" s="55">
        <v>6939.2500000000009</v>
      </c>
      <c r="D168" s="222"/>
      <c r="E168" s="182">
        <v>0.11032441297651929</v>
      </c>
      <c r="F168" s="56"/>
    </row>
    <row r="169" spans="1:6" s="57" customFormat="1" ht="10.5" customHeight="1" x14ac:dyDescent="0.2">
      <c r="A169" s="6"/>
      <c r="B169" s="37" t="s">
        <v>212</v>
      </c>
      <c r="C169" s="55"/>
      <c r="D169" s="222"/>
      <c r="E169" s="182"/>
      <c r="F169" s="56"/>
    </row>
    <row r="170" spans="1:6" s="57" customFormat="1" ht="10.5" customHeight="1" x14ac:dyDescent="0.2">
      <c r="A170" s="6"/>
      <c r="B170" s="35" t="s">
        <v>234</v>
      </c>
      <c r="C170" s="55">
        <v>14208.27</v>
      </c>
      <c r="D170" s="222"/>
      <c r="E170" s="182">
        <v>0.1389988255901109</v>
      </c>
      <c r="F170" s="56"/>
    </row>
    <row r="171" spans="1:6" s="60" customFormat="1" ht="10.5" customHeight="1" x14ac:dyDescent="0.15">
      <c r="A171" s="24"/>
      <c r="B171" s="264"/>
      <c r="C171" s="55"/>
      <c r="D171" s="222"/>
      <c r="E171" s="182"/>
      <c r="F171" s="59"/>
    </row>
    <row r="172" spans="1:6" s="57" customFormat="1" ht="11.25" customHeight="1" x14ac:dyDescent="0.2">
      <c r="A172" s="6"/>
      <c r="B172" s="35" t="s">
        <v>233</v>
      </c>
      <c r="C172" s="55">
        <v>1325958.2200000018</v>
      </c>
      <c r="D172" s="222">
        <v>2900.09</v>
      </c>
      <c r="E172" s="182">
        <v>9.5225054860442526E-2</v>
      </c>
      <c r="F172" s="56"/>
    </row>
    <row r="173" spans="1:6" s="57" customFormat="1" ht="11.25" hidden="1" customHeight="1" x14ac:dyDescent="0.2">
      <c r="A173" s="6"/>
      <c r="B173" s="35"/>
      <c r="C173" s="55"/>
      <c r="D173" s="222"/>
      <c r="E173" s="182"/>
      <c r="F173" s="56"/>
    </row>
    <row r="174" spans="1:6" s="57" customFormat="1" ht="11.25" hidden="1" customHeight="1" x14ac:dyDescent="0.2">
      <c r="A174" s="6"/>
      <c r="B174" s="35"/>
      <c r="C174" s="55"/>
      <c r="D174" s="222"/>
      <c r="E174" s="182"/>
      <c r="F174" s="56"/>
    </row>
    <row r="175" spans="1:6" s="60" customFormat="1" ht="13.5" customHeight="1" x14ac:dyDescent="0.2">
      <c r="A175" s="24"/>
      <c r="B175" s="31" t="s">
        <v>145</v>
      </c>
      <c r="C175" s="55"/>
      <c r="D175" s="222"/>
      <c r="E175" s="182"/>
      <c r="F175" s="59"/>
    </row>
    <row r="176" spans="1:6" s="60" customFormat="1" ht="10.5" customHeight="1" x14ac:dyDescent="0.2">
      <c r="A176" s="24"/>
      <c r="B176" s="37" t="s">
        <v>205</v>
      </c>
      <c r="C176" s="55">
        <v>21670.7</v>
      </c>
      <c r="D176" s="222">
        <v>218.3</v>
      </c>
      <c r="E176" s="182">
        <v>9.4029477765465552E-2</v>
      </c>
      <c r="F176" s="59"/>
    </row>
    <row r="177" spans="1:10" s="60" customFormat="1" ht="10.5" customHeight="1" x14ac:dyDescent="0.2">
      <c r="A177" s="24"/>
      <c r="B177" s="37" t="s">
        <v>214</v>
      </c>
      <c r="C177" s="55">
        <v>30753651</v>
      </c>
      <c r="D177" s="222">
        <v>576503</v>
      </c>
      <c r="E177" s="182">
        <v>-5.7547019616521755E-4</v>
      </c>
      <c r="F177" s="59"/>
    </row>
    <row r="178" spans="1:10" s="60" customFormat="1" ht="10.5" customHeight="1" x14ac:dyDescent="0.2">
      <c r="A178" s="24"/>
      <c r="B178" s="37" t="s">
        <v>215</v>
      </c>
      <c r="C178" s="55">
        <v>7886.5</v>
      </c>
      <c r="D178" s="222">
        <v>79.5</v>
      </c>
      <c r="E178" s="182">
        <v>-0.23656621782523246</v>
      </c>
      <c r="F178" s="59"/>
    </row>
    <row r="179" spans="1:10" s="60" customFormat="1" ht="10.5" customHeight="1" x14ac:dyDescent="0.2">
      <c r="A179" s="24"/>
      <c r="B179" s="37" t="s">
        <v>216</v>
      </c>
      <c r="C179" s="55">
        <v>15325</v>
      </c>
      <c r="D179" s="222">
        <v>209</v>
      </c>
      <c r="E179" s="182">
        <v>-1.3422602761772984E-2</v>
      </c>
      <c r="F179" s="59"/>
    </row>
    <row r="180" spans="1:10" s="60" customFormat="1" ht="10.5" customHeight="1" x14ac:dyDescent="0.2">
      <c r="A180" s="24"/>
      <c r="B180" s="37" t="s">
        <v>217</v>
      </c>
      <c r="C180" s="55">
        <v>88796.700000000055</v>
      </c>
      <c r="D180" s="222">
        <v>845.2</v>
      </c>
      <c r="E180" s="182">
        <v>5.5701248270451087E-2</v>
      </c>
      <c r="F180" s="59"/>
    </row>
    <row r="181" spans="1:10" s="60" customFormat="1" ht="10.5" hidden="1" customHeight="1" x14ac:dyDescent="0.2">
      <c r="A181" s="24"/>
      <c r="B181" s="37"/>
      <c r="C181" s="55"/>
      <c r="D181" s="222"/>
      <c r="E181" s="182"/>
    </row>
    <row r="182" spans="1:10" s="60" customFormat="1" ht="10.5" hidden="1" customHeight="1" x14ac:dyDescent="0.2">
      <c r="A182" s="24"/>
      <c r="B182" s="37"/>
      <c r="C182" s="55"/>
      <c r="D182" s="222"/>
      <c r="E182" s="182"/>
    </row>
    <row r="183" spans="1:10" s="60" customFormat="1" ht="10.5" hidden="1" customHeight="1" x14ac:dyDescent="0.2">
      <c r="A183" s="24"/>
      <c r="B183" s="37"/>
      <c r="C183" s="55"/>
      <c r="D183" s="222"/>
      <c r="E183" s="182"/>
    </row>
    <row r="184" spans="1:10" s="60" customFormat="1" ht="10.5" hidden="1" customHeight="1" x14ac:dyDescent="0.2">
      <c r="A184" s="24"/>
      <c r="B184" s="37"/>
      <c r="C184" s="55"/>
      <c r="D184" s="222"/>
      <c r="E184" s="182"/>
    </row>
    <row r="185" spans="1:10" s="60" customFormat="1" ht="10.5" hidden="1" customHeight="1" x14ac:dyDescent="0.2">
      <c r="A185" s="24"/>
      <c r="B185" s="37"/>
      <c r="C185" s="55"/>
      <c r="D185" s="222"/>
      <c r="E185" s="182"/>
    </row>
    <row r="186" spans="1:10" x14ac:dyDescent="0.2">
      <c r="B186" s="41" t="s">
        <v>235</v>
      </c>
      <c r="C186" s="166">
        <v>30887329.899999999</v>
      </c>
      <c r="D186" s="342">
        <v>577855</v>
      </c>
      <c r="E186" s="194">
        <v>-4.4699415196680636E-4</v>
      </c>
      <c r="F186" s="59"/>
      <c r="G186" s="160"/>
      <c r="H186" s="160"/>
      <c r="I186" s="160"/>
      <c r="J186" s="160"/>
    </row>
    <row r="187" spans="1:10" ht="12" hidden="1" x14ac:dyDescent="0.2">
      <c r="B187" s="367" t="s">
        <v>164</v>
      </c>
      <c r="C187" s="370"/>
      <c r="D187" s="372"/>
      <c r="E187" s="372"/>
      <c r="G187" s="160"/>
      <c r="H187" s="160"/>
      <c r="I187" s="160"/>
      <c r="J187" s="160"/>
    </row>
    <row r="188" spans="1:10" hidden="1" x14ac:dyDescent="0.2">
      <c r="B188" s="16"/>
      <c r="C188" s="371"/>
      <c r="D188" s="373"/>
      <c r="E188" s="373"/>
      <c r="G188" s="160"/>
      <c r="H188" s="160"/>
      <c r="I188" s="160"/>
      <c r="J188" s="160"/>
    </row>
    <row r="189" spans="1:10" hidden="1" x14ac:dyDescent="0.2">
      <c r="B189" s="37" t="s">
        <v>347</v>
      </c>
      <c r="C189" s="371">
        <v>0</v>
      </c>
      <c r="D189" s="373"/>
      <c r="E189" s="373"/>
      <c r="G189" s="160"/>
      <c r="H189" s="160"/>
      <c r="I189" s="160"/>
      <c r="J189" s="160"/>
    </row>
    <row r="190" spans="1:10" hidden="1" x14ac:dyDescent="0.2">
      <c r="B190" s="37" t="s">
        <v>348</v>
      </c>
      <c r="C190" s="371">
        <v>0</v>
      </c>
      <c r="D190" s="373"/>
      <c r="E190" s="373"/>
      <c r="G190" s="160"/>
      <c r="H190" s="160"/>
      <c r="I190" s="160"/>
      <c r="J190" s="160"/>
    </row>
    <row r="191" spans="1:10" hidden="1" x14ac:dyDescent="0.2">
      <c r="B191" s="16"/>
      <c r="C191" s="371"/>
      <c r="D191" s="373"/>
      <c r="E191" s="373"/>
      <c r="G191" s="160"/>
      <c r="H191" s="160"/>
      <c r="I191" s="160"/>
      <c r="J191" s="160"/>
    </row>
    <row r="192" spans="1:10" s="28" customFormat="1" ht="3" hidden="1" customHeight="1" x14ac:dyDescent="0.2">
      <c r="A192" s="54"/>
      <c r="B192" s="367" t="s">
        <v>165</v>
      </c>
      <c r="C192" s="354"/>
      <c r="D192" s="354"/>
      <c r="E192" s="377"/>
      <c r="F192" s="374"/>
      <c r="G192" s="368"/>
      <c r="H192" s="70"/>
      <c r="I192" s="375"/>
      <c r="J192" s="375"/>
    </row>
    <row r="193" spans="1:10" ht="10.5" hidden="1" customHeight="1" x14ac:dyDescent="0.2">
      <c r="A193" s="2"/>
      <c r="B193" s="84"/>
      <c r="C193" s="72"/>
      <c r="D193" s="72"/>
      <c r="E193" s="72"/>
      <c r="F193" s="376"/>
      <c r="G193" s="369"/>
      <c r="H193" s="69"/>
      <c r="I193" s="160"/>
      <c r="J193" s="160"/>
    </row>
    <row r="194" spans="1:10" x14ac:dyDescent="0.2">
      <c r="D194" s="350"/>
      <c r="E194" s="350"/>
      <c r="F194" s="20"/>
      <c r="G194" s="160"/>
      <c r="H194" s="160"/>
      <c r="I194" s="160"/>
      <c r="J194" s="160"/>
    </row>
    <row r="195" spans="1:10" x14ac:dyDescent="0.2">
      <c r="D195" s="350"/>
      <c r="E195" s="350"/>
      <c r="G195" s="160"/>
      <c r="H195" s="160"/>
      <c r="I195" s="160"/>
      <c r="J195" s="160"/>
    </row>
    <row r="196" spans="1:10" x14ac:dyDescent="0.2">
      <c r="D196" s="350"/>
      <c r="E196" s="350"/>
      <c r="G196" s="160"/>
      <c r="H196" s="160"/>
      <c r="I196" s="160"/>
      <c r="J196" s="160"/>
    </row>
    <row r="197" spans="1:10" x14ac:dyDescent="0.2">
      <c r="D197" s="350"/>
      <c r="E197" s="350"/>
      <c r="G197" s="160"/>
      <c r="H197" s="160"/>
      <c r="I197" s="160"/>
      <c r="J197" s="160"/>
    </row>
    <row r="198" spans="1:10" x14ac:dyDescent="0.2">
      <c r="D198" s="350"/>
      <c r="E198" s="350"/>
      <c r="G198" s="160"/>
      <c r="H198" s="160"/>
      <c r="I198" s="160"/>
      <c r="J198" s="160"/>
    </row>
    <row r="199" spans="1:10" x14ac:dyDescent="0.2">
      <c r="D199" s="350"/>
      <c r="E199" s="350"/>
    </row>
    <row r="200" spans="1:10" x14ac:dyDescent="0.2">
      <c r="D200" s="350"/>
      <c r="E200" s="350"/>
    </row>
    <row r="201" spans="1:10" x14ac:dyDescent="0.2">
      <c r="D201" s="350"/>
      <c r="E201" s="350"/>
    </row>
    <row r="202" spans="1:10" x14ac:dyDescent="0.2">
      <c r="D202" s="350"/>
      <c r="E202" s="350"/>
    </row>
    <row r="203" spans="1:10" x14ac:dyDescent="0.2">
      <c r="D203" s="350"/>
      <c r="E203" s="350"/>
    </row>
    <row r="204" spans="1:10" x14ac:dyDescent="0.2">
      <c r="D204" s="350"/>
      <c r="E204" s="350"/>
    </row>
    <row r="205" spans="1:10" x14ac:dyDescent="0.2">
      <c r="D205" s="350"/>
      <c r="E205" s="350"/>
    </row>
    <row r="206" spans="1:10" x14ac:dyDescent="0.2">
      <c r="D206" s="350"/>
      <c r="E206" s="350"/>
    </row>
    <row r="207" spans="1:10" x14ac:dyDescent="0.2">
      <c r="D207" s="350"/>
      <c r="E207" s="350"/>
    </row>
    <row r="208" spans="1:10" x14ac:dyDescent="0.2">
      <c r="D208" s="350"/>
      <c r="E208" s="350"/>
    </row>
    <row r="209" spans="4:5" x14ac:dyDescent="0.2">
      <c r="D209" s="350"/>
      <c r="E209" s="350"/>
    </row>
    <row r="210" spans="4:5" x14ac:dyDescent="0.2">
      <c r="D210" s="350"/>
      <c r="E210" s="350"/>
    </row>
    <row r="211" spans="4:5" x14ac:dyDescent="0.2">
      <c r="D211" s="350"/>
      <c r="E211" s="350"/>
    </row>
    <row r="212" spans="4:5" x14ac:dyDescent="0.2">
      <c r="D212" s="350"/>
      <c r="E212" s="350"/>
    </row>
    <row r="213" spans="4:5" x14ac:dyDescent="0.2">
      <c r="D213" s="350"/>
      <c r="E213" s="350"/>
    </row>
    <row r="214" spans="4:5" x14ac:dyDescent="0.2">
      <c r="D214" s="350"/>
      <c r="E214" s="350"/>
    </row>
    <row r="215" spans="4:5" x14ac:dyDescent="0.2">
      <c r="D215" s="350"/>
      <c r="E215" s="350"/>
    </row>
    <row r="216" spans="4:5" x14ac:dyDescent="0.2">
      <c r="D216" s="350"/>
      <c r="E216" s="350"/>
    </row>
    <row r="217" spans="4:5" x14ac:dyDescent="0.2">
      <c r="D217" s="350"/>
      <c r="E217" s="350"/>
    </row>
    <row r="218" spans="4:5" x14ac:dyDescent="0.2">
      <c r="D218" s="350"/>
      <c r="E218" s="350"/>
    </row>
    <row r="219" spans="4:5" x14ac:dyDescent="0.2">
      <c r="D219" s="350"/>
      <c r="E219" s="350"/>
    </row>
    <row r="220" spans="4:5" x14ac:dyDescent="0.2">
      <c r="D220" s="350"/>
      <c r="E220" s="350"/>
    </row>
    <row r="221" spans="4:5" x14ac:dyDescent="0.2">
      <c r="D221" s="350"/>
      <c r="E221" s="350"/>
    </row>
    <row r="222" spans="4:5" x14ac:dyDescent="0.2">
      <c r="D222" s="350"/>
      <c r="E222" s="350"/>
    </row>
    <row r="223" spans="4:5" x14ac:dyDescent="0.2">
      <c r="D223" s="350"/>
      <c r="E223" s="350"/>
    </row>
    <row r="224" spans="4:5" x14ac:dyDescent="0.2">
      <c r="D224" s="350"/>
      <c r="E224" s="350"/>
    </row>
    <row r="225" spans="4:5" x14ac:dyDescent="0.2">
      <c r="D225" s="350"/>
      <c r="E225" s="350"/>
    </row>
    <row r="226" spans="4:5" x14ac:dyDescent="0.2">
      <c r="D226" s="350"/>
      <c r="E226" s="350"/>
    </row>
    <row r="227" spans="4:5" x14ac:dyDescent="0.2">
      <c r="D227" s="350"/>
      <c r="E227" s="350"/>
    </row>
    <row r="228" spans="4:5" x14ac:dyDescent="0.2">
      <c r="D228" s="350"/>
      <c r="E228" s="350"/>
    </row>
    <row r="229" spans="4:5" x14ac:dyDescent="0.2">
      <c r="D229" s="350"/>
      <c r="E229" s="350"/>
    </row>
    <row r="230" spans="4:5" x14ac:dyDescent="0.2">
      <c r="D230" s="350"/>
      <c r="E230" s="350"/>
    </row>
    <row r="231" spans="4:5" x14ac:dyDescent="0.2">
      <c r="D231" s="350"/>
      <c r="E231" s="350"/>
    </row>
    <row r="232" spans="4:5" x14ac:dyDescent="0.2">
      <c r="D232" s="350"/>
      <c r="E232" s="350"/>
    </row>
    <row r="233" spans="4:5" x14ac:dyDescent="0.2">
      <c r="D233" s="350"/>
      <c r="E233" s="350"/>
    </row>
    <row r="234" spans="4:5" x14ac:dyDescent="0.2">
      <c r="D234" s="350"/>
      <c r="E234" s="350"/>
    </row>
    <row r="235" spans="4:5" x14ac:dyDescent="0.2">
      <c r="D235" s="350"/>
      <c r="E235" s="350"/>
    </row>
    <row r="236" spans="4:5" x14ac:dyDescent="0.2">
      <c r="D236" s="350"/>
      <c r="E236" s="350"/>
    </row>
    <row r="237" spans="4:5" x14ac:dyDescent="0.2">
      <c r="D237" s="350"/>
      <c r="E237" s="350"/>
    </row>
    <row r="238" spans="4:5" x14ac:dyDescent="0.2">
      <c r="D238" s="350"/>
      <c r="E238" s="350"/>
    </row>
    <row r="239" spans="4:5" x14ac:dyDescent="0.2">
      <c r="D239" s="350"/>
      <c r="E239" s="350"/>
    </row>
    <row r="240" spans="4:5" x14ac:dyDescent="0.2">
      <c r="D240" s="350"/>
      <c r="E240" s="350"/>
    </row>
    <row r="241" spans="4:5" x14ac:dyDescent="0.2">
      <c r="D241" s="350"/>
      <c r="E241" s="350"/>
    </row>
    <row r="242" spans="4:5" x14ac:dyDescent="0.2">
      <c r="D242" s="350"/>
      <c r="E242" s="350"/>
    </row>
    <row r="243" spans="4:5" x14ac:dyDescent="0.2">
      <c r="D243" s="350"/>
      <c r="E243" s="350"/>
    </row>
    <row r="244" spans="4:5" x14ac:dyDescent="0.2">
      <c r="D244" s="350"/>
      <c r="E244" s="350"/>
    </row>
    <row r="245" spans="4:5" x14ac:dyDescent="0.2">
      <c r="D245" s="350"/>
    </row>
    <row r="246" spans="4:5" x14ac:dyDescent="0.2">
      <c r="D246" s="350"/>
    </row>
    <row r="247" spans="4:5" x14ac:dyDescent="0.2">
      <c r="D247" s="350"/>
    </row>
    <row r="248" spans="4:5" x14ac:dyDescent="0.2">
      <c r="D248" s="350"/>
    </row>
    <row r="249" spans="4:5" x14ac:dyDescent="0.2">
      <c r="D249" s="350"/>
    </row>
    <row r="250" spans="4:5" x14ac:dyDescent="0.2">
      <c r="D250" s="350"/>
    </row>
    <row r="251" spans="4:5" x14ac:dyDescent="0.2">
      <c r="D251" s="350"/>
    </row>
    <row r="252" spans="4:5" x14ac:dyDescent="0.2">
      <c r="D252" s="350"/>
    </row>
    <row r="253" spans="4:5" x14ac:dyDescent="0.2">
      <c r="D253" s="350"/>
    </row>
    <row r="254" spans="4:5" x14ac:dyDescent="0.2">
      <c r="D254" s="350"/>
    </row>
    <row r="255" spans="4:5" x14ac:dyDescent="0.2">
      <c r="D255" s="350"/>
    </row>
    <row r="256" spans="4:5" x14ac:dyDescent="0.2">
      <c r="D256" s="350"/>
    </row>
    <row r="257" spans="4:4" x14ac:dyDescent="0.2">
      <c r="D257" s="350"/>
    </row>
  </sheetData>
  <dataConsolidate/>
  <pageMargins left="0.19685039370078741" right="0.19685039370078741" top="0.27559055118110237" bottom="0.19685039370078741" header="0.31496062992125984" footer="0.51181102362204722"/>
  <pageSetup paperSize="9" scale="71" orientation="portrait" r:id="rId1"/>
  <headerFooter alignWithMargins="0">
    <oddFooter xml:space="preserve">&amp;R&amp;8
</oddFooter>
  </headerFooter>
  <rowBreaks count="1" manualBreakCount="1">
    <brk id="109"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21</vt:i4>
      </vt:variant>
      <vt:variant>
        <vt:lpstr>Plages nommées</vt:lpstr>
      </vt:variant>
      <vt:variant>
        <vt:i4>71</vt:i4>
      </vt:variant>
    </vt:vector>
  </HeadingPairs>
  <TitlesOfParts>
    <vt:vector size="92" baseType="lpstr">
      <vt:lpstr>SYNTHESE</vt:lpstr>
      <vt:lpstr>CUMUL_SYNTHESE</vt:lpstr>
      <vt:lpstr>Maladie_mnt</vt:lpstr>
      <vt:lpstr>Maternité_mnt</vt:lpstr>
      <vt:lpstr>Inva_mnt</vt:lpstr>
      <vt:lpstr>AT_mnt</vt:lpstr>
      <vt:lpstr>Tousrisques_mnt</vt:lpstr>
      <vt:lpstr>Maladie_nbre</vt:lpstr>
      <vt:lpstr>Maternité_nbre</vt:lpstr>
      <vt:lpstr>AT_nbre</vt:lpstr>
      <vt:lpstr>Tousrisques_nbre</vt:lpstr>
      <vt:lpstr>CUMUL_Maladie_mnt</vt:lpstr>
      <vt:lpstr>CUMUL_Maternité_mnt</vt:lpstr>
      <vt:lpstr>CUMUL_Inva_mnt</vt:lpstr>
      <vt:lpstr>CUMUL_AT_mnt</vt:lpstr>
      <vt:lpstr>CUMUL_Tousrisques_mnt</vt:lpstr>
      <vt:lpstr>CUMUL_Maladie_nbre</vt:lpstr>
      <vt:lpstr>CUMUL_Maternité_nbre</vt:lpstr>
      <vt:lpstr>CUMUL_AT_nbre</vt:lpstr>
      <vt:lpstr>CUMUL_Tousrisques_nbre</vt:lpstr>
      <vt:lpstr>TAUX</vt:lpstr>
      <vt:lpstr>asort</vt:lpstr>
      <vt:lpstr>AT_mnt!asortM</vt:lpstr>
      <vt:lpstr>AT_nbre!asortM</vt:lpstr>
      <vt:lpstr>CUMUL_AT_mnt!asortM</vt:lpstr>
      <vt:lpstr>CUMUL_AT_nbre!asortM</vt:lpstr>
      <vt:lpstr>CUMUL_Inva_mnt!asortM</vt:lpstr>
      <vt:lpstr>CUMUL_Maladie_mnt!asortM</vt:lpstr>
      <vt:lpstr>CUMUL_Maladie_nbre!asortM</vt:lpstr>
      <vt:lpstr>CUMUL_Maternité_mnt!asortM</vt:lpstr>
      <vt:lpstr>CUMUL_Maternité_nbre!asortM</vt:lpstr>
      <vt:lpstr>CUMUL_Tousrisques_mnt!asortM</vt:lpstr>
      <vt:lpstr>CUMUL_Tousrisques_nbre!asortM</vt:lpstr>
      <vt:lpstr>Inva_mnt!asortM</vt:lpstr>
      <vt:lpstr>Maladie_mnt!asortM</vt:lpstr>
      <vt:lpstr>Maladie_nbre!asortM</vt:lpstr>
      <vt:lpstr>Maternité_mnt!asortM</vt:lpstr>
      <vt:lpstr>Maternité_nbre!asortM</vt:lpstr>
      <vt:lpstr>Tousrisques_mnt!asortM</vt:lpstr>
      <vt:lpstr>Tousrisques_nbre!asortM</vt:lpstr>
      <vt:lpstr>CUMUL_Inva_mnt!deces</vt:lpstr>
      <vt:lpstr>Inva_mnt!deces</vt:lpstr>
      <vt:lpstr>AT_mnt!hon_priv</vt:lpstr>
      <vt:lpstr>CUMUL_AT_mnt!hon_priv</vt:lpstr>
      <vt:lpstr>CUMUL_Maladie_mnt!hon_priv</vt:lpstr>
      <vt:lpstr>CUMUL_Maternité_mnt!hon_priv</vt:lpstr>
      <vt:lpstr>CUMUL_Maternité_nbre!hon_priv</vt:lpstr>
      <vt:lpstr>CUMUL_Tousrisques_mnt!hon_priv</vt:lpstr>
      <vt:lpstr>CUMUL_Tousrisques_nbre!hon_priv</vt:lpstr>
      <vt:lpstr>Maladie_mnt!hon_priv</vt:lpstr>
      <vt:lpstr>Maternité_mnt!hon_priv</vt:lpstr>
      <vt:lpstr>Maternité_nbre!hon_priv</vt:lpstr>
      <vt:lpstr>Tousrisques_mnt!hon_priv</vt:lpstr>
      <vt:lpstr>Tousrisques_nbre!hon_priv</vt:lpstr>
      <vt:lpstr>CUMUL_Tousrisques_mnt!hosp_priv</vt:lpstr>
      <vt:lpstr>Tousrisques_mnt!hosp_priv</vt:lpstr>
      <vt:lpstr>TAUX!Impression_des_titres</vt:lpstr>
      <vt:lpstr>CUMUL_Inva_mnt!invalidite</vt:lpstr>
      <vt:lpstr>Inva_mnt!invalidite</vt:lpstr>
      <vt:lpstr>AT_mnt!m_maladie</vt:lpstr>
      <vt:lpstr>CUMUL_AT_mnt!m_maladie</vt:lpstr>
      <vt:lpstr>CUMUL_Maladie_mnt!m_maladie</vt:lpstr>
      <vt:lpstr>CUMUL_Maternité_mnt!m_maladie</vt:lpstr>
      <vt:lpstr>Maladie_mnt!m_maladie</vt:lpstr>
      <vt:lpstr>Maternité_mnt!m_maladie</vt:lpstr>
      <vt:lpstr>AT_mnt!maladie</vt:lpstr>
      <vt:lpstr>CUMUL_AT_mnt!maladie</vt:lpstr>
      <vt:lpstr>CUMUL_Maladie_mnt!maladie</vt:lpstr>
      <vt:lpstr>CUMUL_Maternité_mnt!maladie</vt:lpstr>
      <vt:lpstr>Maladie_mnt!maladie</vt:lpstr>
      <vt:lpstr>Maternité_mnt!maladie</vt:lpstr>
      <vt:lpstr>Résultats_à_fin_Juillet_1999</vt:lpstr>
      <vt:lpstr>sortx</vt:lpstr>
      <vt:lpstr>AT_mnt!Zone_d_impression</vt:lpstr>
      <vt:lpstr>AT_nbre!Zone_d_impression</vt:lpstr>
      <vt:lpstr>CUMUL_AT_mnt!Zone_d_impression</vt:lpstr>
      <vt:lpstr>CUMUL_AT_nbre!Zone_d_impression</vt:lpstr>
      <vt:lpstr>CUMUL_Inva_mnt!Zone_d_impression</vt:lpstr>
      <vt:lpstr>CUMUL_Maladie_mnt!Zone_d_impression</vt:lpstr>
      <vt:lpstr>CUMUL_Maladie_nbre!Zone_d_impression</vt:lpstr>
      <vt:lpstr>CUMUL_Maternité_mnt!Zone_d_impression</vt:lpstr>
      <vt:lpstr>CUMUL_Maternité_nbre!Zone_d_impression</vt:lpstr>
      <vt:lpstr>CUMUL_Tousrisques_mnt!Zone_d_impression</vt:lpstr>
      <vt:lpstr>CUMUL_Tousrisques_nbre!Zone_d_impression</vt:lpstr>
      <vt:lpstr>Inva_mnt!Zone_d_impression</vt:lpstr>
      <vt:lpstr>Maladie_mnt!Zone_d_impression</vt:lpstr>
      <vt:lpstr>Maladie_nbre!Zone_d_impression</vt:lpstr>
      <vt:lpstr>Maternité_mnt!Zone_d_impression</vt:lpstr>
      <vt:lpstr>Maternité_nbre!Zone_d_impression</vt:lpstr>
      <vt:lpstr>TAUX!Zone_d_impression</vt:lpstr>
      <vt:lpstr>Tousrisques_mnt!Zone_d_impression</vt:lpstr>
      <vt:lpstr>Tousrisques_nbre!Zone_d_impression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stat mensuelle</dc:title>
  <dc:subject>traitement mois en cours</dc:subject>
  <dc:creator>am</dc:creator>
  <cp:lastModifiedBy>MUKAGAKUMBA LILIANE (CNAM / Paris)</cp:lastModifiedBy>
  <cp:lastPrinted>2018-08-07T14:17:33Z</cp:lastPrinted>
  <dcterms:created xsi:type="dcterms:W3CDTF">1999-09-28T09:15:15Z</dcterms:created>
  <dcterms:modified xsi:type="dcterms:W3CDTF">2024-06-01T17:17:34Z</dcterms:modified>
</cp:coreProperties>
</file>