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9990" windowHeight="7380" tabRatio="401" firstSheet="17" activeTab="20"/>
  </bookViews>
  <sheets>
    <sheet name="SYNTHESE" sheetId="31" r:id="rId1"/>
    <sheet name="CUMUL_SYNTHESE" sheetId="32" r:id="rId2"/>
    <sheet name="Maladie_mnt" sheetId="25" r:id="rId3"/>
    <sheet name="Maternité_mnt" sheetId="27" r:id="rId4"/>
    <sheet name="Inva_mnt" sheetId="13" r:id="rId5"/>
    <sheet name="AT_mnt" sheetId="30" r:id="rId6"/>
    <sheet name="Tousrisques_mnt" sheetId="18" r:id="rId7"/>
    <sheet name="Maladie_nbre" sheetId="19" r:id="rId8"/>
    <sheet name="Maternité_nbre" sheetId="20" r:id="rId9"/>
    <sheet name="AT_nbre" sheetId="21" r:id="rId10"/>
    <sheet name="Tousrisques_nbre" sheetId="22" r:id="rId11"/>
    <sheet name="CUMUL_Maladie_mnt" sheetId="33" r:id="rId12"/>
    <sheet name="CUMUL_Maternité_mnt" sheetId="34" r:id="rId13"/>
    <sheet name="CUMUL_Inva_mnt" sheetId="35" r:id="rId14"/>
    <sheet name="CUMUL_AT_mnt" sheetId="36" r:id="rId15"/>
    <sheet name="CUMUL_Tousrisques_mnt" sheetId="37" r:id="rId16"/>
    <sheet name="CUMUL_Maladie_nbre" sheetId="38" r:id="rId17"/>
    <sheet name="CUMUL_Maternité_nbre" sheetId="39" r:id="rId18"/>
    <sheet name="CUMUL_AT_nbre" sheetId="40" r:id="rId19"/>
    <sheet name="CUMUL_Tousrisques_nbre" sheetId="41" r:id="rId20"/>
    <sheet name="TAUX" sheetId="42" r:id="rId21"/>
  </sheets>
  <externalReferences>
    <externalReference r:id="rId22"/>
  </externalReferences>
  <definedNames>
    <definedName name="àcoller" localSheetId="5">AT_mnt!#REF!</definedName>
    <definedName name="àcoller" localSheetId="9">AT_nbre!#REF!</definedName>
    <definedName name="àcoller" localSheetId="14">CUMUL_AT_mnt!#REF!</definedName>
    <definedName name="àcoller" localSheetId="18">CUMUL_AT_nbre!#REF!</definedName>
    <definedName name="àcoller" localSheetId="13">CUMUL_Inva_mnt!#REF!</definedName>
    <definedName name="àcoller" localSheetId="11">CUMUL_Maladie_mnt!#REF!</definedName>
    <definedName name="àcoller" localSheetId="16">CUMUL_Maladie_nbre!#REF!</definedName>
    <definedName name="àcoller" localSheetId="12">CUMUL_Maternité_mnt!#REF!</definedName>
    <definedName name="àcoller" localSheetId="17">CUMUL_Maternité_nbre!#REF!</definedName>
    <definedName name="àcoller" localSheetId="15">CUMUL_Tousrisques_mnt!#REF!</definedName>
    <definedName name="àcoller" localSheetId="19">CUMUL_Tousrisques_nbre!#REF!</definedName>
    <definedName name="àcoller" localSheetId="4">Inva_mnt!#REF!</definedName>
    <definedName name="àcoller" localSheetId="2">Maladie_mnt!#REF!</definedName>
    <definedName name="àcoller" localSheetId="7">Maladie_nbre!#REF!</definedName>
    <definedName name="àcoller" localSheetId="3">Maternité_mnt!#REF!</definedName>
    <definedName name="àcoller" localSheetId="8">Maternité_nbre!#REF!</definedName>
    <definedName name="àcoller" localSheetId="20">#REF!</definedName>
    <definedName name="àcoller" localSheetId="6">Tousrisques_mnt!#REF!</definedName>
    <definedName name="àcoller" localSheetId="10">Tousrisques_nbre!#REF!</definedName>
    <definedName name="àcoller">#REF!</definedName>
    <definedName name="àcopier" localSheetId="5">AT_mnt!#REF!</definedName>
    <definedName name="àcopier" localSheetId="9">AT_nbre!#REF!</definedName>
    <definedName name="àcopier" localSheetId="14">CUMUL_AT_mnt!#REF!</definedName>
    <definedName name="àcopier" localSheetId="18">CUMUL_AT_nbre!#REF!</definedName>
    <definedName name="àcopier" localSheetId="13">CUMUL_Inva_mnt!#REF!</definedName>
    <definedName name="àcopier" localSheetId="11">CUMUL_Maladie_mnt!#REF!</definedName>
    <definedName name="àcopier" localSheetId="16">CUMUL_Maladie_nbre!#REF!</definedName>
    <definedName name="àcopier" localSheetId="12">CUMUL_Maternité_mnt!#REF!</definedName>
    <definedName name="àcopier" localSheetId="17">CUMUL_Maternité_nbre!#REF!</definedName>
    <definedName name="àcopier" localSheetId="15">CUMUL_Tousrisques_mnt!#REF!</definedName>
    <definedName name="àcopier" localSheetId="19">CUMUL_Tousrisques_nbre!#REF!</definedName>
    <definedName name="àcopier" localSheetId="4">Inva_mnt!#REF!</definedName>
    <definedName name="àcopier" localSheetId="2">Maladie_mnt!#REF!</definedName>
    <definedName name="àcopier" localSheetId="7">Maladie_nbre!#REF!</definedName>
    <definedName name="àcopier" localSheetId="3">Maternité_mnt!#REF!</definedName>
    <definedName name="àcopier" localSheetId="8">Maternité_nbre!#REF!</definedName>
    <definedName name="àcopier" localSheetId="20">#REF!</definedName>
    <definedName name="àcopier" localSheetId="6">Tousrisques_mnt!#REF!</definedName>
    <definedName name="àcopier" localSheetId="10">Tousrisques_nbre!#REF!</definedName>
    <definedName name="àcopier">#REF!</definedName>
    <definedName name="asort">TAUX!$A$6:$D$125</definedName>
    <definedName name="asortC" localSheetId="5">AT_mnt!#REF!</definedName>
    <definedName name="asortC" localSheetId="9">AT_nbre!#REF!</definedName>
    <definedName name="asortC" localSheetId="14">CUMUL_AT_mnt!#REF!</definedName>
    <definedName name="asortC" localSheetId="18">CUMUL_AT_nbre!#REF!</definedName>
    <definedName name="asortC" localSheetId="13">CUMUL_Inva_mnt!#REF!</definedName>
    <definedName name="asortC" localSheetId="11">CUMUL_Maladie_mnt!#REF!</definedName>
    <definedName name="asortC" localSheetId="16">CUMUL_Maladie_nbre!#REF!</definedName>
    <definedName name="asortC" localSheetId="12">CUMUL_Maternité_mnt!#REF!</definedName>
    <definedName name="asortC" localSheetId="17">CUMUL_Maternité_nbre!#REF!</definedName>
    <definedName name="asortC" localSheetId="15">CUMUL_Tousrisques_mnt!#REF!</definedName>
    <definedName name="asortC" localSheetId="19">CUMUL_Tousrisques_nbre!#REF!</definedName>
    <definedName name="asortC" localSheetId="4">Inva_mnt!#REF!</definedName>
    <definedName name="asortC" localSheetId="2">Maladie_mnt!#REF!</definedName>
    <definedName name="asortC" localSheetId="7">Maladie_nbre!#REF!</definedName>
    <definedName name="asortC" localSheetId="3">Maternité_mnt!#REF!</definedName>
    <definedName name="asortC" localSheetId="8">Maternité_nbre!#REF!</definedName>
    <definedName name="asortC" localSheetId="6">Tousrisques_mnt!#REF!</definedName>
    <definedName name="asortC" localSheetId="10">Tousrisques_nbre!#REF!</definedName>
    <definedName name="asortC">#REF!</definedName>
    <definedName name="asortM" localSheetId="5">AT_mnt!$A$1:$F$601</definedName>
    <definedName name="asortM" localSheetId="9">AT_nbre!$A$1:$D$193</definedName>
    <definedName name="asortM" localSheetId="14">CUMUL_AT_mnt!$A$1:$F$601</definedName>
    <definedName name="asortM" localSheetId="18">CUMUL_AT_nbre!$A$1:$D$193</definedName>
    <definedName name="asortM" localSheetId="13">CUMUL_Inva_mnt!$A$1:$E$17</definedName>
    <definedName name="asortM" localSheetId="11">CUMUL_Maladie_mnt!$A$1:$F$663</definedName>
    <definedName name="asortM" localSheetId="16">CUMUL_Maladie_nbre!$A$1:$F$193</definedName>
    <definedName name="asortM" localSheetId="12">CUMUL_Maternité_mnt!$A$1:$F$605</definedName>
    <definedName name="asortM" localSheetId="17">CUMUL_Maternité_nbre!$A$1:$D$181</definedName>
    <definedName name="asortM" localSheetId="15">CUMUL_Tousrisques_mnt!$A$1:$F$642</definedName>
    <definedName name="asortM" localSheetId="19">CUMUL_Tousrisques_nbre!$A$1:$F$193</definedName>
    <definedName name="asortM" localSheetId="4">Inva_mnt!$A$1:$E$17</definedName>
    <definedName name="asortM" localSheetId="2">Maladie_mnt!$A$1:$F$663</definedName>
    <definedName name="asortM" localSheetId="7">Maladie_nbre!$A$1:$F$193</definedName>
    <definedName name="asortM" localSheetId="3">Maternité_mnt!$A$1:$F$605</definedName>
    <definedName name="asortM" localSheetId="8">Maternité_nbre!$A$1:$D$181</definedName>
    <definedName name="asortM" localSheetId="6">Tousrisques_mnt!$A$1:$F$642</definedName>
    <definedName name="asortM" localSheetId="10">Tousrisques_nbre!$A$1:$F$193</definedName>
    <definedName name="asortM">#REF!</definedName>
    <definedName name="at" localSheetId="5">AT_mnt!#REF!</definedName>
    <definedName name="at" localSheetId="9">AT_nbre!#REF!</definedName>
    <definedName name="at" localSheetId="14">CUMUL_AT_mnt!#REF!</definedName>
    <definedName name="at" localSheetId="18">CUMUL_AT_nbre!#REF!</definedName>
    <definedName name="at" localSheetId="13">CUMUL_Inva_mnt!#REF!</definedName>
    <definedName name="at" localSheetId="11">CUMUL_Maladie_mnt!#REF!</definedName>
    <definedName name="at" localSheetId="16">CUMUL_Maladie_nbre!#REF!</definedName>
    <definedName name="at" localSheetId="12">CUMUL_Maternité_mnt!#REF!</definedName>
    <definedName name="at" localSheetId="17">CUMUL_Maternité_nbre!#REF!</definedName>
    <definedName name="at" localSheetId="15">CUMUL_Tousrisques_mnt!#REF!</definedName>
    <definedName name="at" localSheetId="19">CUMUL_Tousrisques_nbre!#REF!</definedName>
    <definedName name="at" localSheetId="4">Inva_mnt!#REF!</definedName>
    <definedName name="at" localSheetId="2">Maladie_mnt!#REF!</definedName>
    <definedName name="at" localSheetId="7">Maladie_nbre!#REF!</definedName>
    <definedName name="at" localSheetId="3">Maternité_mnt!#REF!</definedName>
    <definedName name="at" localSheetId="8">Maternité_nbre!#REF!</definedName>
    <definedName name="at" localSheetId="6">Tousrisques_mnt!#REF!</definedName>
    <definedName name="at" localSheetId="10">Tousrisques_nbre!#REF!</definedName>
    <definedName name="at">#REF!</definedName>
    <definedName name="autre_soins_sante" localSheetId="5">AT_mnt!#REF!</definedName>
    <definedName name="autre_soins_sante" localSheetId="9">AT_nbre!#REF!</definedName>
    <definedName name="autre_soins_sante" localSheetId="14">CUMUL_AT_mnt!#REF!</definedName>
    <definedName name="autre_soins_sante" localSheetId="18">CUMUL_AT_nbre!#REF!</definedName>
    <definedName name="autre_soins_sante" localSheetId="13">CUMUL_Inva_mnt!#REF!</definedName>
    <definedName name="autre_soins_sante" localSheetId="11">CUMUL_Maladie_mnt!#REF!</definedName>
    <definedName name="autre_soins_sante" localSheetId="16">CUMUL_Maladie_nbre!#REF!</definedName>
    <definedName name="autre_soins_sante" localSheetId="12">CUMUL_Maternité_mnt!#REF!</definedName>
    <definedName name="autre_soins_sante" localSheetId="17">CUMUL_Maternité_nbre!#REF!</definedName>
    <definedName name="autre_soins_sante" localSheetId="15">CUMUL_Tousrisques_mnt!#REF!</definedName>
    <definedName name="autre_soins_sante" localSheetId="19">CUMUL_Tousrisques_nbre!#REF!</definedName>
    <definedName name="autre_soins_sante" localSheetId="4">Inva_mnt!#REF!</definedName>
    <definedName name="autre_soins_sante" localSheetId="2">Maladie_mnt!#REF!</definedName>
    <definedName name="autre_soins_sante" localSheetId="7">Maladie_nbre!#REF!</definedName>
    <definedName name="autre_soins_sante" localSheetId="3">Maternité_mnt!#REF!</definedName>
    <definedName name="autre_soins_sante" localSheetId="8">Maternité_nbre!#REF!</definedName>
    <definedName name="autre_soins_sante" localSheetId="6">Tousrisques_mnt!#REF!</definedName>
    <definedName name="autre_soins_sante" localSheetId="10">Tousrisques_nbre!#REF!</definedName>
    <definedName name="autre_soins_sante">#REF!</definedName>
    <definedName name="autss" localSheetId="5">AT_mnt!#REF!</definedName>
    <definedName name="autss" localSheetId="9">AT_nbre!#REF!</definedName>
    <definedName name="autss" localSheetId="14">CUMUL_AT_mnt!#REF!</definedName>
    <definedName name="autss" localSheetId="18">CUMUL_AT_nbre!#REF!</definedName>
    <definedName name="autss" localSheetId="13">CUMUL_Inva_mnt!#REF!</definedName>
    <definedName name="autss" localSheetId="11">CUMUL_Maladie_mnt!#REF!</definedName>
    <definedName name="autss" localSheetId="16">CUMUL_Maladie_nbre!#REF!</definedName>
    <definedName name="autss" localSheetId="12">CUMUL_Maternité_mnt!#REF!</definedName>
    <definedName name="autss" localSheetId="17">CUMUL_Maternité_nbre!#REF!</definedName>
    <definedName name="autss" localSheetId="15">CUMUL_Tousrisques_mnt!#REF!</definedName>
    <definedName name="autss" localSheetId="19">CUMUL_Tousrisques_nbre!#REF!</definedName>
    <definedName name="autss" localSheetId="4">Inva_mnt!#REF!</definedName>
    <definedName name="autss" localSheetId="2">Maladie_mnt!#REF!</definedName>
    <definedName name="autss" localSheetId="7">Maladie_nbre!#REF!</definedName>
    <definedName name="autss" localSheetId="3">Maternité_mnt!#REF!</definedName>
    <definedName name="autss" localSheetId="8">Maternité_nbre!#REF!</definedName>
    <definedName name="autss" localSheetId="6">Tousrisques_mnt!#REF!</definedName>
    <definedName name="autss" localSheetId="10">Tousrisques_nbre!#REF!</definedName>
    <definedName name="autss">#REF!</definedName>
    <definedName name="c_at" localSheetId="5">AT_mnt!#REF!</definedName>
    <definedName name="c_at" localSheetId="9">AT_nbre!#REF!</definedName>
    <definedName name="c_at" localSheetId="14">CUMUL_AT_mnt!#REF!</definedName>
    <definedName name="c_at" localSheetId="18">CUMUL_AT_nbre!#REF!</definedName>
    <definedName name="c_at" localSheetId="13">CUMUL_Inva_mnt!#REF!</definedName>
    <definedName name="c_at" localSheetId="11">CUMUL_Maladie_mnt!#REF!</definedName>
    <definedName name="c_at" localSheetId="16">CUMUL_Maladie_nbre!#REF!</definedName>
    <definedName name="c_at" localSheetId="12">CUMUL_Maternité_mnt!#REF!</definedName>
    <definedName name="c_at" localSheetId="17">CUMUL_Maternité_nbre!#REF!</definedName>
    <definedName name="c_at" localSheetId="15">CUMUL_Tousrisques_mnt!#REF!</definedName>
    <definedName name="c_at" localSheetId="19">CUMUL_Tousrisques_nbre!#REF!</definedName>
    <definedName name="c_at" localSheetId="4">Inva_mnt!#REF!</definedName>
    <definedName name="c_at" localSheetId="2">Maladie_mnt!#REF!</definedName>
    <definedName name="c_at" localSheetId="7">Maladie_nbre!#REF!</definedName>
    <definedName name="c_at" localSheetId="3">Maternité_mnt!#REF!</definedName>
    <definedName name="c_at" localSheetId="8">Maternité_nbre!#REF!</definedName>
    <definedName name="c_at" localSheetId="6">Tousrisques_mnt!#REF!</definedName>
    <definedName name="c_at" localSheetId="10">Tousrisques_nbre!#REF!</definedName>
    <definedName name="c_at">#REF!</definedName>
    <definedName name="c_deces" localSheetId="5">AT_mnt!#REF!</definedName>
    <definedName name="c_deces" localSheetId="9">AT_nbre!#REF!</definedName>
    <definedName name="c_deces" localSheetId="14">CUMUL_AT_mnt!#REF!</definedName>
    <definedName name="c_deces" localSheetId="18">CUMUL_AT_nbre!#REF!</definedName>
    <definedName name="c_deces" localSheetId="13">CUMUL_Inva_mnt!#REF!</definedName>
    <definedName name="c_deces" localSheetId="11">CUMUL_Maladie_mnt!#REF!</definedName>
    <definedName name="c_deces" localSheetId="16">CUMUL_Maladie_nbre!#REF!</definedName>
    <definedName name="c_deces" localSheetId="12">CUMUL_Maternité_mnt!#REF!</definedName>
    <definedName name="c_deces" localSheetId="17">CUMUL_Maternité_nbre!#REF!</definedName>
    <definedName name="c_deces" localSheetId="15">CUMUL_Tousrisques_mnt!#REF!</definedName>
    <definedName name="c_deces" localSheetId="19">CUMUL_Tousrisques_nbre!#REF!</definedName>
    <definedName name="c_deces" localSheetId="4">Inva_mnt!#REF!</definedName>
    <definedName name="c_deces" localSheetId="2">Maladie_mnt!#REF!</definedName>
    <definedName name="c_deces" localSheetId="7">Maladie_nbre!#REF!</definedName>
    <definedName name="c_deces" localSheetId="3">Maternité_mnt!#REF!</definedName>
    <definedName name="c_deces" localSheetId="8">Maternité_nbre!#REF!</definedName>
    <definedName name="c_deces" localSheetId="6">Tousrisques_mnt!#REF!</definedName>
    <definedName name="c_deces" localSheetId="10">Tousrisques_nbre!#REF!</definedName>
    <definedName name="c_deces">#REF!</definedName>
    <definedName name="c_invalidite" localSheetId="5">AT_mnt!#REF!</definedName>
    <definedName name="c_invalidite" localSheetId="9">AT_nbre!#REF!</definedName>
    <definedName name="c_invalidite" localSheetId="14">CUMUL_AT_mnt!#REF!</definedName>
    <definedName name="c_invalidite" localSheetId="18">CUMUL_AT_nbre!#REF!</definedName>
    <definedName name="c_invalidite" localSheetId="13">CUMUL_Inva_mnt!#REF!</definedName>
    <definedName name="c_invalidite" localSheetId="11">CUMUL_Maladie_mnt!#REF!</definedName>
    <definedName name="c_invalidite" localSheetId="16">CUMUL_Maladie_nbre!#REF!</definedName>
    <definedName name="c_invalidite" localSheetId="12">CUMUL_Maternité_mnt!#REF!</definedName>
    <definedName name="c_invalidite" localSheetId="17">CUMUL_Maternité_nbre!#REF!</definedName>
    <definedName name="c_invalidite" localSheetId="15">CUMUL_Tousrisques_mnt!#REF!</definedName>
    <definedName name="c_invalidite" localSheetId="19">CUMUL_Tousrisques_nbre!#REF!</definedName>
    <definedName name="c_invalidite" localSheetId="4">Inva_mnt!#REF!</definedName>
    <definedName name="c_invalidite" localSheetId="2">Maladie_mnt!#REF!</definedName>
    <definedName name="c_invalidite" localSheetId="7">Maladie_nbre!#REF!</definedName>
    <definedName name="c_invalidite" localSheetId="3">Maternité_mnt!#REF!</definedName>
    <definedName name="c_invalidite" localSheetId="8">Maternité_nbre!#REF!</definedName>
    <definedName name="c_invalidite" localSheetId="6">Tousrisques_mnt!#REF!</definedName>
    <definedName name="c_invalidite" localSheetId="10">Tousrisques_nbre!#REF!</definedName>
    <definedName name="c_invalidite">#REF!</definedName>
    <definedName name="c_maladie" localSheetId="5">AT_mnt!#REF!</definedName>
    <definedName name="c_maladie" localSheetId="9">AT_nbre!#REF!</definedName>
    <definedName name="c_maladie" localSheetId="14">CUMUL_AT_mnt!#REF!</definedName>
    <definedName name="c_maladie" localSheetId="18">CUMUL_AT_nbre!#REF!</definedName>
    <definedName name="c_maladie" localSheetId="13">CUMUL_Inva_mnt!#REF!</definedName>
    <definedName name="c_maladie" localSheetId="11">CUMUL_Maladie_mnt!#REF!</definedName>
    <definedName name="c_maladie" localSheetId="16">CUMUL_Maladie_nbre!#REF!</definedName>
    <definedName name="c_maladie" localSheetId="12">CUMUL_Maternité_mnt!#REF!</definedName>
    <definedName name="c_maladie" localSheetId="17">CUMUL_Maternité_nbre!#REF!</definedName>
    <definedName name="c_maladie" localSheetId="15">CUMUL_Tousrisques_mnt!#REF!</definedName>
    <definedName name="c_maladie" localSheetId="19">CUMUL_Tousrisques_nbre!#REF!</definedName>
    <definedName name="c_maladie" localSheetId="4">Inva_mnt!#REF!</definedName>
    <definedName name="c_maladie" localSheetId="2">Maladie_mnt!#REF!</definedName>
    <definedName name="c_maladie" localSheetId="7">Maladie_nbre!#REF!</definedName>
    <definedName name="c_maladie" localSheetId="3">Maternité_mnt!#REF!</definedName>
    <definedName name="c_maladie" localSheetId="8">Maternité_nbre!#REF!</definedName>
    <definedName name="c_maladie" localSheetId="6">Tousrisques_mnt!#REF!</definedName>
    <definedName name="c_maladie" localSheetId="10">Tousrisques_nbre!#REF!</definedName>
    <definedName name="c_maladie">#REF!</definedName>
    <definedName name="c_maternite" localSheetId="5">AT_mnt!#REF!</definedName>
    <definedName name="c_maternite" localSheetId="9">AT_nbre!#REF!</definedName>
    <definedName name="c_maternite" localSheetId="14">CUMUL_AT_mnt!#REF!</definedName>
    <definedName name="c_maternite" localSheetId="18">CUMUL_AT_nbre!#REF!</definedName>
    <definedName name="c_maternite" localSheetId="13">CUMUL_Inva_mnt!#REF!</definedName>
    <definedName name="c_maternite" localSheetId="11">CUMUL_Maladie_mnt!#REF!</definedName>
    <definedName name="c_maternite" localSheetId="16">CUMUL_Maladie_nbre!#REF!</definedName>
    <definedName name="c_maternite" localSheetId="12">CUMUL_Maternité_mnt!#REF!</definedName>
    <definedName name="c_maternite" localSheetId="17">CUMUL_Maternité_nbre!#REF!</definedName>
    <definedName name="c_maternite" localSheetId="15">CUMUL_Tousrisques_mnt!#REF!</definedName>
    <definedName name="c_maternite" localSheetId="19">CUMUL_Tousrisques_nbre!#REF!</definedName>
    <definedName name="c_maternite" localSheetId="4">Inva_mnt!#REF!</definedName>
    <definedName name="c_maternite" localSheetId="2">Maladie_mnt!#REF!</definedName>
    <definedName name="c_maternite" localSheetId="7">Maladie_nbre!#REF!</definedName>
    <definedName name="c_maternite" localSheetId="3">Maternité_mnt!#REF!</definedName>
    <definedName name="c_maternite" localSheetId="8">Maternité_nbre!#REF!</definedName>
    <definedName name="c_maternite" localSheetId="6">Tousrisques_mnt!#REF!</definedName>
    <definedName name="c_maternite" localSheetId="10">Tousrisques_nbre!#REF!</definedName>
    <definedName name="c_maternite">#REF!</definedName>
    <definedName name="cumul_moins1" localSheetId="5">AT_mnt!#REF!</definedName>
    <definedName name="cumul_moins1" localSheetId="9">AT_nbre!#REF!</definedName>
    <definedName name="cumul_moins1" localSheetId="14">CUMUL_AT_mnt!#REF!</definedName>
    <definedName name="cumul_moins1" localSheetId="18">CUMUL_AT_nbre!#REF!</definedName>
    <definedName name="cumul_moins1" localSheetId="13">CUMUL_Inva_mnt!#REF!</definedName>
    <definedName name="cumul_moins1" localSheetId="11">CUMUL_Maladie_mnt!#REF!</definedName>
    <definedName name="cumul_moins1" localSheetId="16">CUMUL_Maladie_nbre!#REF!</definedName>
    <definedName name="cumul_moins1" localSheetId="12">CUMUL_Maternité_mnt!#REF!</definedName>
    <definedName name="cumul_moins1" localSheetId="17">CUMUL_Maternité_nbre!#REF!</definedName>
    <definedName name="cumul_moins1" localSheetId="15">CUMUL_Tousrisques_mnt!#REF!</definedName>
    <definedName name="cumul_moins1" localSheetId="19">CUMUL_Tousrisques_nbre!#REF!</definedName>
    <definedName name="cumul_moins1" localSheetId="4">Inva_mnt!#REF!</definedName>
    <definedName name="cumul_moins1" localSheetId="2">Maladie_mnt!#REF!</definedName>
    <definedName name="cumul_moins1" localSheetId="7">Maladie_nbre!#REF!</definedName>
    <definedName name="cumul_moins1" localSheetId="3">Maternité_mnt!#REF!</definedName>
    <definedName name="cumul_moins1" localSheetId="8">Maternité_nbre!#REF!</definedName>
    <definedName name="cumul_moins1" localSheetId="6">Tousrisques_mnt!#REF!</definedName>
    <definedName name="cumul_moins1" localSheetId="10">Tousrisques_nbre!#REF!</definedName>
    <definedName name="cumul_moins1">#REF!</definedName>
    <definedName name="deces" localSheetId="5">AT_mnt!#REF!</definedName>
    <definedName name="deces" localSheetId="9">AT_nbre!#REF!</definedName>
    <definedName name="deces" localSheetId="14">CUMUL_AT_mnt!#REF!</definedName>
    <definedName name="deces" localSheetId="18">CUMUL_AT_nbre!#REF!</definedName>
    <definedName name="deces" localSheetId="13">CUMUL_Inva_mnt!$E$15</definedName>
    <definedName name="deces" localSheetId="11">CUMUL_Maladie_mnt!#REF!</definedName>
    <definedName name="deces" localSheetId="16">CUMUL_Maladie_nbre!#REF!</definedName>
    <definedName name="deces" localSheetId="12">CUMUL_Maternité_mnt!#REF!</definedName>
    <definedName name="deces" localSheetId="17">CUMUL_Maternité_nbre!#REF!</definedName>
    <definedName name="deces" localSheetId="15">CUMUL_Tousrisques_mnt!#REF!</definedName>
    <definedName name="deces" localSheetId="19">CUMUL_Tousrisques_nbre!#REF!</definedName>
    <definedName name="deces" localSheetId="4">Inva_mnt!$E$15</definedName>
    <definedName name="deces" localSheetId="2">Maladie_mnt!#REF!</definedName>
    <definedName name="deces" localSheetId="7">Maladie_nbre!#REF!</definedName>
    <definedName name="deces" localSheetId="3">Maternité_mnt!#REF!</definedName>
    <definedName name="deces" localSheetId="8">Maternité_nbre!#REF!</definedName>
    <definedName name="deces" localSheetId="6">Tousrisques_mnt!#REF!</definedName>
    <definedName name="deces" localSheetId="10">Tousrisques_nbre!#REF!</definedName>
    <definedName name="deces">#REF!</definedName>
    <definedName name="doit_100" localSheetId="5">AT_mnt!#REF!</definedName>
    <definedName name="doit_100" localSheetId="9">AT_nbre!#REF!</definedName>
    <definedName name="doit_100" localSheetId="14">CUMUL_AT_mnt!#REF!</definedName>
    <definedName name="doit_100" localSheetId="18">CUMUL_AT_nbre!#REF!</definedName>
    <definedName name="doit_100" localSheetId="13">CUMUL_Inva_mnt!#REF!</definedName>
    <definedName name="doit_100" localSheetId="11">CUMUL_Maladie_mnt!#REF!</definedName>
    <definedName name="doit_100" localSheetId="16">CUMUL_Maladie_nbre!#REF!</definedName>
    <definedName name="doit_100" localSheetId="12">CUMUL_Maternité_mnt!#REF!</definedName>
    <definedName name="doit_100" localSheetId="17">CUMUL_Maternité_nbre!#REF!</definedName>
    <definedName name="doit_100" localSheetId="15">CUMUL_Tousrisques_mnt!#REF!</definedName>
    <definedName name="doit_100" localSheetId="19">CUMUL_Tousrisques_nbre!#REF!</definedName>
    <definedName name="doit_100" localSheetId="4">Inva_mnt!#REF!</definedName>
    <definedName name="doit_100" localSheetId="2">Maladie_mnt!#REF!</definedName>
    <definedName name="doit_100" localSheetId="7">Maladie_nbre!#REF!</definedName>
    <definedName name="doit_100" localSheetId="3">Maternité_mnt!#REF!</definedName>
    <definedName name="doit_100" localSheetId="8">Maternité_nbre!#REF!</definedName>
    <definedName name="doit_100" localSheetId="6">Tousrisques_mnt!#REF!</definedName>
    <definedName name="doit_100" localSheetId="10">Tousrisques_nbre!#REF!</definedName>
    <definedName name="doit_100">#REF!</definedName>
    <definedName name="dotation_global" localSheetId="5">AT_mnt!#REF!</definedName>
    <definedName name="dotation_global" localSheetId="9">AT_nbre!#REF!</definedName>
    <definedName name="dotation_global" localSheetId="14">CUMUL_AT_mnt!#REF!</definedName>
    <definedName name="dotation_global" localSheetId="18">CUMUL_AT_nbre!#REF!</definedName>
    <definedName name="dotation_global" localSheetId="13">CUMUL_Inva_mnt!#REF!</definedName>
    <definedName name="dotation_global" localSheetId="11">CUMUL_Maladie_mnt!#REF!</definedName>
    <definedName name="dotation_global" localSheetId="16">CUMUL_Maladie_nbre!#REF!</definedName>
    <definedName name="dotation_global" localSheetId="12">CUMUL_Maternité_mnt!#REF!</definedName>
    <definedName name="dotation_global" localSheetId="17">CUMUL_Maternité_nbre!#REF!</definedName>
    <definedName name="dotation_global" localSheetId="15">CUMUL_Tousrisques_mnt!#REF!</definedName>
    <definedName name="dotation_global" localSheetId="19">CUMUL_Tousrisques_nbre!#REF!</definedName>
    <definedName name="dotation_global" localSheetId="4">Inva_mnt!#REF!</definedName>
    <definedName name="dotation_global" localSheetId="2">Maladie_mnt!#REF!</definedName>
    <definedName name="dotation_global" localSheetId="7">Maladie_nbre!#REF!</definedName>
    <definedName name="dotation_global" localSheetId="3">Maternité_mnt!#REF!</definedName>
    <definedName name="dotation_global" localSheetId="8">Maternité_nbre!#REF!</definedName>
    <definedName name="dotation_global" localSheetId="6">Tousrisques_mnt!#REF!</definedName>
    <definedName name="dotation_global" localSheetId="10">Tousrisques_nbre!#REF!</definedName>
    <definedName name="dotation_global">#REF!</definedName>
    <definedName name="dotation_mat" localSheetId="5">AT_mnt!#REF!</definedName>
    <definedName name="dotation_mat" localSheetId="9">AT_nbre!#REF!</definedName>
    <definedName name="dotation_mat" localSheetId="14">CUMUL_AT_mnt!#REF!</definedName>
    <definedName name="dotation_mat" localSheetId="18">CUMUL_AT_nbre!#REF!</definedName>
    <definedName name="dotation_mat" localSheetId="13">CUMUL_Inva_mnt!#REF!</definedName>
    <definedName name="dotation_mat" localSheetId="11">CUMUL_Maladie_mnt!#REF!</definedName>
    <definedName name="dotation_mat" localSheetId="16">CUMUL_Maladie_nbre!#REF!</definedName>
    <definedName name="dotation_mat" localSheetId="12">CUMUL_Maternité_mnt!#REF!</definedName>
    <definedName name="dotation_mat" localSheetId="17">CUMUL_Maternité_nbre!#REF!</definedName>
    <definedName name="dotation_mat" localSheetId="15">CUMUL_Tousrisques_mnt!#REF!</definedName>
    <definedName name="dotation_mat" localSheetId="19">CUMUL_Tousrisques_nbre!#REF!</definedName>
    <definedName name="dotation_mat" localSheetId="4">Inva_mnt!#REF!</definedName>
    <definedName name="dotation_mat" localSheetId="2">Maladie_mnt!#REF!</definedName>
    <definedName name="dotation_mat" localSheetId="7">Maladie_nbre!#REF!</definedName>
    <definedName name="dotation_mat" localSheetId="3">Maternité_mnt!#REF!</definedName>
    <definedName name="dotation_mat" localSheetId="8">Maternité_nbre!#REF!</definedName>
    <definedName name="dotation_mat" localSheetId="6">Tousrisques_mnt!#REF!</definedName>
    <definedName name="dotation_mat" localSheetId="10">Tousrisques_nbre!#REF!</definedName>
    <definedName name="dotation_mat">#REF!</definedName>
    <definedName name="grand_poste" localSheetId="5">AT_mnt!#REF!</definedName>
    <definedName name="grand_poste" localSheetId="9">AT_nbre!#REF!</definedName>
    <definedName name="grand_poste" localSheetId="14">CUMUL_AT_mnt!#REF!</definedName>
    <definedName name="grand_poste" localSheetId="18">CUMUL_AT_nbre!#REF!</definedName>
    <definedName name="grand_poste" localSheetId="13">CUMUL_Inva_mnt!#REF!</definedName>
    <definedName name="grand_poste" localSheetId="11">CUMUL_Maladie_mnt!#REF!</definedName>
    <definedName name="grand_poste" localSheetId="16">CUMUL_Maladie_nbre!#REF!</definedName>
    <definedName name="grand_poste" localSheetId="12">CUMUL_Maternité_mnt!#REF!</definedName>
    <definedName name="grand_poste" localSheetId="17">CUMUL_Maternité_nbre!#REF!</definedName>
    <definedName name="grand_poste" localSheetId="15">CUMUL_Tousrisques_mnt!#REF!</definedName>
    <definedName name="grand_poste" localSheetId="19">CUMUL_Tousrisques_nbre!#REF!</definedName>
    <definedName name="grand_poste" localSheetId="4">Inva_mnt!#REF!</definedName>
    <definedName name="grand_poste" localSheetId="2">Maladie_mnt!#REF!</definedName>
    <definedName name="grand_poste" localSheetId="7">Maladie_nbre!#REF!</definedName>
    <definedName name="grand_poste" localSheetId="3">Maternité_mnt!#REF!</definedName>
    <definedName name="grand_poste" localSheetId="8">Maternité_nbre!#REF!</definedName>
    <definedName name="grand_poste" localSheetId="6">Tousrisques_mnt!#REF!</definedName>
    <definedName name="grand_poste" localSheetId="10">Tousrisques_nbre!#REF!</definedName>
    <definedName name="grand_poste">#REF!</definedName>
    <definedName name="hon_priv" localSheetId="5">AT_mnt!$D$191</definedName>
    <definedName name="hon_priv" localSheetId="9">AT_nbre!#REF!</definedName>
    <definedName name="hon_priv" localSheetId="14">CUMUL_AT_mnt!$D$191</definedName>
    <definedName name="hon_priv" localSheetId="18">CUMUL_AT_nbre!#REF!</definedName>
    <definedName name="hon_priv" localSheetId="13">CUMUL_Inva_mnt!#REF!</definedName>
    <definedName name="hon_priv" localSheetId="11">CUMUL_Maladie_mnt!$F$222</definedName>
    <definedName name="hon_priv" localSheetId="16">CUMUL_Maladie_nbre!#REF!</definedName>
    <definedName name="hon_priv" localSheetId="12">CUMUL_Maternité_mnt!$D$199</definedName>
    <definedName name="hon_priv" localSheetId="17">CUMUL_Maternité_nbre!$D$88</definedName>
    <definedName name="hon_priv" localSheetId="15">CUMUL_Tousrisques_mnt!$F$218</definedName>
    <definedName name="hon_priv" localSheetId="19">CUMUL_Tousrisques_nbre!$F$83</definedName>
    <definedName name="hon_priv" localSheetId="4">Inva_mnt!#REF!</definedName>
    <definedName name="hon_priv" localSheetId="2">Maladie_mnt!$F$222</definedName>
    <definedName name="hon_priv" localSheetId="7">Maladie_nbre!#REF!</definedName>
    <definedName name="hon_priv" localSheetId="3">Maternité_mnt!$D$199</definedName>
    <definedName name="hon_priv" localSheetId="8">Maternité_nbre!$D$88</definedName>
    <definedName name="hon_priv" localSheetId="6">Tousrisques_mnt!$F$218</definedName>
    <definedName name="hon_priv" localSheetId="10">Tousrisques_nbre!$F$83</definedName>
    <definedName name="hon_priv">#REF!</definedName>
    <definedName name="hosp_priv" localSheetId="5">AT_mnt!#REF!</definedName>
    <definedName name="hosp_priv" localSheetId="9">AT_nbre!#REF!</definedName>
    <definedName name="hosp_priv" localSheetId="14">CUMUL_AT_mnt!#REF!</definedName>
    <definedName name="hosp_priv" localSheetId="18">CUMUL_AT_nbre!#REF!</definedName>
    <definedName name="hosp_priv" localSheetId="13">CUMUL_Inva_mnt!#REF!</definedName>
    <definedName name="hosp_priv" localSheetId="11">CUMUL_Maladie_mnt!#REF!</definedName>
    <definedName name="hosp_priv" localSheetId="16">CUMUL_Maladie_nbre!#REF!</definedName>
    <definedName name="hosp_priv" localSheetId="12">CUMUL_Maternité_mnt!#REF!</definedName>
    <definedName name="hosp_priv" localSheetId="17">CUMUL_Maternité_nbre!#REF!</definedName>
    <definedName name="hosp_priv" localSheetId="15">CUMUL_Tousrisques_mnt!$F$630</definedName>
    <definedName name="hosp_priv" localSheetId="19">CUMUL_Tousrisques_nbre!#REF!</definedName>
    <definedName name="hosp_priv" localSheetId="4">Inva_mnt!#REF!</definedName>
    <definedName name="hosp_priv" localSheetId="2">Maladie_mnt!#REF!</definedName>
    <definedName name="hosp_priv" localSheetId="7">Maladie_nbre!#REF!</definedName>
    <definedName name="hosp_priv" localSheetId="3">Maternité_mnt!#REF!</definedName>
    <definedName name="hosp_priv" localSheetId="8">Maternité_nbre!#REF!</definedName>
    <definedName name="hosp_priv" localSheetId="6">Tousrisques_mnt!$F$630</definedName>
    <definedName name="hosp_priv" localSheetId="10">Tousrisques_nbre!#REF!</definedName>
    <definedName name="hosp_priv">#REF!</definedName>
    <definedName name="hosp_pub" localSheetId="5">AT_mnt!#REF!</definedName>
    <definedName name="hosp_pub" localSheetId="9">AT_nbre!#REF!</definedName>
    <definedName name="hosp_pub" localSheetId="14">CUMUL_AT_mnt!#REF!</definedName>
    <definedName name="hosp_pub" localSheetId="18">CUMUL_AT_nbre!#REF!</definedName>
    <definedName name="hosp_pub" localSheetId="13">CUMUL_Inva_mnt!#REF!</definedName>
    <definedName name="hosp_pub" localSheetId="11">CUMUL_Maladie_mnt!#REF!</definedName>
    <definedName name="hosp_pub" localSheetId="16">CUMUL_Maladie_nbre!#REF!</definedName>
    <definedName name="hosp_pub" localSheetId="12">CUMUL_Maternité_mnt!#REF!</definedName>
    <definedName name="hosp_pub" localSheetId="17">CUMUL_Maternité_nbre!#REF!</definedName>
    <definedName name="hosp_pub" localSheetId="15">CUMUL_Tousrisques_mnt!#REF!</definedName>
    <definedName name="hosp_pub" localSheetId="19">CUMUL_Tousrisques_nbre!#REF!</definedName>
    <definedName name="hosp_pub" localSheetId="4">Inva_mnt!#REF!</definedName>
    <definedName name="hosp_pub" localSheetId="2">Maladie_mnt!#REF!</definedName>
    <definedName name="hosp_pub" localSheetId="7">Maladie_nbre!#REF!</definedName>
    <definedName name="hosp_pub" localSheetId="3">Maternité_mnt!#REF!</definedName>
    <definedName name="hosp_pub" localSheetId="8">Maternité_nbre!#REF!</definedName>
    <definedName name="hosp_pub" localSheetId="6">Tousrisques_mnt!#REF!</definedName>
    <definedName name="hosp_pub" localSheetId="10">Tousrisques_nbre!#REF!</definedName>
    <definedName name="hosp_pub">#REF!</definedName>
    <definedName name="_xlnm.Print_Titles" localSheetId="20">TAUX!$1:$1</definedName>
    <definedName name="invalidite" localSheetId="5">AT_mnt!#REF!</definedName>
    <definedName name="invalidite" localSheetId="9">AT_nbre!#REF!</definedName>
    <definedName name="invalidite" localSheetId="14">CUMUL_AT_mnt!#REF!</definedName>
    <definedName name="invalidite" localSheetId="18">CUMUL_AT_nbre!#REF!</definedName>
    <definedName name="invalidite" localSheetId="13">CUMUL_Inva_mnt!$E$13</definedName>
    <definedName name="invalidite" localSheetId="11">CUMUL_Maladie_mnt!#REF!</definedName>
    <definedName name="invalidite" localSheetId="16">CUMUL_Maladie_nbre!#REF!</definedName>
    <definedName name="invalidite" localSheetId="12">CUMUL_Maternité_mnt!#REF!</definedName>
    <definedName name="invalidite" localSheetId="17">CUMUL_Maternité_nbre!#REF!</definedName>
    <definedName name="invalidite" localSheetId="15">CUMUL_Tousrisques_mnt!#REF!</definedName>
    <definedName name="invalidite" localSheetId="19">CUMUL_Tousrisques_nbre!#REF!</definedName>
    <definedName name="invalidite" localSheetId="4">Inva_mnt!$E$13</definedName>
    <definedName name="invalidite" localSheetId="2">Maladie_mnt!#REF!</definedName>
    <definedName name="invalidite" localSheetId="7">Maladie_nbre!#REF!</definedName>
    <definedName name="invalidite" localSheetId="3">Maternité_mnt!#REF!</definedName>
    <definedName name="invalidite" localSheetId="8">Maternité_nbre!#REF!</definedName>
    <definedName name="invalidite" localSheetId="6">Tousrisques_mnt!#REF!</definedName>
    <definedName name="invalidite" localSheetId="10">Tousrisques_nbre!#REF!</definedName>
    <definedName name="invalidite">#REF!</definedName>
    <definedName name="juillet">#REF!</definedName>
    <definedName name="m_at" localSheetId="5">AT_mnt!#REF!</definedName>
    <definedName name="m_at" localSheetId="9">AT_nbre!#REF!</definedName>
    <definedName name="m_at" localSheetId="14">CUMUL_AT_mnt!#REF!</definedName>
    <definedName name="m_at" localSheetId="18">CUMUL_AT_nbre!#REF!</definedName>
    <definedName name="m_at" localSheetId="13">CUMUL_Inva_mnt!#REF!</definedName>
    <definedName name="m_at" localSheetId="11">CUMUL_Maladie_mnt!#REF!</definedName>
    <definedName name="m_at" localSheetId="16">CUMUL_Maladie_nbre!#REF!</definedName>
    <definedName name="m_at" localSheetId="12">CUMUL_Maternité_mnt!#REF!</definedName>
    <definedName name="m_at" localSheetId="17">CUMUL_Maternité_nbre!#REF!</definedName>
    <definedName name="m_at" localSheetId="15">CUMUL_Tousrisques_mnt!#REF!</definedName>
    <definedName name="m_at" localSheetId="19">CUMUL_Tousrisques_nbre!#REF!</definedName>
    <definedName name="m_at" localSheetId="4">Inva_mnt!#REF!</definedName>
    <definedName name="m_at" localSheetId="2">Maladie_mnt!#REF!</definedName>
    <definedName name="m_at" localSheetId="7">Maladie_nbre!#REF!</definedName>
    <definedName name="m_at" localSheetId="3">Maternité_mnt!#REF!</definedName>
    <definedName name="m_at" localSheetId="8">Maternité_nbre!#REF!</definedName>
    <definedName name="m_at" localSheetId="6">Tousrisques_mnt!#REF!</definedName>
    <definedName name="m_at" localSheetId="10">Tousrisques_nbre!#REF!</definedName>
    <definedName name="m_at">#REF!</definedName>
    <definedName name="m_deces" localSheetId="5">AT_mnt!#REF!</definedName>
    <definedName name="m_deces" localSheetId="9">AT_nbre!#REF!</definedName>
    <definedName name="m_deces" localSheetId="14">CUMUL_AT_mnt!#REF!</definedName>
    <definedName name="m_deces" localSheetId="18">CUMUL_AT_nbre!#REF!</definedName>
    <definedName name="m_deces" localSheetId="13">CUMUL_Inva_mnt!#REF!</definedName>
    <definedName name="m_deces" localSheetId="11">CUMUL_Maladie_mnt!#REF!</definedName>
    <definedName name="m_deces" localSheetId="16">CUMUL_Maladie_nbre!#REF!</definedName>
    <definedName name="m_deces" localSheetId="12">CUMUL_Maternité_mnt!#REF!</definedName>
    <definedName name="m_deces" localSheetId="17">CUMUL_Maternité_nbre!#REF!</definedName>
    <definedName name="m_deces" localSheetId="15">CUMUL_Tousrisques_mnt!#REF!</definedName>
    <definedName name="m_deces" localSheetId="19">CUMUL_Tousrisques_nbre!#REF!</definedName>
    <definedName name="m_deces" localSheetId="4">Inva_mnt!#REF!</definedName>
    <definedName name="m_deces" localSheetId="2">Maladie_mnt!#REF!</definedName>
    <definedName name="m_deces" localSheetId="7">Maladie_nbre!#REF!</definedName>
    <definedName name="m_deces" localSheetId="3">Maternité_mnt!#REF!</definedName>
    <definedName name="m_deces" localSheetId="8">Maternité_nbre!#REF!</definedName>
    <definedName name="m_deces" localSheetId="6">Tousrisques_mnt!#REF!</definedName>
    <definedName name="m_deces" localSheetId="10">Tousrisques_nbre!#REF!</definedName>
    <definedName name="m_deces">#REF!</definedName>
    <definedName name="m_invalidite" localSheetId="5">AT_mnt!#REF!</definedName>
    <definedName name="m_invalidite" localSheetId="9">AT_nbre!#REF!</definedName>
    <definedName name="m_invalidite" localSheetId="14">CUMUL_AT_mnt!#REF!</definedName>
    <definedName name="m_invalidite" localSheetId="18">CUMUL_AT_nbre!#REF!</definedName>
    <definedName name="m_invalidite" localSheetId="13">CUMUL_Inva_mnt!#REF!</definedName>
    <definedName name="m_invalidite" localSheetId="11">CUMUL_Maladie_mnt!#REF!</definedName>
    <definedName name="m_invalidite" localSheetId="16">CUMUL_Maladie_nbre!#REF!</definedName>
    <definedName name="m_invalidite" localSheetId="12">CUMUL_Maternité_mnt!#REF!</definedName>
    <definedName name="m_invalidite" localSheetId="17">CUMUL_Maternité_nbre!#REF!</definedName>
    <definedName name="m_invalidite" localSheetId="15">CUMUL_Tousrisques_mnt!#REF!</definedName>
    <definedName name="m_invalidite" localSheetId="19">CUMUL_Tousrisques_nbre!#REF!</definedName>
    <definedName name="m_invalidite" localSheetId="4">Inva_mnt!#REF!</definedName>
    <definedName name="m_invalidite" localSheetId="2">Maladie_mnt!#REF!</definedName>
    <definedName name="m_invalidite" localSheetId="7">Maladie_nbre!#REF!</definedName>
    <definedName name="m_invalidite" localSheetId="3">Maternité_mnt!#REF!</definedName>
    <definedName name="m_invalidite" localSheetId="8">Maternité_nbre!#REF!</definedName>
    <definedName name="m_invalidite" localSheetId="6">Tousrisques_mnt!#REF!</definedName>
    <definedName name="m_invalidite" localSheetId="10">Tousrisques_nbre!#REF!</definedName>
    <definedName name="m_invalidite">#REF!</definedName>
    <definedName name="m_maladie" localSheetId="5">AT_mnt!$E$578</definedName>
    <definedName name="m_maladie" localSheetId="9">AT_nbre!#REF!</definedName>
    <definedName name="m_maladie" localSheetId="14">CUMUL_AT_mnt!$E$578</definedName>
    <definedName name="m_maladie" localSheetId="18">CUMUL_AT_nbre!#REF!</definedName>
    <definedName name="m_maladie" localSheetId="13">CUMUL_Inva_mnt!#REF!</definedName>
    <definedName name="m_maladie" localSheetId="11">CUMUL_Maladie_mnt!$E$639</definedName>
    <definedName name="m_maladie" localSheetId="16">CUMUL_Maladie_nbre!#REF!</definedName>
    <definedName name="m_maladie" localSheetId="12">CUMUL_Maternité_mnt!$E$589</definedName>
    <definedName name="m_maladie" localSheetId="17">CUMUL_Maternité_nbre!#REF!</definedName>
    <definedName name="m_maladie" localSheetId="15">CUMUL_Tousrisques_mnt!#REF!</definedName>
    <definedName name="m_maladie" localSheetId="19">CUMUL_Tousrisques_nbre!#REF!</definedName>
    <definedName name="m_maladie" localSheetId="4">Inva_mnt!#REF!</definedName>
    <definedName name="m_maladie" localSheetId="2">Maladie_mnt!$E$639</definedName>
    <definedName name="m_maladie" localSheetId="7">Maladie_nbre!#REF!</definedName>
    <definedName name="m_maladie" localSheetId="3">Maternité_mnt!$E$589</definedName>
    <definedName name="m_maladie" localSheetId="8">Maternité_nbre!#REF!</definedName>
    <definedName name="m_maladie" localSheetId="6">Tousrisques_mnt!#REF!</definedName>
    <definedName name="m_maladie" localSheetId="10">Tousrisques_nbre!#REF!</definedName>
    <definedName name="m_maladie">#REF!</definedName>
    <definedName name="m_maternite" localSheetId="5">AT_mnt!#REF!</definedName>
    <definedName name="m_maternite" localSheetId="9">AT_nbre!#REF!</definedName>
    <definedName name="m_maternite" localSheetId="14">CUMUL_AT_mnt!#REF!</definedName>
    <definedName name="m_maternite" localSheetId="18">CUMUL_AT_nbre!#REF!</definedName>
    <definedName name="m_maternite" localSheetId="13">CUMUL_Inva_mnt!#REF!</definedName>
    <definedName name="m_maternite" localSheetId="11">CUMUL_Maladie_mnt!#REF!</definedName>
    <definedName name="m_maternite" localSheetId="16">CUMUL_Maladie_nbre!#REF!</definedName>
    <definedName name="m_maternite" localSheetId="12">CUMUL_Maternité_mnt!#REF!</definedName>
    <definedName name="m_maternite" localSheetId="17">CUMUL_Maternité_nbre!#REF!</definedName>
    <definedName name="m_maternite" localSheetId="15">CUMUL_Tousrisques_mnt!#REF!</definedName>
    <definedName name="m_maternite" localSheetId="19">CUMUL_Tousrisques_nbre!#REF!</definedName>
    <definedName name="m_maternite" localSheetId="4">Inva_mnt!#REF!</definedName>
    <definedName name="m_maternite" localSheetId="2">Maladie_mnt!#REF!</definedName>
    <definedName name="m_maternite" localSheetId="7">Maladie_nbre!#REF!</definedName>
    <definedName name="m_maternite" localSheetId="3">Maternité_mnt!#REF!</definedName>
    <definedName name="m_maternite" localSheetId="8">Maternité_nbre!#REF!</definedName>
    <definedName name="m_maternite" localSheetId="6">Tousrisques_mnt!#REF!</definedName>
    <definedName name="m_maternite" localSheetId="10">Tousrisques_nbre!#REF!</definedName>
    <definedName name="m_maternite">#REF!</definedName>
    <definedName name="maladie" localSheetId="5">AT_mnt!$F$578</definedName>
    <definedName name="maladie" localSheetId="9">AT_nbre!#REF!</definedName>
    <definedName name="maladie" localSheetId="14">CUMUL_AT_mnt!$F$578</definedName>
    <definedName name="maladie" localSheetId="18">CUMUL_AT_nbre!#REF!</definedName>
    <definedName name="maladie" localSheetId="13">CUMUL_Inva_mnt!#REF!</definedName>
    <definedName name="maladie" localSheetId="11">CUMUL_Maladie_mnt!$F$639</definedName>
    <definedName name="maladie" localSheetId="16">CUMUL_Maladie_nbre!#REF!</definedName>
    <definedName name="maladie" localSheetId="12">CUMUL_Maternité_mnt!$F$589</definedName>
    <definedName name="maladie" localSheetId="17">CUMUL_Maternité_nbre!#REF!</definedName>
    <definedName name="maladie" localSheetId="15">CUMUL_Tousrisques_mnt!#REF!</definedName>
    <definedName name="maladie" localSheetId="19">CUMUL_Tousrisques_nbre!#REF!</definedName>
    <definedName name="maladie" localSheetId="4">Inva_mnt!#REF!</definedName>
    <definedName name="maladie" localSheetId="2">Maladie_mnt!$F$639</definedName>
    <definedName name="maladie" localSheetId="7">Maladie_nbre!#REF!</definedName>
    <definedName name="maladie" localSheetId="3">Maternité_mnt!$F$589</definedName>
    <definedName name="maladie" localSheetId="8">Maternité_nbre!#REF!</definedName>
    <definedName name="maladie" localSheetId="6">Tousrisques_mnt!#REF!</definedName>
    <definedName name="maladie" localSheetId="10">Tousrisques_nbre!#REF!</definedName>
    <definedName name="maladie">#REF!</definedName>
    <definedName name="maternite" localSheetId="5">AT_mnt!#REF!</definedName>
    <definedName name="maternite" localSheetId="9">AT_nbre!#REF!</definedName>
    <definedName name="maternite" localSheetId="14">CUMUL_AT_mnt!#REF!</definedName>
    <definedName name="maternite" localSheetId="18">CUMUL_AT_nbre!#REF!</definedName>
    <definedName name="maternite" localSheetId="13">CUMUL_Inva_mnt!#REF!</definedName>
    <definedName name="maternite" localSheetId="11">CUMUL_Maladie_mnt!#REF!</definedName>
    <definedName name="maternite" localSheetId="16">CUMUL_Maladie_nbre!#REF!</definedName>
    <definedName name="maternite" localSheetId="12">CUMUL_Maternité_mnt!#REF!</definedName>
    <definedName name="maternite" localSheetId="17">CUMUL_Maternité_nbre!#REF!</definedName>
    <definedName name="maternite" localSheetId="15">CUMUL_Tousrisques_mnt!#REF!</definedName>
    <definedName name="maternite" localSheetId="19">CUMUL_Tousrisques_nbre!#REF!</definedName>
    <definedName name="maternite" localSheetId="4">Inva_mnt!#REF!</definedName>
    <definedName name="maternite" localSheetId="2">Maladie_mnt!#REF!</definedName>
    <definedName name="maternite" localSheetId="7">Maladie_nbre!#REF!</definedName>
    <definedName name="maternite" localSheetId="3">Maternité_mnt!#REF!</definedName>
    <definedName name="maternite" localSheetId="8">Maternité_nbre!#REF!</definedName>
    <definedName name="maternite" localSheetId="6">Tousrisques_mnt!#REF!</definedName>
    <definedName name="maternite" localSheetId="10">Tousrisques_nbre!#REF!</definedName>
    <definedName name="maternite">#REF!</definedName>
    <definedName name="page1" localSheetId="5">AT_mnt!#REF!</definedName>
    <definedName name="page1" localSheetId="9">AT_nbre!#REF!</definedName>
    <definedName name="page1" localSheetId="14">CUMUL_AT_mnt!#REF!</definedName>
    <definedName name="page1" localSheetId="18">CUMUL_AT_nbre!#REF!</definedName>
    <definedName name="page1" localSheetId="13">CUMUL_Inva_mnt!#REF!</definedName>
    <definedName name="page1" localSheetId="11">CUMUL_Maladie_mnt!#REF!</definedName>
    <definedName name="page1" localSheetId="16">CUMUL_Maladie_nbre!#REF!</definedName>
    <definedName name="page1" localSheetId="12">CUMUL_Maternité_mnt!#REF!</definedName>
    <definedName name="page1" localSheetId="17">CUMUL_Maternité_nbre!#REF!</definedName>
    <definedName name="page1" localSheetId="15">CUMUL_Tousrisques_mnt!#REF!</definedName>
    <definedName name="page1" localSheetId="19">CUMUL_Tousrisques_nbre!#REF!</definedName>
    <definedName name="page1" localSheetId="4">Inva_mnt!#REF!</definedName>
    <definedName name="page1" localSheetId="2">Maladie_mnt!#REF!</definedName>
    <definedName name="page1" localSheetId="7">Maladie_nbre!#REF!</definedName>
    <definedName name="page1" localSheetId="3">Maternité_mnt!#REF!</definedName>
    <definedName name="page1" localSheetId="8">Maternité_nbre!#REF!</definedName>
    <definedName name="page1" localSheetId="6">Tousrisques_mnt!#REF!</definedName>
    <definedName name="page1" localSheetId="10">Tousrisques_nbre!#REF!</definedName>
    <definedName name="page1">#REF!</definedName>
    <definedName name="prescription" localSheetId="5">AT_mnt!#REF!</definedName>
    <definedName name="prescription" localSheetId="9">AT_nbre!#REF!</definedName>
    <definedName name="prescription" localSheetId="14">CUMUL_AT_mnt!#REF!</definedName>
    <definedName name="prescription" localSheetId="18">CUMUL_AT_nbre!#REF!</definedName>
    <definedName name="prescription" localSheetId="13">CUMUL_Inva_mnt!#REF!</definedName>
    <definedName name="prescription" localSheetId="11">CUMUL_Maladie_mnt!#REF!</definedName>
    <definedName name="prescription" localSheetId="16">CUMUL_Maladie_nbre!#REF!</definedName>
    <definedName name="prescription" localSheetId="12">CUMUL_Maternité_mnt!#REF!</definedName>
    <definedName name="prescription" localSheetId="17">CUMUL_Maternité_nbre!#REF!</definedName>
    <definedName name="prescription" localSheetId="15">CUMUL_Tousrisques_mnt!#REF!</definedName>
    <definedName name="prescription" localSheetId="19">CUMUL_Tousrisques_nbre!#REF!</definedName>
    <definedName name="prescription" localSheetId="4">Inva_mnt!#REF!</definedName>
    <definedName name="prescription" localSheetId="2">Maladie_mnt!#REF!</definedName>
    <definedName name="prescription" localSheetId="7">Maladie_nbre!#REF!</definedName>
    <definedName name="prescription" localSheetId="3">Maternité_mnt!#REF!</definedName>
    <definedName name="prescription" localSheetId="8">Maternité_nbre!#REF!</definedName>
    <definedName name="prescription" localSheetId="6">Tousrisques_mnt!#REF!</definedName>
    <definedName name="prescription" localSheetId="10">Tousrisques_nbre!#REF!</definedName>
    <definedName name="prescription">#REF!</definedName>
    <definedName name="Résultats_à_fin_Juillet_1999">TAUX!$A$6:$D$125</definedName>
    <definedName name="sort">#REF!</definedName>
    <definedName name="sortx">TAUX!$A$6:$D$125</definedName>
    <definedName name="TAUX_MOYEN_DE_REMBOURSEMENT">sort</definedName>
    <definedName name="_xlnm.Print_Area" localSheetId="5">AT_mnt!$A$1:$I$601</definedName>
    <definedName name="_xlnm.Print_Area" localSheetId="9">AT_nbre!$A$1:$F$193</definedName>
    <definedName name="_xlnm.Print_Area" localSheetId="14">CUMUL_AT_mnt!$A$1:$I$601</definedName>
    <definedName name="_xlnm.Print_Area" localSheetId="18">CUMUL_AT_nbre!$A$1:$F$193</definedName>
    <definedName name="_xlnm.Print_Area" localSheetId="13">CUMUL_Inva_mnt!$A$1:$G$21</definedName>
    <definedName name="_xlnm.Print_Area" localSheetId="11">CUMUL_Maladie_mnt!$A$1:$I$659</definedName>
    <definedName name="_xlnm.Print_Area" localSheetId="16">CUMUL_Maladie_nbre!$A$1:$H$193</definedName>
    <definedName name="_xlnm.Print_Area" localSheetId="12">CUMUL_Maternité_mnt!$A$1:$I$607</definedName>
    <definedName name="_xlnm.Print_Area" localSheetId="17">CUMUL_Maternité_nbre!$A$1:$F$193</definedName>
    <definedName name="_xlnm.Print_Area" localSheetId="15">CUMUL_Tousrisques_mnt!$A$1:$I$659</definedName>
    <definedName name="_xlnm.Print_Area" localSheetId="19">CUMUL_Tousrisques_nbre!$A$1:$H$193</definedName>
    <definedName name="_xlnm.Print_Area" localSheetId="4">Inva_mnt!$A$1:$G$21</definedName>
    <definedName name="_xlnm.Print_Area" localSheetId="2">Maladie_mnt!$A$1:$I$659</definedName>
    <definedName name="_xlnm.Print_Area" localSheetId="7">Maladie_nbre!$A$1:$H$193</definedName>
    <definedName name="_xlnm.Print_Area" localSheetId="3">Maternité_mnt!$A$1:$I$607</definedName>
    <definedName name="_xlnm.Print_Area" localSheetId="8">Maternité_nbre!$A$1:$F$193</definedName>
    <definedName name="_xlnm.Print_Area" localSheetId="20">TAUX!$A$1:$D$210</definedName>
    <definedName name="_xlnm.Print_Area" localSheetId="6">Tousrisques_mnt!$A$1:$I$659</definedName>
    <definedName name="_xlnm.Print_Area" localSheetId="10">Tousrisques_nbre!$A$1:$H$193</definedName>
  </definedNames>
  <calcPr calcId="145621" fullCalcOnLoad="1"/>
</workbook>
</file>

<file path=xl/calcChain.xml><?xml version="1.0" encoding="utf-8"?>
<calcChain xmlns="http://schemas.openxmlformats.org/spreadsheetml/2006/main">
  <c r="C3" i="41" l="1"/>
  <c r="G5" i="41"/>
  <c r="G6" i="41"/>
  <c r="C112" i="41"/>
  <c r="G114" i="41"/>
  <c r="G115" i="41"/>
  <c r="B3" i="40"/>
  <c r="E5" i="40"/>
  <c r="E6" i="40"/>
  <c r="B112" i="40"/>
  <c r="E114" i="40"/>
  <c r="E115" i="40"/>
  <c r="B3" i="39"/>
  <c r="B112" i="39" s="1"/>
  <c r="E5" i="39"/>
  <c r="E6" i="39"/>
  <c r="E114" i="39"/>
  <c r="E115" i="39"/>
  <c r="C3" i="38"/>
  <c r="G5" i="38"/>
  <c r="G6" i="38"/>
  <c r="C112" i="38"/>
  <c r="G114" i="38"/>
  <c r="G115" i="38"/>
  <c r="C3" i="37"/>
  <c r="K43" i="37"/>
  <c r="K90" i="37"/>
  <c r="K138" i="37"/>
  <c r="K151" i="37"/>
  <c r="C158" i="37"/>
  <c r="B159" i="37"/>
  <c r="H160" i="37"/>
  <c r="H161" i="37"/>
  <c r="K178" i="37"/>
  <c r="K237" i="37"/>
  <c r="K297" i="37"/>
  <c r="C304" i="37"/>
  <c r="B305" i="37"/>
  <c r="H306" i="37"/>
  <c r="H307" i="37"/>
  <c r="K323" i="37"/>
  <c r="K336" i="37"/>
  <c r="K347" i="37"/>
  <c r="K358" i="37"/>
  <c r="K368" i="37"/>
  <c r="K378" i="37"/>
  <c r="K401" i="37"/>
  <c r="K402" i="37"/>
  <c r="K415" i="37"/>
  <c r="C422" i="37"/>
  <c r="B423" i="37"/>
  <c r="H424" i="37"/>
  <c r="H425" i="37"/>
  <c r="K445" i="37"/>
  <c r="K466" i="37"/>
  <c r="K483" i="37"/>
  <c r="K493" i="37"/>
  <c r="K500" i="37"/>
  <c r="K501" i="37"/>
  <c r="K504" i="37"/>
  <c r="K507" i="37"/>
  <c r="C517" i="37"/>
  <c r="B518" i="37"/>
  <c r="B561" i="37" s="1"/>
  <c r="B629" i="37" s="1"/>
  <c r="F519" i="37"/>
  <c r="K523" i="37"/>
  <c r="K524" i="37"/>
  <c r="K529" i="37"/>
  <c r="K535" i="37"/>
  <c r="K542" i="37"/>
  <c r="K555" i="37"/>
  <c r="K558" i="37"/>
  <c r="C560" i="37"/>
  <c r="F562" i="37"/>
  <c r="K564" i="37"/>
  <c r="K565" i="37"/>
  <c r="K579" i="37"/>
  <c r="K580" i="37"/>
  <c r="K583" i="37"/>
  <c r="K588" i="37"/>
  <c r="K593" i="37"/>
  <c r="K600" i="37"/>
  <c r="K601" i="37"/>
  <c r="K610" i="37"/>
  <c r="K621" i="37"/>
  <c r="K626" i="37"/>
  <c r="C628" i="37"/>
  <c r="F630" i="37"/>
  <c r="K633" i="37"/>
  <c r="K656" i="37"/>
  <c r="C3" i="36"/>
  <c r="C507" i="36" s="1"/>
  <c r="F5" i="36"/>
  <c r="F6" i="36"/>
  <c r="C133" i="36"/>
  <c r="B134" i="36"/>
  <c r="F135" i="36"/>
  <c r="F136" i="36"/>
  <c r="C260" i="36"/>
  <c r="B261" i="36"/>
  <c r="F262" i="36"/>
  <c r="F263" i="36"/>
  <c r="C372" i="36"/>
  <c r="F374" i="36"/>
  <c r="F375" i="36"/>
  <c r="B466" i="36"/>
  <c r="B508" i="36" s="1"/>
  <c r="B574" i="36" s="1"/>
  <c r="F467" i="36"/>
  <c r="F509" i="36"/>
  <c r="C573" i="36"/>
  <c r="F575" i="36"/>
  <c r="B3" i="35"/>
  <c r="C3" i="35"/>
  <c r="C3" i="34"/>
  <c r="C138" i="34" s="1"/>
  <c r="F5" i="34"/>
  <c r="F6" i="34"/>
  <c r="B139" i="34"/>
  <c r="F140" i="34"/>
  <c r="F141" i="34"/>
  <c r="B272" i="34"/>
  <c r="F273" i="34"/>
  <c r="F274" i="34"/>
  <c r="B388" i="34"/>
  <c r="F389" i="34"/>
  <c r="F390" i="34"/>
  <c r="B476" i="34"/>
  <c r="F477" i="34"/>
  <c r="B518" i="34"/>
  <c r="F519" i="34"/>
  <c r="B582" i="34"/>
  <c r="B585" i="34"/>
  <c r="K42" i="33"/>
  <c r="K89" i="33"/>
  <c r="K137" i="33"/>
  <c r="K151" i="33"/>
  <c r="C159" i="33"/>
  <c r="B160" i="33"/>
  <c r="H161" i="33"/>
  <c r="H162" i="33"/>
  <c r="K179" i="33"/>
  <c r="K238" i="33"/>
  <c r="K298" i="33"/>
  <c r="C305" i="33"/>
  <c r="B306" i="33"/>
  <c r="B430" i="33" s="1"/>
  <c r="B524" i="33" s="1"/>
  <c r="B567" i="33" s="1"/>
  <c r="B635" i="33" s="1"/>
  <c r="H307" i="33"/>
  <c r="H308" i="33"/>
  <c r="K324" i="33"/>
  <c r="K338" i="33"/>
  <c r="K350" i="33"/>
  <c r="K362" i="33"/>
  <c r="K372" i="33"/>
  <c r="K382" i="33"/>
  <c r="K406" i="33"/>
  <c r="K407" i="33"/>
  <c r="K421" i="33"/>
  <c r="C429" i="33"/>
  <c r="H431" i="33"/>
  <c r="H432" i="33"/>
  <c r="K452" i="33"/>
  <c r="K473" i="33"/>
  <c r="K489" i="33"/>
  <c r="K499" i="33"/>
  <c r="K506" i="33"/>
  <c r="K507" i="33"/>
  <c r="K510" i="33"/>
  <c r="K513" i="33"/>
  <c r="C523" i="33"/>
  <c r="F525" i="33"/>
  <c r="K529" i="33"/>
  <c r="K530" i="33"/>
  <c r="K535" i="33"/>
  <c r="K541" i="33"/>
  <c r="K548" i="33"/>
  <c r="K561" i="33"/>
  <c r="K564" i="33"/>
  <c r="C566" i="33"/>
  <c r="F568" i="33"/>
  <c r="K570" i="33"/>
  <c r="K571" i="33"/>
  <c r="K585" i="33"/>
  <c r="K586" i="33"/>
  <c r="K589" i="33"/>
  <c r="K594" i="33"/>
  <c r="K599" i="33"/>
  <c r="K606" i="33"/>
  <c r="K607" i="33"/>
  <c r="K616" i="33"/>
  <c r="K627" i="33"/>
  <c r="K632" i="33"/>
  <c r="C634" i="33"/>
  <c r="F636" i="33"/>
  <c r="K639" i="33"/>
  <c r="K659" i="33"/>
  <c r="G1" i="32"/>
  <c r="G3" i="32"/>
  <c r="G4" i="32"/>
  <c r="H4" i="32"/>
  <c r="I4" i="32"/>
  <c r="J4" i="32"/>
  <c r="K4" i="32"/>
  <c r="G7" i="32"/>
  <c r="G8" i="32"/>
  <c r="G9" i="32"/>
  <c r="G10" i="32"/>
  <c r="G11" i="32"/>
  <c r="G12" i="32"/>
  <c r="G13" i="32"/>
  <c r="G14" i="32"/>
  <c r="G15" i="32"/>
  <c r="G16" i="32"/>
  <c r="G17" i="32"/>
  <c r="G18" i="32"/>
  <c r="G20" i="32"/>
  <c r="G21" i="32"/>
  <c r="G22" i="32"/>
  <c r="G23" i="32"/>
  <c r="G24" i="32"/>
  <c r="G25" i="32"/>
  <c r="G26" i="32"/>
  <c r="G27" i="32"/>
  <c r="G28" i="32"/>
  <c r="G29" i="32"/>
  <c r="G30" i="32"/>
  <c r="G31" i="32"/>
  <c r="G32" i="32"/>
  <c r="G33" i="32"/>
  <c r="G34" i="32"/>
  <c r="G35" i="32"/>
  <c r="G37" i="32"/>
  <c r="G38" i="32"/>
  <c r="G39" i="32"/>
  <c r="G40" i="32"/>
  <c r="G41" i="32"/>
  <c r="G42" i="32"/>
  <c r="G44" i="32"/>
  <c r="G45" i="32"/>
  <c r="G46" i="32"/>
  <c r="G47" i="32"/>
  <c r="G48" i="32"/>
  <c r="G54" i="32"/>
  <c r="G55" i="32"/>
  <c r="G61" i="32"/>
  <c r="G62" i="32"/>
  <c r="G63" i="32"/>
  <c r="G65" i="32"/>
  <c r="G66" i="32"/>
  <c r="C584" i="34" l="1"/>
  <c r="C517" i="34"/>
  <c r="C475" i="34"/>
  <c r="C387" i="34"/>
  <c r="C271" i="34"/>
  <c r="C465" i="36"/>
  <c r="K501" i="18" l="1"/>
  <c r="K493" i="18"/>
  <c r="K483" i="18"/>
  <c r="K507" i="25"/>
  <c r="K499" i="25"/>
  <c r="K421" i="25"/>
  <c r="K489" i="25"/>
  <c r="K621" i="18"/>
  <c r="K627" i="25"/>
  <c r="K402" i="18"/>
  <c r="K407" i="25"/>
  <c r="K639" i="25"/>
  <c r="K593" i="18"/>
  <c r="K659" i="25"/>
  <c r="K632" i="25"/>
  <c r="K616" i="25"/>
  <c r="K607" i="25"/>
  <c r="K606" i="25"/>
  <c r="K599" i="25"/>
  <c r="K594" i="25"/>
  <c r="K589" i="25"/>
  <c r="K586" i="25"/>
  <c r="K585" i="25"/>
  <c r="K571" i="25"/>
  <c r="K570" i="25"/>
  <c r="K564" i="25"/>
  <c r="K561" i="25"/>
  <c r="K548" i="25"/>
  <c r="K541" i="25"/>
  <c r="K535" i="25"/>
  <c r="K530" i="25"/>
  <c r="K529" i="25"/>
  <c r="K513" i="25"/>
  <c r="K510" i="25"/>
  <c r="K506" i="25"/>
  <c r="K473" i="25"/>
  <c r="K452" i="25"/>
  <c r="K406" i="25"/>
  <c r="K382" i="25"/>
  <c r="K372" i="25"/>
  <c r="K362" i="25"/>
  <c r="K350" i="25"/>
  <c r="K338" i="25"/>
  <c r="K324" i="25"/>
  <c r="K298" i="25"/>
  <c r="K238" i="25"/>
  <c r="K137" i="25"/>
  <c r="K500" i="18"/>
  <c r="K466" i="18"/>
  <c r="K445" i="18"/>
  <c r="K415" i="18"/>
  <c r="K401" i="18"/>
  <c r="K378" i="18"/>
  <c r="K368" i="18"/>
  <c r="K358" i="18"/>
  <c r="K347" i="18"/>
  <c r="K336" i="18"/>
  <c r="K323" i="18"/>
  <c r="K297" i="18"/>
  <c r="K237" i="18"/>
  <c r="K178" i="18"/>
  <c r="K151" i="18"/>
  <c r="K138" i="18"/>
  <c r="K90" i="18"/>
  <c r="K43" i="18"/>
  <c r="K179" i="25"/>
  <c r="K151" i="25"/>
  <c r="K89" i="25"/>
  <c r="K656" i="18"/>
  <c r="K626" i="18"/>
  <c r="K610" i="18"/>
  <c r="K601" i="18"/>
  <c r="K600" i="18"/>
  <c r="K588" i="18"/>
  <c r="K583" i="18"/>
  <c r="K580" i="18"/>
  <c r="K579" i="18"/>
  <c r="K565" i="18"/>
  <c r="K564" i="18"/>
  <c r="K558" i="18"/>
  <c r="K555" i="18"/>
  <c r="K542" i="18"/>
  <c r="K535" i="18"/>
  <c r="K529" i="18"/>
  <c r="K524" i="18"/>
  <c r="K523" i="18"/>
  <c r="K507" i="18"/>
  <c r="K504" i="18"/>
  <c r="K633" i="18"/>
  <c r="K42" i="25"/>
  <c r="C3" i="18"/>
  <c r="C628" i="18"/>
  <c r="F630" i="18"/>
  <c r="F562" i="18"/>
  <c r="F519" i="18"/>
  <c r="H425" i="18"/>
  <c r="H424" i="18"/>
  <c r="H307" i="18"/>
  <c r="H306" i="18"/>
  <c r="B305" i="18"/>
  <c r="B423" i="18"/>
  <c r="B518" i="18"/>
  <c r="B561" i="18"/>
  <c r="B629" i="18"/>
  <c r="H161" i="18"/>
  <c r="H160" i="18"/>
  <c r="B159" i="18"/>
  <c r="B582" i="27"/>
  <c r="C3" i="13"/>
  <c r="B3" i="13"/>
  <c r="G115" i="22"/>
  <c r="G114" i="22"/>
  <c r="G6" i="22"/>
  <c r="G5" i="22"/>
  <c r="E115" i="21"/>
  <c r="E114" i="21"/>
  <c r="E6" i="21"/>
  <c r="E5" i="21"/>
  <c r="E115" i="20"/>
  <c r="E114" i="20"/>
  <c r="E6" i="20"/>
  <c r="E5" i="20"/>
  <c r="G115" i="19"/>
  <c r="G114" i="19"/>
  <c r="G6" i="19"/>
  <c r="G5" i="19"/>
  <c r="F6" i="30"/>
  <c r="F5" i="30"/>
  <c r="F136" i="30"/>
  <c r="F135" i="30"/>
  <c r="F263" i="30"/>
  <c r="F262" i="30"/>
  <c r="F375" i="30"/>
  <c r="F374" i="30"/>
  <c r="F467" i="30"/>
  <c r="F509" i="30"/>
  <c r="F575" i="30"/>
  <c r="F519" i="27"/>
  <c r="F477" i="27"/>
  <c r="F390" i="27"/>
  <c r="F389" i="27"/>
  <c r="F274" i="27"/>
  <c r="F273" i="27"/>
  <c r="F141" i="27"/>
  <c r="F140" i="27"/>
  <c r="F6" i="27"/>
  <c r="F5" i="27"/>
  <c r="F636" i="25"/>
  <c r="F568" i="25"/>
  <c r="F525" i="25"/>
  <c r="H432" i="25"/>
  <c r="H431" i="25"/>
  <c r="H308" i="25"/>
  <c r="H307" i="25"/>
  <c r="H161" i="25"/>
  <c r="H162" i="25"/>
  <c r="C429" i="25"/>
  <c r="B134" i="30"/>
  <c r="B261" i="30"/>
  <c r="B466" i="30"/>
  <c r="B508" i="30"/>
  <c r="B574" i="30"/>
  <c r="B272" i="27"/>
  <c r="B388" i="27"/>
  <c r="B476" i="27"/>
  <c r="B518" i="27"/>
  <c r="B585" i="27"/>
  <c r="B139" i="27"/>
  <c r="B306" i="25"/>
  <c r="B430" i="25"/>
  <c r="B524" i="25"/>
  <c r="B567" i="25"/>
  <c r="B635" i="25"/>
  <c r="B160" i="25"/>
  <c r="C159" i="25"/>
  <c r="C305" i="25"/>
  <c r="C523" i="25"/>
  <c r="C566" i="25"/>
  <c r="C634" i="25"/>
  <c r="C3" i="30"/>
  <c r="C260" i="30"/>
  <c r="C3" i="19"/>
  <c r="B3" i="20"/>
  <c r="C304" i="18"/>
  <c r="C422" i="18"/>
  <c r="C573" i="30"/>
  <c r="C372" i="30"/>
  <c r="C133" i="30"/>
  <c r="C3" i="27"/>
  <c r="C158" i="18"/>
  <c r="C560" i="18"/>
  <c r="C507" i="30"/>
  <c r="C465" i="30"/>
  <c r="C517" i="18"/>
  <c r="C584" i="27"/>
  <c r="C517" i="27"/>
  <c r="C138" i="27"/>
  <c r="C387" i="27"/>
  <c r="C112" i="19"/>
  <c r="B112" i="20"/>
  <c r="B3" i="21"/>
  <c r="C475" i="27"/>
  <c r="C271" i="27"/>
  <c r="B112" i="21"/>
  <c r="C3" i="22"/>
  <c r="C112" i="22"/>
</calcChain>
</file>

<file path=xl/sharedStrings.xml><?xml version="1.0" encoding="utf-8"?>
<sst xmlns="http://schemas.openxmlformats.org/spreadsheetml/2006/main" count="6487" uniqueCount="661">
  <si>
    <t xml:space="preserve">       STATISTIQUES       DES       DEPENSES       DES       C.P.A.M.                </t>
  </si>
  <si>
    <t>AVEC TICKET</t>
  </si>
  <si>
    <t>SANS TICKET</t>
  </si>
  <si>
    <t>dont prestations</t>
  </si>
  <si>
    <t xml:space="preserve"> PRESTATIONS</t>
  </si>
  <si>
    <t>MODERATEUR</t>
  </si>
  <si>
    <t>TOTAL</t>
  </si>
  <si>
    <t xml:space="preserve">     PRESTATIONS</t>
  </si>
  <si>
    <t xml:space="preserve"> TOTAL AUXILIAIRES MEDICAUX</t>
  </si>
  <si>
    <t>Médicaments remboursés à 35%</t>
  </si>
  <si>
    <t>Médicaments remboursés à 65%</t>
  </si>
  <si>
    <t>Médicaments remboursés à 80%</t>
  </si>
  <si>
    <t>Médicaments remboursés à 100%</t>
  </si>
  <si>
    <t>Indemnités journalières</t>
  </si>
  <si>
    <t>Autres prestations en espèces</t>
  </si>
  <si>
    <t>PRESTATIONS</t>
  </si>
  <si>
    <t>PENSIONS SERVIES</t>
  </si>
  <si>
    <t xml:space="preserve"> TOTAL PENSIONS SERVIES</t>
  </si>
  <si>
    <t>Autres charges techniques</t>
  </si>
  <si>
    <t xml:space="preserve"> TOTAL ASSURANCE INVALIDITE</t>
  </si>
  <si>
    <t>Frais de déplacement pour cures thermales</t>
  </si>
  <si>
    <t>Rentes servies au cours de la période</t>
  </si>
  <si>
    <t>Consultations</t>
  </si>
  <si>
    <t>Visites</t>
  </si>
  <si>
    <t>AMS Actes de kinésithérapie ostéo-articulaire</t>
  </si>
  <si>
    <t>Vaccins Grippe et ROR</t>
  </si>
  <si>
    <t>Frais de transport de VSL</t>
  </si>
  <si>
    <t>Frais de transport de TAXI</t>
  </si>
  <si>
    <t>Autres frais de transport</t>
  </si>
  <si>
    <t>I VERSEMENTS AUX ETABLISSEMENTS SANITAIRES</t>
  </si>
  <si>
    <t>TOTAL  HOSPITALISATION</t>
  </si>
  <si>
    <t>TOTAL SOINS DE VILLE</t>
  </si>
  <si>
    <t>INVALIDITE</t>
  </si>
  <si>
    <t>Participations forf. non individualisées</t>
  </si>
  <si>
    <t xml:space="preserve"> AMY Orthoptistes</t>
  </si>
  <si>
    <t>Forfait réseaux et filières de soins des laboratoires</t>
  </si>
  <si>
    <t>TOTAL rentes servies</t>
  </si>
  <si>
    <t>Rentes  ayants droits</t>
  </si>
  <si>
    <t>Rentes  assurés</t>
  </si>
  <si>
    <t>Rachats de rentes obligatoires</t>
  </si>
  <si>
    <t>Rachats de rentes facultatifs</t>
  </si>
  <si>
    <t>Transferts de capitaux constitutifs de rentes</t>
  </si>
  <si>
    <t>TOTAL INCAPACITE PERMANENTE</t>
  </si>
  <si>
    <t xml:space="preserve">Forfaits établissements et suppl. en cures thermales </t>
  </si>
  <si>
    <t>TOTAL ASSURANCE DECES</t>
  </si>
  <si>
    <t xml:space="preserve"> INCAPACITE PERMANENTE</t>
  </si>
  <si>
    <t>III - ASSURANCE INVALIDITE  IV ASSURANCE DECES : DEPENSES en milliers d'euros</t>
  </si>
  <si>
    <t>Participation forfaitaire des laboratoires</t>
  </si>
  <si>
    <t>Médicaments IVG</t>
  </si>
  <si>
    <t>Indemnité de garde ambulancière</t>
  </si>
  <si>
    <t>Contrat bonnes pratiques transporteurs</t>
  </si>
  <si>
    <t>2) ETABLISSEMENTS DE SANTE PRIVES</t>
  </si>
  <si>
    <t>A) OBJECTIF DE DEPENSES COMMUN A LA MEDECINE CHIRURGICALE,  L'OBSTETRIQUE ET L'ODONTOLOGIE (ODMCO)</t>
  </si>
  <si>
    <t>Frais de séjours et de soins (GHS, EXH)</t>
  </si>
  <si>
    <t>Suppléments journaliers aux GHS en néonatalogie (NN1, NN2, NN3)</t>
  </si>
  <si>
    <t>2. Tarification mixte: tarifs de prestation et forfaits annuels</t>
  </si>
  <si>
    <t>a) Urgence</t>
  </si>
  <si>
    <t>Forfait accueil et traitement (ATU)</t>
  </si>
  <si>
    <t>Forfait annuel (FAU)</t>
  </si>
  <si>
    <t>b) Prélèvements d'organes</t>
  </si>
  <si>
    <t>B) DOTATIONS ANNUELLES DE MISSIONS D'INTERET GENERAL ET D'AIDE A LA CONTRACTUALISATION (MIGAC)</t>
  </si>
  <si>
    <t>1. OQN Psychiatrie</t>
  </si>
  <si>
    <t>2. OQN SSR</t>
  </si>
  <si>
    <t>1. Conventions internationales</t>
  </si>
  <si>
    <t>2. Etablissements non conventionnés</t>
  </si>
  <si>
    <t>TOTAL VERSEMENTS AUX ETABLISSEMENTS SANITAIRES PRIVES</t>
  </si>
  <si>
    <t>B) HONORAIRES DU SECTEUR PUBLIC</t>
  </si>
  <si>
    <t>C) AUTRES VERSEMENTS DU SECTEUR PUBLIC</t>
  </si>
  <si>
    <t>1) Conventions internationales</t>
  </si>
  <si>
    <t>2) Hors conventions internationales</t>
  </si>
  <si>
    <t>a) Dotations annuelles complémentaires (DAC)</t>
  </si>
  <si>
    <t>2) Objectif de dépenses médecine-chir.-obst. (ODMCO)</t>
  </si>
  <si>
    <t>dont Unités de soins de longue durée (USLD)</t>
  </si>
  <si>
    <t>A) ETABLISSEMENTS ANTERIEUREMENT SOUS DOTATION GLOBALE</t>
  </si>
  <si>
    <t>1) ETABLISSEMENTS DE SANTE PUBLICS</t>
  </si>
  <si>
    <t>Médicaments remboursés à 15%</t>
  </si>
  <si>
    <t>Indemnités journalières majorées</t>
  </si>
  <si>
    <t>Autres indemnités journalières réduites</t>
  </si>
  <si>
    <t>Indemnités journalières normales et temps partiel</t>
  </si>
  <si>
    <t>Permanence pharmaceutique</t>
  </si>
  <si>
    <t>Indemnités journalières de moins de 3 mois</t>
  </si>
  <si>
    <t>Indemnités journalières de plus de 3 mois</t>
  </si>
  <si>
    <t xml:space="preserve">5. Participation assuré </t>
  </si>
  <si>
    <t>Charges d'expertises</t>
  </si>
  <si>
    <t>Préjudice amiante</t>
  </si>
  <si>
    <t xml:space="preserve">Pharmacie hospitalière  </t>
  </si>
  <si>
    <t>Autres frais LPP</t>
  </si>
  <si>
    <t xml:space="preserve"> en cliniques privées </t>
  </si>
  <si>
    <t>Omnipraticiens libéraux</t>
  </si>
  <si>
    <t xml:space="preserve">  Actes NGAP</t>
  </si>
  <si>
    <t xml:space="preserve">  Actes CCAM</t>
  </si>
  <si>
    <t>Forfaits thermaux</t>
  </si>
  <si>
    <t>SCM Soins conservateurs des stomatologues</t>
  </si>
  <si>
    <t>PRO Prothèses dentaires des stomatologues</t>
  </si>
  <si>
    <t>ORT Orthodontie des stomatologues</t>
  </si>
  <si>
    <t>Honoraires de surveillance</t>
  </si>
  <si>
    <t>Permanence des soins</t>
  </si>
  <si>
    <t>Rémunération médecin traitant</t>
  </si>
  <si>
    <t>Participation assuré (18 Euros)</t>
  </si>
  <si>
    <t>Autres honoraires du secteur privé</t>
  </si>
  <si>
    <t>Visites (y compris frais de déplacement)</t>
  </si>
  <si>
    <t>TOTAL Omnipraticiens libéraux</t>
  </si>
  <si>
    <t>Spécialistes libéraux</t>
  </si>
  <si>
    <t>Actes en P (Anatomo-cyto-pathologistes)</t>
  </si>
  <si>
    <t>Total Actes techniques</t>
  </si>
  <si>
    <t xml:space="preserve">    Actes NGAP</t>
  </si>
  <si>
    <t xml:space="preserve">    Actes CCAM</t>
  </si>
  <si>
    <t>Total Scanner-IRMN-Tomographie-Forfaits consommables</t>
  </si>
  <si>
    <t>TOTAL Spécialistes libéraux</t>
  </si>
  <si>
    <t xml:space="preserve">     IRMN</t>
  </si>
  <si>
    <t xml:space="preserve">     Scanner</t>
  </si>
  <si>
    <t xml:space="preserve">      Forfaits consommables</t>
  </si>
  <si>
    <t xml:space="preserve">     Tomographie</t>
  </si>
  <si>
    <t>TOTAL Médecins libéraux</t>
  </si>
  <si>
    <t xml:space="preserve">Actes en D </t>
  </si>
  <si>
    <t>Actes en DC</t>
  </si>
  <si>
    <t>SC Soins conservateurs</t>
  </si>
  <si>
    <t>SPR  Prothèses dentaires</t>
  </si>
  <si>
    <t>TO Orthodontie</t>
  </si>
  <si>
    <t>TOTAL Dentistes  libéraux</t>
  </si>
  <si>
    <t>TOTAL Sages-femmes libérales</t>
  </si>
  <si>
    <t>Dentistes libéraux</t>
  </si>
  <si>
    <t>Sages-femmes libérales</t>
  </si>
  <si>
    <t>Actes en SF</t>
  </si>
  <si>
    <t>Infirmiers libéraux</t>
  </si>
  <si>
    <t>AMI Soins infirmiers</t>
  </si>
  <si>
    <t>AIS Actes infirmiers de soins</t>
  </si>
  <si>
    <t>DI Démarche de soins infirmiers</t>
  </si>
  <si>
    <t>Contrats de bonne pratique et santé</t>
  </si>
  <si>
    <t>Frais de déplacement auxil. médic.</t>
  </si>
  <si>
    <t>Forfait réseaux et filières de soins auxil. médic.</t>
  </si>
  <si>
    <t>TOTAL Infirmiers libéraux</t>
  </si>
  <si>
    <t>Masseurs kinésithérapeutes libéraux</t>
  </si>
  <si>
    <t>AMK Masseurs-kinésithérapeutes</t>
  </si>
  <si>
    <t>AMC Masseurs-kinésithérapeutes en établissement</t>
  </si>
  <si>
    <t>TOTAL Masseurs kinésithérapeutes libéraux</t>
  </si>
  <si>
    <t>Orthophonistes libéraux</t>
  </si>
  <si>
    <t>TOTAL Orthophonistes libéraux</t>
  </si>
  <si>
    <t>AMO Orthophonistes</t>
  </si>
  <si>
    <t>Pédicures libéraux</t>
  </si>
  <si>
    <t>AMP Pédicures</t>
  </si>
  <si>
    <t>Orthoptistes libéraux</t>
  </si>
  <si>
    <t>TOTAL Orthoptistes libéraux</t>
  </si>
  <si>
    <t>TOTAL Pédicures libéraux</t>
  </si>
  <si>
    <t>SFI Soins infirmiers des sages femmes</t>
  </si>
  <si>
    <t>Laboratoires</t>
  </si>
  <si>
    <t>Actes d'analyses médicales</t>
  </si>
  <si>
    <t>Actes en PB</t>
  </si>
  <si>
    <t>Actes en TB</t>
  </si>
  <si>
    <t>Frais de déplacement des laboratoires</t>
  </si>
  <si>
    <t>TOTAL laboratoires</t>
  </si>
  <si>
    <t>AMY Orthoptistes</t>
  </si>
  <si>
    <t>Médicaments</t>
  </si>
  <si>
    <t>Produits d'origine humaine</t>
  </si>
  <si>
    <t>LPP</t>
  </si>
  <si>
    <t>TOTAL Dispositifs médicaux inscrits à la LPP</t>
  </si>
  <si>
    <t>TOTAL Dépenses de médicaments</t>
  </si>
  <si>
    <t>TOTAL PRESCRIPTIONS</t>
  </si>
  <si>
    <t>Autres prestations diverses</t>
  </si>
  <si>
    <t>Frais de transport d'Ambulance</t>
  </si>
  <si>
    <t>TOTAL Frais de déplacement des malades</t>
  </si>
  <si>
    <t>TOTAL  AUTRES PRESTATIONS DE SOINS DE SANTE</t>
  </si>
  <si>
    <t>Frais de déplacement des malades</t>
  </si>
  <si>
    <t xml:space="preserve">      PRESCRIPTIONS</t>
  </si>
  <si>
    <t xml:space="preserve">      PRESTATION EN ESPECES</t>
  </si>
  <si>
    <t xml:space="preserve">TOTAL PRESTATIONS EN ESPECES          </t>
  </si>
  <si>
    <t>Actes de radiologie</t>
  </si>
  <si>
    <t>TOTAL VERSEMENTS AUX ETABLISSEMENTS DE SANTE ET HONORAIRES DU SECTEUR PUBLIC</t>
  </si>
  <si>
    <t xml:space="preserve"> TOTAL STATISTIQUE MENSUELLE DES DEPENSES</t>
  </si>
  <si>
    <t xml:space="preserve">Visites </t>
  </si>
  <si>
    <t xml:space="preserve">      HONORAIRES du SECTEUR PRIVE</t>
  </si>
  <si>
    <t xml:space="preserve">      HONORAIRES du SECTEUR PRIVE </t>
  </si>
  <si>
    <t xml:space="preserve">             I - ASSURANCE MALADIE : DENOMBREMENTS (actes, coefficients (c),journées)</t>
  </si>
  <si>
    <t xml:space="preserve">             V - ASSURANCE ACCIDENTS DU TRAVAIL : DEPENSES en milliers d'euros</t>
  </si>
  <si>
    <t xml:space="preserve">             II - ASSURANCE MATERNITE : DENOMBREMENTS (actes, coefficients (c),journées)</t>
  </si>
  <si>
    <t xml:space="preserve"> IV - ASSURANCE ACCIDENTS DU TRAVAIL : DENOMBREMENTS (actes, coefficients (c),journées)</t>
  </si>
  <si>
    <t xml:space="preserve">             V - TOUS RISQUES : DENOMBREMENTS (actes, coefficients (c),journées)</t>
  </si>
  <si>
    <t>Examens de suivi</t>
  </si>
  <si>
    <t>Franchises</t>
  </si>
  <si>
    <t>Actes de pédicures pour diabétiques</t>
  </si>
  <si>
    <t>c) Forfait annuel haute technicité</t>
  </si>
  <si>
    <t>Ticket modérateur des ALD 31</t>
  </si>
  <si>
    <t>Ticket modérateur des ALD 32</t>
  </si>
  <si>
    <t>1.  Frais de séjours et de soins</t>
  </si>
  <si>
    <t>Forfaits d'hospitalisation à domicile (GHT)</t>
  </si>
  <si>
    <t>Forfaits d'IVG</t>
  </si>
  <si>
    <t>Forfaits techniques: Scanner, IRMN, Tomographie,video-capsules et consommables en médecine nucléaire</t>
  </si>
  <si>
    <t>Monitoring des sages femmes</t>
  </si>
  <si>
    <t>Tarification anciennement prix de journée (avant TAA)</t>
  </si>
  <si>
    <t>3.    Dispositifs médicaux</t>
  </si>
  <si>
    <t xml:space="preserve">4. Spécialités pharmaceutiques et produits d'origine humaine </t>
  </si>
  <si>
    <t>Médicaments en sus du GHS (PH8)</t>
  </si>
  <si>
    <t>Contrat santé solidarité</t>
  </si>
  <si>
    <t xml:space="preserve">  Actes NGAP (c)</t>
  </si>
  <si>
    <t xml:space="preserve">  Actes CCAM (c)</t>
  </si>
  <si>
    <t>Total Actes techniques (c)</t>
  </si>
  <si>
    <t>SCM Soins conservateurs des stomatologues (c)</t>
  </si>
  <si>
    <t>PRO Prothèses dentaires des stomatologues (c)</t>
  </si>
  <si>
    <t>ORT Orthodontie des stomatologues (c)</t>
  </si>
  <si>
    <t>Actes de radiologie (c)</t>
  </si>
  <si>
    <t>Actes en D (c)</t>
  </si>
  <si>
    <t>Actes en DC (c)</t>
  </si>
  <si>
    <t>SC Soins conservateurs (c)</t>
  </si>
  <si>
    <t>SPR  Prothèses dentaires (c)</t>
  </si>
  <si>
    <t>TO Orthodontie (c)</t>
  </si>
  <si>
    <t>AMI Soins infirmiers (c)</t>
  </si>
  <si>
    <t>AIS Actes infirmiers de soins (c)</t>
  </si>
  <si>
    <t>AMK Masseurs-kinésithérapeutes (c)</t>
  </si>
  <si>
    <t>AMC Masseurs-kinésithérapeutes en établissement (c)</t>
  </si>
  <si>
    <t>AMS Actes de kinésithérapie ostéo-articulaire (c)</t>
  </si>
  <si>
    <t>AMO Orthophonistes (c)</t>
  </si>
  <si>
    <t>AMY Orthoptistes (c)</t>
  </si>
  <si>
    <t>AMP Pédicures (c)</t>
  </si>
  <si>
    <t>SFI Soins infirmiers des sages femmes (c)</t>
  </si>
  <si>
    <t>Actes d'analyses médicales (c)</t>
  </si>
  <si>
    <t>Actes en KB (c)</t>
  </si>
  <si>
    <t>Actes en PB (c)</t>
  </si>
  <si>
    <t>Actes en TB (c)</t>
  </si>
  <si>
    <t>Actes techniques (c)</t>
  </si>
  <si>
    <t>Frais de déplacement des infirmiers</t>
  </si>
  <si>
    <t xml:space="preserve">Frais de déplacement des masseurs kinésithérapeutes </t>
  </si>
  <si>
    <t>Frais de déplacement des orthophonistes</t>
  </si>
  <si>
    <t>Frais de déplacement des orthoptistes</t>
  </si>
  <si>
    <t>Frais de déplacement des pédicures</t>
  </si>
  <si>
    <t>Frais de déplacement des sages femmes</t>
  </si>
  <si>
    <t>Actes techniques de radiologie (c)</t>
  </si>
  <si>
    <t>DI Démarche de soins infirmiers (c)</t>
  </si>
  <si>
    <t>TOTAL Infirmiers libéraux (c)</t>
  </si>
  <si>
    <t>TOTAL Masseurs kinésithérapeutes libéraux (c)</t>
  </si>
  <si>
    <t>TOTAL Orthophonistes libéraux (c)</t>
  </si>
  <si>
    <t>TOTAL Orthoptistes libéraux (c)</t>
  </si>
  <si>
    <t>TOTAL Pédicures libéraux (c)</t>
  </si>
  <si>
    <t>TOTAL Sages-femmes libérales (c)</t>
  </si>
  <si>
    <t xml:space="preserve"> TOTAL AUXILIAIRES MEDICAUX (c)</t>
  </si>
  <si>
    <t>TOTAL Centres de santé (c)</t>
  </si>
  <si>
    <t>TOTAL laboratoires (c)</t>
  </si>
  <si>
    <t>Dont participations forfaitaires</t>
  </si>
  <si>
    <t xml:space="preserve">dont conventions </t>
  </si>
  <si>
    <t>* les colonnes 'dont' sont indépendantes</t>
  </si>
  <si>
    <t>internationales*</t>
  </si>
  <si>
    <t>Soins à l'étranger</t>
  </si>
  <si>
    <t xml:space="preserve"> en cliniques privées* </t>
  </si>
  <si>
    <t>dont Rétrocession*</t>
  </si>
  <si>
    <t>Centres de santé (honoraires)</t>
  </si>
  <si>
    <t>Centres de santé (prescriptions)</t>
  </si>
  <si>
    <t>TOTAL Centre de santé (honoraires)</t>
  </si>
  <si>
    <t>TOTAL Centres de santé (prescriptions)</t>
  </si>
  <si>
    <t xml:space="preserve">PRESTATIONS EN ESPECES (hors maternité)         </t>
  </si>
  <si>
    <t xml:space="preserve">PRESTATIONS EN ESPECES maternité         </t>
  </si>
  <si>
    <t>* 'dont en cliniques privées' : couvre l'ensemble des prestations exécutées en cliniques privées, qu'elles soient executées dans le cadre d'un séjour ou d'un acte externe</t>
  </si>
  <si>
    <t>Participations forfaitaires (1 Euro)</t>
  </si>
  <si>
    <t>* 'dont conventions internationales' : concerne les dépenses relatives aux assurés de régimes étrangers lors de leurs séjours en France</t>
  </si>
  <si>
    <t>Forfait zone déficitaire</t>
  </si>
  <si>
    <t>TOTAL HONORAIRES SECTEUR PRIVE
(médicaux et dentaires)</t>
  </si>
  <si>
    <t>Différentiel médecin référent médedin traitant</t>
  </si>
  <si>
    <t>Majoration pour gardes et astreintes (accouchement)</t>
  </si>
  <si>
    <t>Examens de suivi de grossesse</t>
  </si>
  <si>
    <t>Chap.1 : Orthèses</t>
  </si>
  <si>
    <t>Chap.2 : Optique</t>
  </si>
  <si>
    <t>Chap.3 :   Appareils de surdité</t>
  </si>
  <si>
    <t xml:space="preserve">Chap.4 :  Prothèses externes non orthopédiques </t>
  </si>
  <si>
    <t>Chap.5 : Prothèses oculaires et faciales</t>
  </si>
  <si>
    <t xml:space="preserve">Chap.6 : Podo orthèse </t>
  </si>
  <si>
    <t xml:space="preserve">Chap.8 : Accéssoires de prothèse et d'orthoprothèse </t>
  </si>
  <si>
    <t xml:space="preserve">Chap.7 : Orthoprothèse </t>
  </si>
  <si>
    <t xml:space="preserve">Titre III </t>
  </si>
  <si>
    <t xml:space="preserve">Titre II </t>
  </si>
  <si>
    <t>Appareils matèriels de traitement et pansements</t>
  </si>
  <si>
    <t xml:space="preserve">Titre I </t>
  </si>
  <si>
    <t>Chap. 1,2,3 : Prothèses internes inertes ( )</t>
  </si>
  <si>
    <t>Chap.4 : Prothèses internes actives</t>
  </si>
  <si>
    <t>Titre IV</t>
  </si>
  <si>
    <t>Véhicule pour handicapés</t>
  </si>
  <si>
    <t>Frais de transport de SMUR</t>
  </si>
  <si>
    <t>Frais de transport de voiture personnelle</t>
  </si>
  <si>
    <t xml:space="preserve">             II- ASSURANCE MATERNITE : DEPENSES en milliers d'euros</t>
  </si>
  <si>
    <t xml:space="preserve">PRESTATIONS EN ESPECES         </t>
  </si>
  <si>
    <t xml:space="preserve">PRESTATIONS EN ESPECES       </t>
  </si>
  <si>
    <t>TOTAL PAR ACTES</t>
  </si>
  <si>
    <t>Participations forfaitaires (1 Euro)*</t>
  </si>
  <si>
    <t>Franchises*</t>
  </si>
  <si>
    <t>Participation forfaitaire des laboratoires*</t>
  </si>
  <si>
    <t>Les montants remboursés des actes soumis à franchises et participations forfaitaires ne reflètent donc pas les montants effectivement perçus par les assurés.</t>
  </si>
  <si>
    <t>Participation assuré (18 Euros)*</t>
  </si>
  <si>
    <t xml:space="preserve">             I - ASSURANCE MALADIE : DÉPENSES en milliers d'euros</t>
  </si>
  <si>
    <t xml:space="preserve">      HONORAIRES du SECTEUR PRIVÉ</t>
  </si>
  <si>
    <t>TOTAL HONORAIRES SECTEUR PRIVÉ
(médicaux et dentaires)</t>
  </si>
  <si>
    <t xml:space="preserve"> TOTAL AUXILIAIRES MÉDICAUX</t>
  </si>
  <si>
    <t xml:space="preserve">       STATISTIQUES       DES       DÉPENSES       DES       C.P.A.M.                </t>
  </si>
  <si>
    <t xml:space="preserve"> TOTAL STATISTIQUE MENSUELLE DES DÉPENSES</t>
  </si>
  <si>
    <t>TOTAL VERSEMENTS AUX ÉTABLISSEMENTS SANITAIRES PRIVÉS</t>
  </si>
  <si>
    <t>A) OBJECTIF DE DÉPENSES COMMUN A LA MÉDECINE CHIRURGICALE,  L'OBSTETRIQUE ET L'ODONTOLOGIE (ODMCO)</t>
  </si>
  <si>
    <t>2) ÉTABLISSEMENTS DE SANTE PRIVÉS</t>
  </si>
  <si>
    <t>TOTAL VERSEMENTS AUX ÉTABLISSEMENTS DE SANTÉ ET HONORAIRES DU SECTEUR PUBLIC</t>
  </si>
  <si>
    <t>A) ÉTABLISSEMENTS ANTERIEUREMENT SOUS DOTATION GLOBALE</t>
  </si>
  <si>
    <t>1) ÉTABLISSEMENTS DE SANTE PUBLICS</t>
  </si>
  <si>
    <t>I VERSEMENTS AUX ÉTABLISSEMENTS SANITAIRES</t>
  </si>
  <si>
    <t>TOTAL  AUTRES PRESTATIONS DE SOINS DE SANTÉ</t>
  </si>
  <si>
    <t>Allocation accompagnement fin de vie</t>
  </si>
  <si>
    <t>Médicaments remboursés à 30%</t>
  </si>
  <si>
    <t>PCAP</t>
  </si>
  <si>
    <t>en %</t>
  </si>
  <si>
    <t>Administration de produits et prestations en environnement hospitalier</t>
  </si>
  <si>
    <t>Actes en KMB prélèvement sanguin médecin biologiste</t>
  </si>
  <si>
    <t xml:space="preserve">    Actes de chirurgie - CCAM</t>
  </si>
  <si>
    <t xml:space="preserve">    Actes d'obstétrique - CCAM</t>
  </si>
  <si>
    <t xml:space="preserve">    Actes d'anesthésie - CCAM</t>
  </si>
  <si>
    <t xml:space="preserve">    Actes échographie - CCAM</t>
  </si>
  <si>
    <t xml:space="preserve">    Actes d'imagerie (hors échographie) - CCAM</t>
  </si>
  <si>
    <t xml:space="preserve">    Actes techniques médicaux (hors imagerie) - CCAM</t>
  </si>
  <si>
    <t>Paiement à la performance</t>
  </si>
  <si>
    <t>Sophia</t>
  </si>
  <si>
    <t>Option démographique</t>
  </si>
  <si>
    <t>Option santé solidarité territoriale</t>
  </si>
  <si>
    <t xml:space="preserve">Dont FIR permanence des soins </t>
  </si>
  <si>
    <t xml:space="preserve">Dont Forfaits FIR ( FCDAG, FPP et FET) </t>
  </si>
  <si>
    <t>Dont participation assuré (18 Euros)</t>
  </si>
  <si>
    <t xml:space="preserve"> Avantages de base</t>
  </si>
  <si>
    <t xml:space="preserve"> Allocations supplémentaires</t>
  </si>
  <si>
    <t xml:space="preserve"> Majoration tierce personnes</t>
  </si>
  <si>
    <t xml:space="preserve">     Actes échographie - Actes CCAM (c)</t>
  </si>
  <si>
    <t xml:space="preserve">     Actes d'imagerie (hors échographie) -  Actes CCAM (c)</t>
  </si>
  <si>
    <t xml:space="preserve">     Actes de chirurgie - Actes CCAM (c)</t>
  </si>
  <si>
    <t xml:space="preserve">     Actes techniques médicaux (hors imagerie) - Actes CCAM (c)</t>
  </si>
  <si>
    <t xml:space="preserve">     Actes d'obstétrique - Actes CCAM (c)</t>
  </si>
  <si>
    <t xml:space="preserve">     Actes d'anesthésie - Actes CCAM (c)</t>
  </si>
  <si>
    <t xml:space="preserve">      Actes de chirurgie - CCAM</t>
  </si>
  <si>
    <t xml:space="preserve">      Actes d'obstétrique - CCAM</t>
  </si>
  <si>
    <t xml:space="preserve">      Actes d'anesthésie - CCAM</t>
  </si>
  <si>
    <t xml:space="preserve">      Actes échographie - CCAM</t>
  </si>
  <si>
    <t xml:space="preserve">      Actes d'imagerie (hors échographie) - CCAM</t>
  </si>
  <si>
    <t xml:space="preserve">      Actes techniques médicaux (hors imagerie) - CCAM</t>
  </si>
  <si>
    <t xml:space="preserve">        STATISTIQUES       DES       DEPENSES       DES       C.P.A.M.                </t>
  </si>
  <si>
    <t>PCAP en %</t>
  </si>
  <si>
    <t>Avantages de base - Assurés</t>
  </si>
  <si>
    <t>Avantages de base - Ayants droit</t>
  </si>
  <si>
    <t>Allocations sup. - Assurés</t>
  </si>
  <si>
    <t>Allocations sup. - Ayants droit</t>
  </si>
  <si>
    <t>Majoration tierce personne - Assurés</t>
  </si>
  <si>
    <t>Majoration tierce personne - Ayants droit</t>
  </si>
  <si>
    <t xml:space="preserve">Total Actes techniques </t>
  </si>
  <si>
    <t>TOTAL Médecins libéraux (omnipraticiens libéraux+spécialistes libéraux)</t>
  </si>
  <si>
    <t>E) OQN - PSYCHIATRIE - SOINS DE SUITE OU READAPTATION FONCTIONNELLE (SSR)</t>
  </si>
  <si>
    <t>F) UNITES DE SOINS DE LONGUE DUREE (USLD)</t>
  </si>
  <si>
    <t>G) AUTRES VERSEMENTS</t>
  </si>
  <si>
    <t>Rémunération sur objectifs de santé publique</t>
  </si>
  <si>
    <t>Rémunération médecins pour envoi du questionnaire médical des patients SOPHIA</t>
  </si>
  <si>
    <t>Indemnités journalières - Maternité</t>
  </si>
  <si>
    <t>Autres prestations en espèces - Maternité</t>
  </si>
  <si>
    <t>Contrats transporteurs</t>
  </si>
  <si>
    <t>Option démographique médecins</t>
  </si>
  <si>
    <t>Option démographique sages-femmes</t>
  </si>
  <si>
    <t>Option démographique masseurs kinésithérapeutes</t>
  </si>
  <si>
    <t>Option démographique masseurs-kinésithérapeutes</t>
  </si>
  <si>
    <t>CAQCOS Pharmacie/LPP</t>
  </si>
  <si>
    <t>Rémunération sur objectifs des pharmaciens</t>
  </si>
  <si>
    <t>Option démographie des orthophonistes</t>
  </si>
  <si>
    <t>d) Médicaments facturés en sus</t>
  </si>
  <si>
    <t>e) Dispositifs médicaux facturés en sus</t>
  </si>
  <si>
    <t>f) Forfaits annuels</t>
  </si>
  <si>
    <t xml:space="preserve">Reversement du coefficient prudentiel </t>
  </si>
  <si>
    <t xml:space="preserve">b) Reversement du coefficient prudentiel </t>
  </si>
  <si>
    <t>3) Facturation directe frais de séjour</t>
  </si>
  <si>
    <t>4) Dotations annuelles de financement des missions d'intérêt général et d'aide à la contractualisation (MIGAC)</t>
  </si>
  <si>
    <t>5) Permanence des soins - FIR</t>
  </si>
  <si>
    <t xml:space="preserve">6) Forfaits (centre dépistage anonyme et gratuit FCDAG, périnataux de proximité FPP, éducation thérapeutique FET) - FIR  </t>
  </si>
  <si>
    <t>7) Financements transversaux ex MIG - FIR</t>
  </si>
  <si>
    <r>
      <t xml:space="preserve">8) </t>
    </r>
    <r>
      <rPr>
        <sz val="8"/>
        <rFont val="Arial"/>
        <family val="2"/>
      </rPr>
      <t>Personnes âgées ex MIG - FIR</t>
    </r>
  </si>
  <si>
    <t>9) Performance et restructuration ex AC - FIR</t>
  </si>
  <si>
    <t>10) Dotations globales de financement</t>
  </si>
  <si>
    <t>5) Dotations globales de financement</t>
  </si>
  <si>
    <t>7) Dotations globales de financement</t>
  </si>
  <si>
    <t>Forfait de prélèvement (PO1, ..., PO9, POA)</t>
  </si>
  <si>
    <t>Forfaits de dialyse et indemnité compensatrice à tierce personne (DTP)</t>
  </si>
  <si>
    <t>Permanence des soins chirurgiens-dentistes</t>
  </si>
  <si>
    <t>Dont facturation directe ( actes, consultations externes, scanner-irmn)</t>
  </si>
  <si>
    <t xml:space="preserve">* Les montants des franchises et participations forfaitaires ne sont pas déduits des dépenses des actes auxquels elles se rapportent. </t>
  </si>
  <si>
    <t xml:space="preserve">*  Les montants des franchises et participations forfaitaires ne sont pas déduits des dépenses des actes auxquels elles se rapportent. </t>
  </si>
  <si>
    <t>Autres (dont forfait innovation)</t>
  </si>
  <si>
    <t>b) Prélèvements d'organes et autres forfaits</t>
  </si>
  <si>
    <t>Forfait médecin traitant</t>
  </si>
  <si>
    <t>Acte de téléconsultation </t>
  </si>
  <si>
    <t>Forfait sortie précoce </t>
  </si>
  <si>
    <t>Soins de Proximité</t>
  </si>
  <si>
    <t>Contribution du Régime Général à la Dotation des ARS pour le Financement du FIR</t>
  </si>
  <si>
    <t>Actes en KE et ADE</t>
  </si>
  <si>
    <t>Actes en SF, ACO, ADC et ATM</t>
  </si>
  <si>
    <t>Rémunération suivi personnes âgées - Consultations</t>
  </si>
  <si>
    <t>Rémunération suivi personnes âgées - Visites</t>
  </si>
  <si>
    <t>Prise en charge dépassement attentat</t>
  </si>
  <si>
    <t>MIGAC ODMCO</t>
  </si>
  <si>
    <t>MIGAC SSR</t>
  </si>
  <si>
    <t>Médicaments coûteux (PH1), produits d'origine humaine</t>
  </si>
  <si>
    <t>Médicaments sous ATU séjour</t>
  </si>
  <si>
    <t>f1) d'urgence (FAU)</t>
  </si>
  <si>
    <t>f2) de prélèvement d'organes (FAPO)</t>
  </si>
  <si>
    <t>f3) de transplantations et greffes de moelles osseuses (FATGO)</t>
  </si>
  <si>
    <t>f4) d'activité isolée (FAI)</t>
  </si>
  <si>
    <t>forfaits psychiatrie (PY0 à PY7, PY9)</t>
  </si>
  <si>
    <t xml:space="preserve">reversement du coefficient prudentiel </t>
  </si>
  <si>
    <t>participation assuré (18 Euros)</t>
  </si>
  <si>
    <t>autres Psychiatrie</t>
  </si>
  <si>
    <t>forfaits de séances de soins (SNS ou FS)</t>
  </si>
  <si>
    <t>autres SSR</t>
  </si>
  <si>
    <t>dont Dotations annuelles de financement ( DAF) et modulées  à l'activité ( DMA)</t>
  </si>
  <si>
    <t>dont Autres financements SSR ( ACE, MO, PTS)</t>
  </si>
  <si>
    <t>f5) Incitation financière à l'amélioration de la qualité (IFAQ)</t>
  </si>
  <si>
    <t>dont incitation financière à l'amélioration de la qualité (IFAQ) et Reversement du coefficient prudentiel SSR</t>
  </si>
  <si>
    <t>dont MIGAC MCOO</t>
  </si>
  <si>
    <t>dont MIGAC SSR</t>
  </si>
  <si>
    <t xml:space="preserve">1) Dotations annuelles </t>
  </si>
  <si>
    <t>Différentiel médecin référent médecin traitant</t>
  </si>
  <si>
    <t>Option démographique chirurgiens-dentistes</t>
  </si>
  <si>
    <t>c) Tarification à l'activité ( y compris Hôpitaux de proximité et dégressivité tarifaire)</t>
  </si>
  <si>
    <t>Acte de télésuveillance </t>
  </si>
  <si>
    <t>Options démographiques infirmiers</t>
  </si>
  <si>
    <t>Acte de télésurveillance </t>
  </si>
  <si>
    <t xml:space="preserve">Aides financières au professionnels de santé </t>
  </si>
  <si>
    <t>Contrats Ophtalmologistes</t>
  </si>
  <si>
    <t>Forfait patientèle médecin traitant</t>
  </si>
  <si>
    <t xml:space="preserve">Contrats démographiques - conventions 2016 (CAIM, COSCOM, COTRAM,CSTM) </t>
  </si>
  <si>
    <t>Prise en charge des cotisations des signataires du CAS + OPTAM</t>
  </si>
  <si>
    <t>Acte de téléconsultation  et de télésurveillance </t>
  </si>
  <si>
    <t xml:space="preserve">Autres </t>
  </si>
  <si>
    <t>Autres</t>
  </si>
  <si>
    <t>IFAQ SSR</t>
  </si>
  <si>
    <t>Acte de téléconsultation et télésurveillance </t>
  </si>
  <si>
    <t>Forfaits Orthoptistes</t>
  </si>
  <si>
    <t>Suppléments journaliers aux GHS en réanimation (REA, REP), soins intensifs (STF), surveillance continue (SRC), soins particulièrement coûteux (SRA), supplément de surveillance continue (SSC), supplément transport (TSE, TDE), supplément antepartum (ANT), supplément radiothérapie pédiatrique (RAP)</t>
  </si>
  <si>
    <t>Suppléments journaliers aux GHS en réanimation (REA, REP), soins intensifs (STF), surveillance continue (SRC), soins particulièrement coûteux (SRA), supplément de surveillance continue (SSC), supplément transport (TSE, TDE), supplément antepartum (ANT), supplément radiothérapie pédiatrique (RAP), supplément transport (TSE, TDE)</t>
  </si>
  <si>
    <t>forfaits psychiatrie (PY0 à PY9)</t>
  </si>
  <si>
    <t>* Les montants remboursés des actes soumis à franchises et participations forfaitaires ne reflètent donc pas les montants effectivement perçus par les assurés.</t>
  </si>
  <si>
    <t>honoraires de dispensation non individualisables </t>
  </si>
  <si>
    <t>Fonds pour l'innovation du système de santé (FISS-ART. 51)</t>
  </si>
  <si>
    <t>Forfait annuel d'activité (CPO, activité isolée, Hôpitaux de proximité,IFAQ,CP1 et CP2)</t>
  </si>
  <si>
    <t>Contrats de bonne pratique et santé et aides financières DMP </t>
  </si>
  <si>
    <t xml:space="preserve">Forfaits Orthophonistes </t>
  </si>
  <si>
    <t>Fonds pour l'innovation du système de santé (FISS-ART.51)</t>
  </si>
  <si>
    <t>Indemnités journalières des Indépendants</t>
  </si>
  <si>
    <t>Rémunération des Communautés Professionnelles Territoriales de Santé (CPTS)</t>
  </si>
  <si>
    <t>Honoraires soins Pharmaciens</t>
  </si>
  <si>
    <t>Rémunération sur objectifs de santé publique + Forfait structure médecins + Assistants médicaux</t>
  </si>
  <si>
    <t>Actes en KB et en KMB</t>
  </si>
  <si>
    <t>IFAQ Psychiatrie</t>
  </si>
  <si>
    <t xml:space="preserve">Aides financières aux professionnels de santé </t>
  </si>
  <si>
    <t>Honoraire de dispensation adaptée</t>
  </si>
  <si>
    <t>Indemnités vacations COVID19 Professionnels de santé</t>
  </si>
  <si>
    <t>Avance CPA - COVID Spécialistes</t>
  </si>
  <si>
    <t>Avance CPA - COVID Omnipraticiens</t>
  </si>
  <si>
    <t xml:space="preserve">Avance CPA - COVID Médécins libéraux </t>
  </si>
  <si>
    <t>Avance CPA - COVID Sages-femmes libérales</t>
  </si>
  <si>
    <t xml:space="preserve">Avance CPA - COVID Dentistes </t>
  </si>
  <si>
    <t>Avance CPA - COVID Infirmiers</t>
  </si>
  <si>
    <t xml:space="preserve">Avance CPA - COVID Masseurs-kinésithérapeutes </t>
  </si>
  <si>
    <t>Avance CPA - COVID Orthophonistes</t>
  </si>
  <si>
    <t>Avance CPA - COVID Orthoptistes</t>
  </si>
  <si>
    <t xml:space="preserve">Avance CPA - COVID Pédicures </t>
  </si>
  <si>
    <t>Avance CPA - COVID Pharmaciens</t>
  </si>
  <si>
    <t xml:space="preserve">Avance CPA - COVID LPP </t>
  </si>
  <si>
    <t xml:space="preserve">Avance CPA - COVID Transporteurs </t>
  </si>
  <si>
    <t xml:space="preserve">Avance CPA - COVID </t>
  </si>
  <si>
    <t>Avance CPA - COVID Laboratoires</t>
  </si>
  <si>
    <t>MIGAC PSY</t>
  </si>
  <si>
    <t xml:space="preserve">           MIGAC PSY</t>
  </si>
  <si>
    <t>Campagne Vaccination Covid - Laboratoires</t>
  </si>
  <si>
    <t>Rémunération Tests PCR - Covid 19</t>
  </si>
  <si>
    <t>Psychologues</t>
  </si>
  <si>
    <t>TOTAL Psychologues</t>
  </si>
  <si>
    <t>Consultations psychologue</t>
  </si>
  <si>
    <t>forfaits pharmaceutiques (PHJ) et médicaments en sus</t>
  </si>
  <si>
    <t>prix de journée et frais de séjour</t>
  </si>
  <si>
    <t xml:space="preserve">prix de journée </t>
  </si>
  <si>
    <t xml:space="preserve">suppléments journaliers </t>
  </si>
  <si>
    <t>dotations</t>
  </si>
  <si>
    <t>dotations et plateau technique spécialisé</t>
  </si>
  <si>
    <t>TOTAL VERSEMENTS AUX ETABLISSEMENTS MEDICO SOCIAUX RELEVANT DE L'ASSURANCE MALADIE</t>
  </si>
  <si>
    <t>Délivrance de masques et tests covid</t>
  </si>
  <si>
    <t>Campagne vaccination Covid</t>
  </si>
  <si>
    <t>3. Honoraires des salariés - Réforme des urgences</t>
  </si>
  <si>
    <t>4. Télésurveillance</t>
  </si>
  <si>
    <t>Forfaits télésurveillance</t>
  </si>
  <si>
    <r>
      <t xml:space="preserve">Forfait sécurité et environnement (SE1, SE2, SE3, SE4, </t>
    </r>
    <r>
      <rPr>
        <sz val="8"/>
        <color indexed="8"/>
        <rFont val="Arial"/>
        <family val="2"/>
      </rPr>
      <t>SE5</t>
    </r>
    <r>
      <rPr>
        <sz val="8"/>
        <color indexed="8"/>
        <rFont val="Arial"/>
        <family val="2"/>
      </rPr>
      <t xml:space="preserve">, SE6, SE7, </t>
    </r>
    <r>
      <rPr>
        <sz val="8"/>
        <color indexed="8"/>
        <rFont val="Arial"/>
        <family val="2"/>
      </rPr>
      <t>FPI</t>
    </r>
    <r>
      <rPr>
        <sz val="8"/>
        <color indexed="8"/>
        <rFont val="Arial"/>
        <family val="2"/>
      </rPr>
      <t>, FSD)</t>
    </r>
  </si>
  <si>
    <t>Forfait sécurité et environnement (SE1, SE2, SE3, SE4, SE5, SE6, SE7, FPI, FSD)</t>
  </si>
  <si>
    <t xml:space="preserve">C) Forfaits (centre dépistage anonyme et gratuit FCDAG, périnataux de proximité FPP, éducation thérapeutique FET) - FIR  </t>
  </si>
  <si>
    <t>D) Financements transversaux ex MIG , PA ex MIG, Performance et restructuration ex AC - FIR</t>
  </si>
  <si>
    <t>D) OQN - PSYCHIATRIE - SOINS DE SUITE OU READAPTATION FONCTIONNELLE (SSR)</t>
  </si>
  <si>
    <t>E) UNITES DE SOINS DE LONGUE DUREE (USLD)</t>
  </si>
  <si>
    <t>F) AUTRES VERSEMENTS</t>
  </si>
  <si>
    <t>Rémunération biosimilaire</t>
  </si>
  <si>
    <t>Service d'accès aux soins</t>
  </si>
  <si>
    <t xml:space="preserve">Service d'accès aux soins </t>
  </si>
  <si>
    <t xml:space="preserve">Rémunération biosimilaire et forfait VSM </t>
  </si>
  <si>
    <t xml:space="preserve">Protocole coopératif, MRTC et Forfait IPA </t>
  </si>
  <si>
    <t>Dépistages des laboratoires</t>
  </si>
  <si>
    <t>Rémunération vacations - Campagne vaccination Covid et HPV</t>
  </si>
  <si>
    <t xml:space="preserve">Délivrance vaccin HPV </t>
  </si>
  <si>
    <t>Forfait structure - Aide à la numérisation et à la télétransmission </t>
  </si>
  <si>
    <t>Forfaits aide à l'informatisation (hors médecins - gestion FAC)</t>
  </si>
  <si>
    <t>MOIS DE JANVIER 2024</t>
  </si>
  <si>
    <t>GAM</t>
  </si>
  <si>
    <t>TOTAL STATISTIQUE MENSUELLE DES DÉPENSES</t>
  </si>
  <si>
    <t>Assurance Décès</t>
  </si>
  <si>
    <t>Assurance Invalidité</t>
  </si>
  <si>
    <t>Incapacité permanente AT, charges d'expertise, préjudice amiante</t>
  </si>
  <si>
    <t>Prestations en espèces maternité</t>
  </si>
  <si>
    <t>Dépenses non régulées du secteur privé</t>
  </si>
  <si>
    <t>OQN SSR</t>
  </si>
  <si>
    <t xml:space="preserve">OQN Psychiatrie </t>
  </si>
  <si>
    <t>OQN-PSYCHIATRIE-SOINS DE SUITE OU RÉADAPTATION FONCTIONNELLE</t>
  </si>
  <si>
    <t>FIR Secteur privé</t>
  </si>
  <si>
    <t>MIGAC Secteur privé</t>
  </si>
  <si>
    <t>ODMCO Secteur privé</t>
  </si>
  <si>
    <t>TOTAL VERSEMENTS AUX ÉTABLISSEMENTS DE SANTÉ PUBLICS ET HONORAIRES DU SECTEUR PUBLIC</t>
  </si>
  <si>
    <t>Autres versements du secteur public</t>
  </si>
  <si>
    <t>Honoraires du secteur public</t>
  </si>
  <si>
    <t>DAF secteur public</t>
  </si>
  <si>
    <t>FIR Secteur public</t>
  </si>
  <si>
    <t>MIGAC Secteur public</t>
  </si>
  <si>
    <t>ODMCO Secteur public</t>
  </si>
  <si>
    <t>TOTAL SOINS EXÉCUTÉS EN VILLE</t>
  </si>
  <si>
    <t>Ticket modérateur des ALD 31-32</t>
  </si>
  <si>
    <t>TOTAL PRODUITS DE SANTÉ</t>
  </si>
  <si>
    <t>TOTAL SOINS  EXÉCUTÉS EN VILLE HORS PRODUITS DE SANTÉ</t>
  </si>
  <si>
    <t xml:space="preserve">Prestations en espèces </t>
  </si>
  <si>
    <t>Sages-femmes libérales (actes infirmiers prescrits)</t>
  </si>
  <si>
    <t xml:space="preserve">TOTAL HONORAIRES SECTEUR PRIVÉ (médicaux et dentaires) </t>
  </si>
  <si>
    <t>AT</t>
  </si>
  <si>
    <t>maternité</t>
  </si>
  <si>
    <t>maladie</t>
  </si>
  <si>
    <t xml:space="preserve">  PRESTATIONS</t>
  </si>
  <si>
    <t xml:space="preserve"> ASSURANCES :  MALADIE   MATERNITÉ   INVALIDITE   DÉCÈS   ACCIDENTS DU TRAVAIL                                           
DÉPENSES en milliers d'euros </t>
  </si>
  <si>
    <t xml:space="preserve">RÉSULTATS  DE SYNTHESE           </t>
  </si>
  <si>
    <t>PERIODE DU 1.1 AU 31.1.2024</t>
  </si>
  <si>
    <t xml:space="preserve"> ASSURANCES :  MALADIE   MATERNITE   INVALIDITE   DECES   ACCIDENTS DU TRAVAIL                                           
Taux d'évolution PCAP</t>
  </si>
  <si>
    <r>
      <t xml:space="preserve">Forfait sécurité et environnement (SE1, SE2, SE3, SE4, </t>
    </r>
    <r>
      <rPr>
        <sz val="8"/>
        <color indexed="8"/>
        <rFont val="Arial"/>
        <family val="2"/>
      </rPr>
      <t>SE5</t>
    </r>
    <r>
      <rPr>
        <sz val="8"/>
        <color indexed="8"/>
        <rFont val="Arial"/>
        <family val="2"/>
      </rPr>
      <t xml:space="preserve">, SE6, SE7, </t>
    </r>
    <r>
      <rPr>
        <sz val="8"/>
        <color indexed="8"/>
        <rFont val="Arial"/>
        <family val="2"/>
      </rPr>
      <t>FPI</t>
    </r>
    <r>
      <rPr>
        <sz val="8"/>
        <color indexed="8"/>
        <rFont val="Arial"/>
        <family val="2"/>
      </rPr>
      <t>, FSD)</t>
    </r>
  </si>
  <si>
    <r>
      <t xml:space="preserve">* </t>
    </r>
    <r>
      <rPr>
        <sz val="8"/>
        <color indexed="8"/>
        <rFont val="Arial"/>
        <family val="2"/>
      </rPr>
      <t>hors IJ, établissements publics, MIGAC,FIR, DG et médicalisation</t>
    </r>
  </si>
  <si>
    <t>TOTAL GENERAL MALADIE*</t>
  </si>
  <si>
    <t>Autres prestations médico-sociales</t>
  </si>
  <si>
    <t>Personnes agées</t>
  </si>
  <si>
    <t>Adultes handicapés</t>
  </si>
  <si>
    <t>Enfance inadaptée</t>
  </si>
  <si>
    <t>TOTAL DES PRESTATIONS MEDICO-SOCIALES (hors DG)</t>
  </si>
  <si>
    <t xml:space="preserve">      1. Conventions internationales</t>
  </si>
  <si>
    <t>D) AUTRES VERSEMENTS</t>
  </si>
  <si>
    <t xml:space="preserve">      C) UNITES DE SOINS DE LONGUE DUREE (USLD)</t>
  </si>
  <si>
    <t xml:space="preserve">      1. OQN Psychiatrie</t>
  </si>
  <si>
    <t>B) OQN - PSYCHIATRIE - SOINS DE SUITE OU READAPTATION FONCTIONNELLE (SSR)</t>
  </si>
  <si>
    <t xml:space="preserve"> Médicaments coûteux (PH1), produits d'origine humaine </t>
  </si>
  <si>
    <t xml:space="preserve">       Médicaments en sus du GHS (PH8)</t>
  </si>
  <si>
    <t xml:space="preserve">            3.    Dispositifs médicaux</t>
  </si>
  <si>
    <t xml:space="preserve">                      c) Forfait annuel haute technicité</t>
  </si>
  <si>
    <t xml:space="preserve">                              Forfait annuel d'activité (CPO)</t>
  </si>
  <si>
    <t xml:space="preserve">   Forfait de prélèvement (PO1, PO2, PO3, PO4)</t>
  </si>
  <si>
    <t xml:space="preserve">                      b) Prélèvements d'organes</t>
  </si>
  <si>
    <t xml:space="preserve">                              Forfait annuel (FAU)</t>
  </si>
  <si>
    <t xml:space="preserve">   Forfait accueil et traitement (ATU)</t>
  </si>
  <si>
    <t xml:space="preserve">          a) Urgence</t>
  </si>
  <si>
    <t xml:space="preserve">            2. Tarification mixte: tarifs de prestation et forfaits annuels</t>
  </si>
  <si>
    <t xml:space="preserve"> dont Tarification anciennement prix de journée (avant TAA)</t>
  </si>
  <si>
    <t xml:space="preserve"> dont Monitoring des sages femmes</t>
  </si>
  <si>
    <t xml:space="preserve"> dont Forfaits techniques: Scanner, IRMN, Tomographie,video-capsules et consommables en médecine nucléaire</t>
  </si>
  <si>
    <t xml:space="preserve"> dont Forfaits d'IVG</t>
  </si>
  <si>
    <t xml:space="preserve"> dont Forfaits de dialyse (D01, …, D011) et indemnité compensatrice à tierce personne (DTP)</t>
  </si>
  <si>
    <t xml:space="preserve"> dont Forfaits d'hospitalisation à domicile (GHT)</t>
  </si>
  <si>
    <t xml:space="preserve"> dont Administration de produits et prestations en environnement hospitalier</t>
  </si>
  <si>
    <t xml:space="preserve"> dont Forfait sécurité et environnement (SE1, SE2, SE3, SE4, FSD)</t>
  </si>
  <si>
    <t xml:space="preserve"> dont Suppléments journaliers aux GHS en néonatalogie (NN1, NN2, NN3)</t>
  </si>
  <si>
    <t xml:space="preserve"> dont Suppléments journaliers aux GHS en réanimation (REA, REP), soins intensifs (STF), surveillance continue (SRC), soins particulièrement coûteux (SRA), supplément de surveillance continue (SSC)</t>
  </si>
  <si>
    <t xml:space="preserve">                   dont Frais de séjours et de soins (GHS, EXH)</t>
  </si>
  <si>
    <t xml:space="preserve">     1.  Frais de séjours et de soins</t>
  </si>
  <si>
    <t>TOTAL VERSEMENTS AUX ETABLISSEMENTS SANITAIRES PRIVES (hors MIGAC, FIR)</t>
  </si>
  <si>
    <t>ETABLISSEMENTS DE SANTE PRIVES ET MEDICAUX-SOCIAUX</t>
  </si>
  <si>
    <t xml:space="preserve">            dont Honoraires du secteur à tarification administrative</t>
  </si>
  <si>
    <t xml:space="preserve">            dont Hors Conventions internationales</t>
  </si>
  <si>
    <t xml:space="preserve">            dont Conventions internationales</t>
  </si>
  <si>
    <t>TOTAL  SECTEUR A TARIFICATION ADMINISTRATIVE (hors DG)</t>
  </si>
  <si>
    <t>ETABLISSEMENTS SANITAIRES ET MEDICO - SOCIAUX</t>
  </si>
  <si>
    <t>TOTAL SOINS DE VILLE (hors IJ)</t>
  </si>
  <si>
    <t xml:space="preserve">           dont TOTAL  AUTRES PRESTATIONS DE SOINS DE SANTE</t>
  </si>
  <si>
    <t xml:space="preserve">           dont Autres prestations diverses</t>
  </si>
  <si>
    <t xml:space="preserve">           dont Participations forf. non individualisées</t>
  </si>
  <si>
    <t xml:space="preserve">   dont Frais de déplacement pour cures thermales</t>
  </si>
  <si>
    <t xml:space="preserve">     dont TOTAL Frais de déplacement des malades</t>
  </si>
  <si>
    <t xml:space="preserve">   dont Véhicule pour handicapés</t>
  </si>
  <si>
    <t xml:space="preserve">        Prothèses internes actives</t>
  </si>
  <si>
    <t xml:space="preserve">        Prothèses internes inertes</t>
  </si>
  <si>
    <t xml:space="preserve">    dont TOTAL PROTHESES INTERNES</t>
  </si>
  <si>
    <t xml:space="preserve">        Accessoires de prothèse et d'orthoprothèse</t>
  </si>
  <si>
    <t xml:space="preserve">        Orthoprothèse</t>
  </si>
  <si>
    <t xml:space="preserve">        Podo orthèse</t>
  </si>
  <si>
    <t xml:space="preserve">        Prothèses oculaires et faciales</t>
  </si>
  <si>
    <t xml:space="preserve">        Prothèses externes non orthopédiques</t>
  </si>
  <si>
    <t xml:space="preserve">        Appareils de surdité</t>
  </si>
  <si>
    <t xml:space="preserve">    dont TOTAL PROTHESES EXTERNES</t>
  </si>
  <si>
    <t xml:space="preserve">    dont Orthèses</t>
  </si>
  <si>
    <t xml:space="preserve">    dont Optique</t>
  </si>
  <si>
    <t xml:space="preserve">    dont Appareils et matèriels de traitement + pansements</t>
  </si>
  <si>
    <t>dont TOTAL DISPOSITIFS MEDICAUX INSCRITS AU TIPS</t>
  </si>
  <si>
    <t xml:space="preserve">    dont Médicaments à vign. à liseré (100%), d'exept. et anti-rétrov.</t>
  </si>
  <si>
    <t xml:space="preserve">    dont Autres médicaments</t>
  </si>
  <si>
    <t xml:space="preserve">    dont Médicaments à vignette blanche (65%)</t>
  </si>
  <si>
    <t xml:space="preserve">    dont Médicaments à vignette bleue (35%,30%)</t>
  </si>
  <si>
    <t>dont TOTAL DEPENSES DE MEDICAMENTS</t>
  </si>
  <si>
    <t xml:space="preserve">    dont Frais de déplacement des directeurs de laboratoire</t>
  </si>
  <si>
    <t xml:space="preserve">    dont Actes en KB, PB et TB.</t>
  </si>
  <si>
    <t xml:space="preserve">    dont Actes de Biologie</t>
  </si>
  <si>
    <t>dont TOTAL DEPENSES DE LABORATOIRES</t>
  </si>
  <si>
    <t xml:space="preserve">    dont Frais de dép. des auxiliaires médicaux</t>
  </si>
  <si>
    <t>dont TOTAL AUXILIAIRES MEDICAUX</t>
  </si>
  <si>
    <t xml:space="preserve">    dont SFI soins infirmiers des sages femmes</t>
  </si>
  <si>
    <t xml:space="preserve">    dont AMP pédicures</t>
  </si>
  <si>
    <t xml:space="preserve">    dont AMY orthoptistes</t>
  </si>
  <si>
    <t xml:space="preserve">    dont AMO orthophonistes</t>
  </si>
  <si>
    <t>dont TOTAL Actes en AM, AIS et SFI</t>
  </si>
  <si>
    <t xml:space="preserve">AMS masseurs-kinés </t>
  </si>
  <si>
    <t>AMC masseurs-kinés en établissement</t>
  </si>
  <si>
    <t>AMK masseurs-kinésithérapeutes</t>
  </si>
  <si>
    <t>dont TOTAL AMK -AMC -AMS masseurs-kinésithérapeutes</t>
  </si>
  <si>
    <t>AMI soins infirmiers</t>
  </si>
  <si>
    <t>dont TOTAL AMI - AIS infirmiers</t>
  </si>
  <si>
    <t>Auxiliaires médicaux</t>
  </si>
  <si>
    <t>TOTAL PRESCRIPTIONS (hors IJ)</t>
  </si>
  <si>
    <t>dont TO Orthodontie</t>
  </si>
  <si>
    <t>dont SPR  Prothèses dentaires</t>
  </si>
  <si>
    <t>dont SC Soins conservateurs</t>
  </si>
  <si>
    <t>dont Actes en DC</t>
  </si>
  <si>
    <t xml:space="preserve">dont Actes en D </t>
  </si>
  <si>
    <t>dont Scanner</t>
  </si>
  <si>
    <t>dont IRMN</t>
  </si>
  <si>
    <t>dont Forfaits thermaux</t>
  </si>
  <si>
    <t>dont Actes en SF</t>
  </si>
  <si>
    <t>dont Honoraires de surveillance</t>
  </si>
  <si>
    <t>dont actes en KMB prélèvement sanguin médecin biologiste</t>
  </si>
  <si>
    <t>dont Actes en P (Anatomo-cyto-pathologistes)</t>
  </si>
  <si>
    <t>dont SCM,PRO, ORT</t>
  </si>
  <si>
    <t>dont Total Actes techniques</t>
  </si>
  <si>
    <t xml:space="preserve">        Actes techniques médicaux (hors imagerie) - CCAM</t>
  </si>
  <si>
    <t xml:space="preserve">        Actes d'imagerie (hors échographie) - CCAM</t>
  </si>
  <si>
    <t xml:space="preserve">        Actes échographie - CCAM</t>
  </si>
  <si>
    <t xml:space="preserve">        Actes d'anesthésie - CCAM</t>
  </si>
  <si>
    <t xml:space="preserve">        Actes d'obstétrique - CCAM</t>
  </si>
  <si>
    <t xml:space="preserve">        Actes de chirurgie - CCAM</t>
  </si>
  <si>
    <t xml:space="preserve">    dont Actes CCAM</t>
  </si>
  <si>
    <t xml:space="preserve">    dont Actes NGAP</t>
  </si>
  <si>
    <t>dont Visites (y compris frais de déplacement)</t>
  </si>
  <si>
    <t>dont Consultations</t>
  </si>
  <si>
    <t>TOTAL HONORAIRES SECTEUR PRIVE</t>
  </si>
  <si>
    <t xml:space="preserve">       Actes techniques médicaux (hors imagerie) - CCAM</t>
  </si>
  <si>
    <t xml:space="preserve">       Actes d'imagerie (hors échographie) - CCAM</t>
  </si>
  <si>
    <t xml:space="preserve">       Actes échographie - CCAM</t>
  </si>
  <si>
    <t xml:space="preserve">       Actes d'anesthésie - CCAM</t>
  </si>
  <si>
    <t xml:space="preserve">       Actes d'obstétrique - CCAM</t>
  </si>
  <si>
    <t xml:space="preserve">       Actes de chirurgie - CCAM</t>
  </si>
  <si>
    <t>TOTAL Centre de santé</t>
  </si>
  <si>
    <t>Centres de santé</t>
  </si>
  <si>
    <t>dont Actes de radiologie</t>
  </si>
  <si>
    <t xml:space="preserve">   dont Actes CCAM</t>
  </si>
  <si>
    <t xml:space="preserve">   dont Actes NGAP</t>
  </si>
  <si>
    <t>JANVIER 2024</t>
  </si>
  <si>
    <t>Taux moyen de remboursement de JANVIER 2024</t>
  </si>
  <si>
    <t>JANVIER à DECEMBRE 2023</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</si>
</sst>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81" formatCode="_-* #,##0.00\ _F_-;\-* #,##0.00\ _F_-;_-* &quot;-&quot;??\ _F_-;_-@_-"/>
    <numFmt numFmtId="182" formatCode="#,##0&quot; &quot;"/>
    <numFmt numFmtId="184" formatCode="#,##0&quot;        &quot;"/>
    <numFmt numFmtId="186" formatCode="#,##0&quot;  &quot;"/>
    <numFmt numFmtId="190" formatCode="0;0;"/>
    <numFmt numFmtId="200" formatCode="&quot;page&quot;\ 0"/>
    <numFmt numFmtId="208" formatCode="0.0%"/>
    <numFmt numFmtId="210" formatCode="#,##0,"/>
  </numFmts>
  <fonts count="39" x14ac:knownFonts="1">
    <font>
      <sz val="10"/>
      <name val="Arial"/>
    </font>
    <font>
      <sz val="10"/>
      <name val="Arial"/>
      <family val="2"/>
    </font>
    <font>
      <sz val="8"/>
      <color indexed="8"/>
      <name val="Arial"/>
      <family val="2"/>
    </font>
    <font>
      <sz val="7"/>
      <color indexed="8"/>
      <name val="Arial"/>
      <family val="2"/>
    </font>
    <font>
      <b/>
      <sz val="12"/>
      <color indexed="8"/>
      <name val="Arial"/>
      <family val="2"/>
    </font>
    <font>
      <b/>
      <sz val="8"/>
      <color indexed="8"/>
      <name val="Arial"/>
      <family val="2"/>
    </font>
    <font>
      <sz val="10"/>
      <color indexed="8"/>
      <name val="Arial"/>
      <family val="2"/>
    </font>
    <font>
      <b/>
      <sz val="7"/>
      <color indexed="8"/>
      <name val="Arial"/>
      <family val="2"/>
    </font>
    <font>
      <b/>
      <sz val="7"/>
      <color indexed="8"/>
      <name val="Arial Narrow"/>
      <family val="2"/>
    </font>
    <font>
      <b/>
      <sz val="8"/>
      <color indexed="8"/>
      <name val="Arial Narrow"/>
      <family val="2"/>
    </font>
    <font>
      <b/>
      <sz val="9"/>
      <color indexed="8"/>
      <name val="Arial"/>
      <family val="2"/>
    </font>
    <font>
      <i/>
      <sz val="8"/>
      <color indexed="8"/>
      <name val="Arial"/>
      <family val="2"/>
    </font>
    <font>
      <i/>
      <sz val="7"/>
      <color indexed="8"/>
      <name val="Arial"/>
      <family val="2"/>
    </font>
    <font>
      <sz val="9"/>
      <color indexed="8"/>
      <name val="Arial"/>
      <family val="2"/>
    </font>
    <font>
      <b/>
      <sz val="10"/>
      <color indexed="8"/>
      <name val="Arial"/>
      <family val="2"/>
    </font>
    <font>
      <sz val="8"/>
      <color indexed="9"/>
      <name val="Arial"/>
      <family val="2"/>
    </font>
    <font>
      <sz val="7"/>
      <color indexed="9"/>
      <name val="Arial"/>
      <family val="2"/>
    </font>
    <font>
      <sz val="1"/>
      <color indexed="9"/>
      <name val="Arial"/>
      <family val="2"/>
    </font>
    <font>
      <b/>
      <sz val="1"/>
      <color indexed="9"/>
      <name val="Arial"/>
      <family val="2"/>
    </font>
    <font>
      <b/>
      <sz val="8"/>
      <color indexed="9"/>
      <name val="Arial"/>
      <family val="2"/>
    </font>
    <font>
      <b/>
      <sz val="9"/>
      <color indexed="9"/>
      <name val="Arial"/>
      <family val="2"/>
    </font>
    <font>
      <sz val="8"/>
      <name val="Arial"/>
      <family val="2"/>
    </font>
    <font>
      <sz val="8"/>
      <name val="Arial"/>
      <family val="2"/>
    </font>
    <font>
      <sz val="10"/>
      <color indexed="9"/>
      <name val="Arial"/>
      <family val="2"/>
    </font>
    <font>
      <sz val="10"/>
      <name val="Arial"/>
      <family val="2"/>
    </font>
    <font>
      <b/>
      <sz val="10"/>
      <color indexed="9"/>
      <name val="Arial"/>
      <family val="2"/>
    </font>
    <font>
      <sz val="9"/>
      <name val="Arial"/>
      <family val="2"/>
    </font>
    <font>
      <sz val="7"/>
      <color indexed="8"/>
      <name val="Arial Narrow"/>
      <family val="2"/>
    </font>
    <font>
      <b/>
      <i/>
      <sz val="7"/>
      <color indexed="8"/>
      <name val="Arial"/>
      <family val="2"/>
    </font>
    <font>
      <sz val="7"/>
      <name val="Arial"/>
      <family val="2"/>
    </font>
    <font>
      <sz val="7"/>
      <color indexed="8"/>
      <name val="Arial"/>
      <family val="2"/>
    </font>
    <font>
      <b/>
      <sz val="7"/>
      <color indexed="8"/>
      <name val="Arial"/>
      <family val="2"/>
    </font>
    <font>
      <sz val="8"/>
      <color indexed="8"/>
      <name val="Arial"/>
      <family val="2"/>
    </font>
    <font>
      <i/>
      <sz val="8"/>
      <name val="Arial"/>
      <family val="2"/>
    </font>
    <font>
      <sz val="8"/>
      <color theme="1"/>
      <name val="Arial"/>
      <family val="2"/>
    </font>
    <font>
      <b/>
      <sz val="10"/>
      <name val="Arial"/>
      <family val="2"/>
    </font>
    <font>
      <i/>
      <sz val="10"/>
      <name val="Arial"/>
      <family val="2"/>
    </font>
    <font>
      <sz val="10"/>
      <name val="MS Sans Serif"/>
      <family val="2"/>
    </font>
    <font>
      <sz val="10"/>
      <name val="Arial"/>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s>
  <borders count="4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style="thin">
        <color indexed="64"/>
      </left>
      <right style="medium">
        <color indexed="64"/>
      </right>
      <top/>
      <bottom/>
      <diagonal/>
    </border>
    <border>
      <left style="medium">
        <color indexed="64"/>
      </left>
      <right style="thin">
        <color indexed="64"/>
      </right>
      <top/>
      <bottom/>
      <diagonal/>
    </border>
    <border>
      <left style="medium">
        <color indexed="64"/>
      </left>
      <right/>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right style="thin">
        <color indexed="64"/>
      </right>
      <top/>
      <bottom style="medium">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diagonal/>
    </border>
    <border>
      <left style="medium">
        <color indexed="64"/>
      </left>
      <right style="medium">
        <color indexed="64"/>
      </right>
      <top style="medium">
        <color indexed="64"/>
      </top>
      <bottom/>
      <diagonal/>
    </border>
    <border>
      <left/>
      <right style="medium">
        <color indexed="64"/>
      </right>
      <top style="thin">
        <color indexed="64"/>
      </top>
      <bottom/>
      <diagonal/>
    </border>
    <border>
      <left style="medium">
        <color indexed="64"/>
      </left>
      <right/>
      <top style="thin">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s>
  <cellStyleXfs count="5">
    <xf numFmtId="0" fontId="0" fillId="0" borderId="0"/>
    <xf numFmtId="181" fontId="1" fillId="0" borderId="0" applyFont="0" applyFill="0" applyBorder="0" applyAlignment="0" applyProtection="0"/>
    <xf numFmtId="9" fontId="1" fillId="0" borderId="0" applyFont="0" applyFill="0" applyBorder="0" applyAlignment="0" applyProtection="0"/>
    <xf numFmtId="0" fontId="37" fillId="0" borderId="0"/>
    <xf numFmtId="9" fontId="38" fillId="0" borderId="0" applyFont="0" applyFill="0" applyBorder="0" applyAlignment="0" applyProtection="0"/>
  </cellStyleXfs>
  <cellXfs count="899">
    <xf numFmtId="0" fontId="0" fillId="0" borderId="0" xfId="0"/>
    <xf numFmtId="182" fontId="2" fillId="2" borderId="0" xfId="0" applyNumberFormat="1" applyFont="1" applyFill="1" applyAlignment="1">
      <alignment horizontal="left"/>
    </xf>
    <xf numFmtId="190" fontId="2" fillId="2" borderId="0" xfId="0" applyNumberFormat="1" applyFont="1" applyFill="1" applyAlignment="1">
      <alignment horizontal="left"/>
    </xf>
    <xf numFmtId="182" fontId="2" fillId="2" borderId="0" xfId="0" applyNumberFormat="1" applyFont="1" applyFill="1"/>
    <xf numFmtId="200" fontId="2" fillId="2" borderId="0" xfId="0" applyNumberFormat="1" applyFont="1" applyFill="1" applyAlignment="1">
      <alignment horizontal="right"/>
    </xf>
    <xf numFmtId="190" fontId="2" fillId="2" borderId="0" xfId="0" applyNumberFormat="1" applyFont="1" applyFill="1"/>
    <xf numFmtId="190" fontId="3" fillId="2" borderId="0" xfId="0" applyNumberFormat="1" applyFont="1" applyFill="1" applyAlignment="1">
      <alignment horizontal="left"/>
    </xf>
    <xf numFmtId="190" fontId="4" fillId="2" borderId="0" xfId="0" applyNumberFormat="1" applyFont="1" applyFill="1" applyAlignment="1">
      <alignment horizontal="centerContinuous"/>
    </xf>
    <xf numFmtId="182" fontId="2" fillId="2" borderId="0" xfId="0" applyNumberFormat="1" applyFont="1" applyFill="1" applyAlignment="1">
      <alignment horizontal="centerContinuous"/>
    </xf>
    <xf numFmtId="190" fontId="5" fillId="2" borderId="0" xfId="0" applyNumberFormat="1" applyFont="1" applyFill="1" applyAlignment="1">
      <alignment horizontal="right"/>
    </xf>
    <xf numFmtId="182" fontId="5" fillId="2" borderId="0" xfId="0" applyNumberFormat="1" applyFont="1" applyFill="1" applyAlignment="1">
      <alignment horizontal="right" vertical="center"/>
    </xf>
    <xf numFmtId="182" fontId="5" fillId="2" borderId="0" xfId="0" applyNumberFormat="1" applyFont="1" applyFill="1" applyAlignment="1">
      <alignment horizontal="left" vertical="center"/>
    </xf>
    <xf numFmtId="190" fontId="6" fillId="2" borderId="1" xfId="0" applyNumberFormat="1" applyFont="1" applyFill="1" applyBorder="1" applyAlignment="1">
      <alignment horizontal="left" vertical="center"/>
    </xf>
    <xf numFmtId="182" fontId="2" fillId="2" borderId="2" xfId="0" applyNumberFormat="1" applyFont="1" applyFill="1" applyBorder="1" applyAlignment="1">
      <alignment horizontal="left"/>
    </xf>
    <xf numFmtId="182" fontId="2" fillId="2" borderId="3" xfId="0" applyNumberFormat="1" applyFont="1" applyFill="1" applyBorder="1" applyAlignment="1">
      <alignment horizontal="left"/>
    </xf>
    <xf numFmtId="182" fontId="2" fillId="2" borderId="0" xfId="0" applyNumberFormat="1" applyFont="1" applyFill="1" applyBorder="1" applyAlignment="1">
      <alignment horizontal="left"/>
    </xf>
    <xf numFmtId="190" fontId="2" fillId="2" borderId="4" xfId="0" applyNumberFormat="1" applyFont="1" applyFill="1" applyBorder="1"/>
    <xf numFmtId="182" fontId="2" fillId="2" borderId="5" xfId="0" applyNumberFormat="1" applyFont="1" applyFill="1" applyBorder="1" applyAlignment="1">
      <alignment horizontal="center"/>
    </xf>
    <xf numFmtId="182" fontId="2" fillId="2" borderId="6" xfId="0" applyNumberFormat="1" applyFont="1" applyFill="1" applyBorder="1" applyAlignment="1">
      <alignment horizontal="center"/>
    </xf>
    <xf numFmtId="182" fontId="3" fillId="2" borderId="7" xfId="0" applyNumberFormat="1" applyFont="1" applyFill="1" applyBorder="1" applyAlignment="1">
      <alignment horizontal="center"/>
    </xf>
    <xf numFmtId="182" fontId="2" fillId="2" borderId="0" xfId="0" applyNumberFormat="1" applyFont="1" applyFill="1" applyBorder="1"/>
    <xf numFmtId="190" fontId="2" fillId="2" borderId="8" xfId="0" applyNumberFormat="1" applyFont="1" applyFill="1" applyBorder="1"/>
    <xf numFmtId="182" fontId="3" fillId="2" borderId="8" xfId="0" applyNumberFormat="1" applyFont="1" applyFill="1" applyBorder="1" applyAlignment="1">
      <alignment horizontal="center"/>
    </xf>
    <xf numFmtId="182" fontId="2" fillId="2" borderId="0" xfId="0" applyNumberFormat="1" applyFont="1" applyFill="1" applyBorder="1" applyAlignment="1">
      <alignment horizontal="center"/>
    </xf>
    <xf numFmtId="190" fontId="7" fillId="2" borderId="0" xfId="0" applyNumberFormat="1" applyFont="1" applyFill="1" applyAlignment="1">
      <alignment horizontal="left"/>
    </xf>
    <xf numFmtId="190" fontId="14" fillId="2" borderId="7" xfId="0" applyNumberFormat="1" applyFont="1" applyFill="1" applyBorder="1"/>
    <xf numFmtId="186" fontId="7" fillId="2" borderId="7" xfId="1" applyNumberFormat="1" applyFont="1" applyFill="1" applyBorder="1" applyAlignment="1">
      <alignment horizontal="right"/>
    </xf>
    <xf numFmtId="182" fontId="5" fillId="2" borderId="0" xfId="0" applyNumberFormat="1" applyFont="1" applyFill="1" applyBorder="1"/>
    <xf numFmtId="190" fontId="5" fillId="2" borderId="0" xfId="0" applyNumberFormat="1" applyFont="1" applyFill="1"/>
    <xf numFmtId="190" fontId="5" fillId="2" borderId="4" xfId="0" applyNumberFormat="1" applyFont="1" applyFill="1" applyBorder="1"/>
    <xf numFmtId="186" fontId="3" fillId="2" borderId="4" xfId="1" applyNumberFormat="1" applyFont="1" applyFill="1" applyBorder="1" applyAlignment="1">
      <alignment horizontal="right"/>
    </xf>
    <xf numFmtId="190" fontId="10" fillId="2" borderId="4" xfId="0" applyNumberFormat="1" applyFont="1" applyFill="1" applyBorder="1" applyAlignment="1">
      <alignment horizontal="center"/>
    </xf>
    <xf numFmtId="186" fontId="7" fillId="2" borderId="4" xfId="1" applyNumberFormat="1" applyFont="1" applyFill="1" applyBorder="1" applyAlignment="1">
      <alignment horizontal="right"/>
    </xf>
    <xf numFmtId="190" fontId="3" fillId="2" borderId="4" xfId="0" applyNumberFormat="1" applyFont="1" applyFill="1" applyBorder="1"/>
    <xf numFmtId="182" fontId="3" fillId="2" borderId="0" xfId="0" applyNumberFormat="1" applyFont="1" applyFill="1" applyBorder="1"/>
    <xf numFmtId="190" fontId="5" fillId="2" borderId="4" xfId="0" applyNumberFormat="1" applyFont="1" applyFill="1" applyBorder="1" applyAlignment="1"/>
    <xf numFmtId="182" fontId="7" fillId="2" borderId="0" xfId="0" applyNumberFormat="1" applyFont="1" applyFill="1" applyBorder="1"/>
    <xf numFmtId="190" fontId="2" fillId="2" borderId="4" xfId="0" applyNumberFormat="1" applyFont="1" applyFill="1" applyBorder="1" applyAlignment="1"/>
    <xf numFmtId="190" fontId="8" fillId="2" borderId="0" xfId="0" applyNumberFormat="1" applyFont="1" applyFill="1" applyAlignment="1">
      <alignment horizontal="left"/>
    </xf>
    <xf numFmtId="182" fontId="9" fillId="2" borderId="0" xfId="0" applyNumberFormat="1" applyFont="1" applyFill="1" applyBorder="1"/>
    <xf numFmtId="190" fontId="9" fillId="2" borderId="0" xfId="0" applyNumberFormat="1" applyFont="1" applyFill="1"/>
    <xf numFmtId="190" fontId="5" fillId="2" borderId="8" xfId="0" applyNumberFormat="1" applyFont="1" applyFill="1" applyBorder="1" applyAlignment="1"/>
    <xf numFmtId="186" fontId="7" fillId="2" borderId="8" xfId="1" applyNumberFormat="1" applyFont="1" applyFill="1" applyBorder="1" applyAlignment="1">
      <alignment horizontal="right"/>
    </xf>
    <xf numFmtId="200" fontId="2" fillId="2" borderId="0" xfId="0" applyNumberFormat="1" applyFont="1" applyFill="1" applyAlignment="1">
      <alignment horizontal="left"/>
    </xf>
    <xf numFmtId="182" fontId="2" fillId="2" borderId="9" xfId="0" applyNumberFormat="1" applyFont="1" applyFill="1" applyBorder="1" applyAlignment="1">
      <alignment horizontal="center"/>
    </xf>
    <xf numFmtId="182" fontId="2" fillId="2" borderId="8" xfId="0" applyNumberFormat="1" applyFont="1" applyFill="1" applyBorder="1" applyAlignment="1">
      <alignment horizontal="center"/>
    </xf>
    <xf numFmtId="186" fontId="3" fillId="2" borderId="4" xfId="1" applyNumberFormat="1" applyFont="1" applyFill="1" applyBorder="1" applyAlignment="1">
      <alignment horizontal="right" vertical="center"/>
    </xf>
    <xf numFmtId="182" fontId="5" fillId="2" borderId="0" xfId="0" applyNumberFormat="1" applyFont="1" applyFill="1" applyBorder="1" applyAlignment="1">
      <alignment vertical="center"/>
    </xf>
    <xf numFmtId="186" fontId="5" fillId="2" borderId="0" xfId="1" applyNumberFormat="1" applyFont="1" applyFill="1" applyBorder="1" applyAlignment="1">
      <alignment horizontal="right" vertical="center"/>
    </xf>
    <xf numFmtId="186" fontId="2" fillId="2" borderId="0" xfId="1" applyNumberFormat="1" applyFont="1" applyFill="1" applyBorder="1" applyAlignment="1">
      <alignment horizontal="right" vertical="center"/>
    </xf>
    <xf numFmtId="190" fontId="5" fillId="2" borderId="0" xfId="0" applyNumberFormat="1" applyFont="1" applyFill="1" applyBorder="1" applyAlignment="1"/>
    <xf numFmtId="182" fontId="2" fillId="2" borderId="0" xfId="0" applyNumberFormat="1" applyFont="1" applyFill="1" applyAlignment="1">
      <alignment horizontal="right"/>
    </xf>
    <xf numFmtId="190" fontId="14" fillId="2" borderId="4" xfId="0" applyNumberFormat="1" applyFont="1" applyFill="1" applyBorder="1"/>
    <xf numFmtId="186" fontId="2" fillId="2" borderId="4" xfId="0" applyNumberFormat="1" applyFont="1" applyFill="1" applyBorder="1"/>
    <xf numFmtId="190" fontId="5" fillId="2" borderId="0" xfId="0" applyNumberFormat="1" applyFont="1" applyFill="1" applyAlignment="1">
      <alignment horizontal="left"/>
    </xf>
    <xf numFmtId="186" fontId="3" fillId="2" borderId="4" xfId="0" applyNumberFormat="1" applyFont="1" applyFill="1" applyBorder="1" applyProtection="1">
      <protection locked="0"/>
    </xf>
    <xf numFmtId="182" fontId="3" fillId="2" borderId="0" xfId="0" applyNumberFormat="1" applyFont="1" applyFill="1" applyBorder="1" applyProtection="1">
      <protection locked="0"/>
    </xf>
    <xf numFmtId="190" fontId="3" fillId="2" borderId="0" xfId="0" applyNumberFormat="1" applyFont="1" applyFill="1"/>
    <xf numFmtId="186" fontId="7" fillId="2" borderId="4" xfId="0" applyNumberFormat="1" applyFont="1" applyFill="1" applyBorder="1" applyProtection="1">
      <protection locked="0"/>
    </xf>
    <xf numFmtId="182" fontId="7" fillId="2" borderId="0" xfId="0" applyNumberFormat="1" applyFont="1" applyFill="1" applyBorder="1" applyProtection="1">
      <protection locked="0"/>
    </xf>
    <xf numFmtId="190" fontId="7" fillId="2" borderId="0" xfId="0" applyNumberFormat="1" applyFont="1" applyFill="1"/>
    <xf numFmtId="190" fontId="10" fillId="2" borderId="0" xfId="0" applyNumberFormat="1" applyFont="1" applyFill="1" applyAlignment="1">
      <alignment horizontal="left"/>
    </xf>
    <xf numFmtId="182" fontId="10" fillId="2" borderId="0" xfId="0" applyNumberFormat="1" applyFont="1" applyFill="1" applyBorder="1" applyProtection="1">
      <protection locked="0"/>
    </xf>
    <xf numFmtId="190" fontId="10" fillId="2" borderId="0" xfId="0" applyNumberFormat="1" applyFont="1" applyFill="1"/>
    <xf numFmtId="190" fontId="3" fillId="2" borderId="4" xfId="0" applyNumberFormat="1" applyFont="1" applyFill="1" applyBorder="1" applyAlignment="1"/>
    <xf numFmtId="186" fontId="7" fillId="2" borderId="8" xfId="0" applyNumberFormat="1" applyFont="1" applyFill="1" applyBorder="1" applyProtection="1">
      <protection locked="0"/>
    </xf>
    <xf numFmtId="190" fontId="3" fillId="2" borderId="0" xfId="0" applyNumberFormat="1" applyFont="1" applyFill="1" applyBorder="1" applyProtection="1">
      <protection locked="0"/>
    </xf>
    <xf numFmtId="190" fontId="2" fillId="2" borderId="4" xfId="0" applyNumberFormat="1" applyFont="1" applyFill="1" applyBorder="1" applyAlignment="1">
      <alignment horizontal="left"/>
    </xf>
    <xf numFmtId="186" fontId="2" fillId="2" borderId="5" xfId="0" applyNumberFormat="1" applyFont="1" applyFill="1" applyBorder="1" applyProtection="1">
      <protection locked="0"/>
    </xf>
    <xf numFmtId="182" fontId="2" fillId="2" borderId="0" xfId="0" applyNumberFormat="1" applyFont="1" applyFill="1" applyBorder="1" applyProtection="1">
      <protection locked="0"/>
    </xf>
    <xf numFmtId="182" fontId="5" fillId="2" borderId="0" xfId="0" applyNumberFormat="1" applyFont="1" applyFill="1" applyBorder="1" applyProtection="1">
      <protection locked="0"/>
    </xf>
    <xf numFmtId="190" fontId="2" fillId="2" borderId="0" xfId="0" applyNumberFormat="1" applyFont="1" applyFill="1" applyBorder="1" applyProtection="1">
      <protection locked="0"/>
    </xf>
    <xf numFmtId="186" fontId="2" fillId="2" borderId="8" xfId="0" applyNumberFormat="1" applyFont="1" applyFill="1" applyBorder="1" applyProtection="1">
      <protection locked="0"/>
    </xf>
    <xf numFmtId="190" fontId="2" fillId="2" borderId="10" xfId="0" applyNumberFormat="1" applyFont="1" applyFill="1" applyBorder="1"/>
    <xf numFmtId="190" fontId="10" fillId="2" borderId="10" xfId="0" applyNumberFormat="1" applyFont="1" applyFill="1" applyBorder="1" applyAlignment="1">
      <alignment horizontal="center"/>
    </xf>
    <xf numFmtId="0" fontId="2" fillId="2" borderId="4" xfId="0" applyFont="1" applyFill="1" applyBorder="1" applyAlignment="1"/>
    <xf numFmtId="190" fontId="2" fillId="2" borderId="10" xfId="0" applyNumberFormat="1" applyFont="1" applyFill="1" applyBorder="1" applyAlignment="1"/>
    <xf numFmtId="190" fontId="14" fillId="2" borderId="0" xfId="0" applyNumberFormat="1" applyFont="1" applyFill="1" applyAlignment="1">
      <alignment horizontal="left"/>
    </xf>
    <xf numFmtId="190" fontId="10" fillId="2" borderId="10" xfId="0" applyNumberFormat="1" applyFont="1" applyFill="1" applyBorder="1" applyAlignment="1">
      <alignment horizontal="left" wrapText="1"/>
    </xf>
    <xf numFmtId="182" fontId="14" fillId="2" borderId="0" xfId="0" applyNumberFormat="1" applyFont="1" applyFill="1" applyBorder="1" applyProtection="1">
      <protection locked="0"/>
    </xf>
    <xf numFmtId="190" fontId="14" fillId="2" borderId="0" xfId="0" applyNumberFormat="1" applyFont="1" applyFill="1"/>
    <xf numFmtId="190" fontId="14" fillId="2" borderId="10" xfId="0" applyNumberFormat="1" applyFont="1" applyFill="1" applyBorder="1" applyAlignment="1">
      <alignment horizontal="left"/>
    </xf>
    <xf numFmtId="190" fontId="2" fillId="2" borderId="10" xfId="0" applyNumberFormat="1" applyFont="1" applyFill="1" applyBorder="1" applyAlignment="1">
      <alignment wrapText="1"/>
    </xf>
    <xf numFmtId="190" fontId="10" fillId="2" borderId="10" xfId="0" applyNumberFormat="1" applyFont="1" applyFill="1" applyBorder="1" applyAlignment="1">
      <alignment vertical="center"/>
    </xf>
    <xf numFmtId="190" fontId="10" fillId="2" borderId="8" xfId="0" applyNumberFormat="1" applyFont="1" applyFill="1" applyBorder="1" applyAlignment="1">
      <alignment vertical="center"/>
    </xf>
    <xf numFmtId="190" fontId="2" fillId="2" borderId="0" xfId="0" applyNumberFormat="1" applyFont="1" applyFill="1" applyBorder="1" applyAlignment="1" applyProtection="1">
      <alignment vertical="center"/>
      <protection locked="0"/>
    </xf>
    <xf numFmtId="182" fontId="2" fillId="2" borderId="0" xfId="0" applyNumberFormat="1" applyFont="1" applyFill="1" applyBorder="1" applyAlignment="1" applyProtection="1">
      <alignment vertical="center"/>
      <protection locked="0"/>
    </xf>
    <xf numFmtId="182" fontId="2" fillId="2" borderId="2" xfId="0" applyNumberFormat="1" applyFont="1" applyFill="1" applyBorder="1" applyAlignment="1">
      <alignment vertical="center"/>
    </xf>
    <xf numFmtId="0" fontId="22" fillId="2" borderId="11" xfId="0" applyFont="1" applyFill="1" applyBorder="1" applyAlignment="1">
      <alignment horizontal="center" vertical="center"/>
    </xf>
    <xf numFmtId="0" fontId="0" fillId="2" borderId="0" xfId="0" applyFill="1" applyBorder="1" applyAlignment="1">
      <alignment vertical="center"/>
    </xf>
    <xf numFmtId="186" fontId="2" fillId="2" borderId="0" xfId="0" applyNumberFormat="1" applyFont="1" applyFill="1" applyBorder="1"/>
    <xf numFmtId="190" fontId="13" fillId="2" borderId="0" xfId="0" applyNumberFormat="1" applyFont="1" applyFill="1" applyAlignment="1">
      <alignment horizontal="left"/>
    </xf>
    <xf numFmtId="190" fontId="10" fillId="2" borderId="10" xfId="0" applyNumberFormat="1" applyFont="1" applyFill="1" applyBorder="1" applyAlignment="1"/>
    <xf numFmtId="186" fontId="13" fillId="2" borderId="0" xfId="0" applyNumberFormat="1" applyFont="1" applyFill="1" applyBorder="1"/>
    <xf numFmtId="182" fontId="13" fillId="2" borderId="0" xfId="0" applyNumberFormat="1" applyFont="1" applyFill="1" applyBorder="1"/>
    <xf numFmtId="190" fontId="13" fillId="2" borderId="0" xfId="0" applyNumberFormat="1" applyFont="1" applyFill="1"/>
    <xf numFmtId="186" fontId="2" fillId="2" borderId="0" xfId="0" applyNumberFormat="1" applyFont="1" applyFill="1" applyBorder="1" applyAlignment="1">
      <alignment horizontal="center"/>
    </xf>
    <xf numFmtId="190" fontId="2" fillId="2" borderId="10" xfId="0" applyNumberFormat="1" applyFont="1" applyFill="1" applyBorder="1" applyAlignment="1">
      <alignment horizontal="left"/>
    </xf>
    <xf numFmtId="186" fontId="10" fillId="2" borderId="12" xfId="0" applyNumberFormat="1" applyFont="1" applyFill="1" applyBorder="1" applyAlignment="1">
      <alignment vertical="center"/>
    </xf>
    <xf numFmtId="186" fontId="10" fillId="2" borderId="0" xfId="0" applyNumberFormat="1" applyFont="1" applyFill="1" applyBorder="1" applyAlignment="1">
      <alignment vertical="center"/>
    </xf>
    <xf numFmtId="182" fontId="2" fillId="2" borderId="0" xfId="0" applyNumberFormat="1" applyFont="1" applyFill="1" applyAlignment="1"/>
    <xf numFmtId="186" fontId="3" fillId="2" borderId="13" xfId="1" applyNumberFormat="1" applyFont="1" applyFill="1" applyBorder="1" applyAlignment="1"/>
    <xf numFmtId="0" fontId="0" fillId="2" borderId="10" xfId="0" applyFill="1" applyBorder="1" applyAlignment="1"/>
    <xf numFmtId="182" fontId="7" fillId="2" borderId="0" xfId="0" applyNumberFormat="1" applyFont="1" applyFill="1" applyBorder="1" applyAlignment="1">
      <alignment horizontal="centerContinuous" vertical="center"/>
    </xf>
    <xf numFmtId="0" fontId="0" fillId="2" borderId="0" xfId="0" applyFill="1"/>
    <xf numFmtId="184" fontId="10" fillId="2" borderId="10" xfId="1" applyNumberFormat="1" applyFont="1" applyFill="1" applyBorder="1" applyAlignment="1" applyProtection="1">
      <protection locked="0"/>
    </xf>
    <xf numFmtId="3" fontId="3" fillId="2" borderId="0" xfId="0" applyNumberFormat="1" applyFont="1" applyFill="1" applyBorder="1"/>
    <xf numFmtId="3" fontId="7" fillId="2" borderId="0" xfId="0" applyNumberFormat="1" applyFont="1" applyFill="1" applyBorder="1"/>
    <xf numFmtId="184" fontId="5" fillId="2" borderId="10" xfId="1" applyNumberFormat="1" applyFont="1" applyFill="1" applyBorder="1" applyAlignment="1" applyProtection="1">
      <protection locked="0"/>
    </xf>
    <xf numFmtId="184" fontId="3" fillId="2" borderId="10" xfId="1" applyNumberFormat="1" applyFont="1" applyFill="1" applyBorder="1" applyAlignment="1" applyProtection="1">
      <protection locked="0"/>
    </xf>
    <xf numFmtId="0" fontId="3" fillId="2" borderId="0" xfId="0" quotePrefix="1" applyFont="1" applyFill="1" applyBorder="1"/>
    <xf numFmtId="0" fontId="3" fillId="2" borderId="0" xfId="0" applyFont="1" applyFill="1" applyBorder="1"/>
    <xf numFmtId="0" fontId="7" fillId="2" borderId="0" xfId="0" applyFont="1" applyFill="1" applyBorder="1"/>
    <xf numFmtId="3" fontId="12" fillId="2" borderId="0" xfId="0" applyNumberFormat="1" applyFont="1" applyFill="1" applyBorder="1"/>
    <xf numFmtId="190" fontId="6" fillId="2" borderId="0" xfId="0" applyNumberFormat="1" applyFont="1" applyFill="1" applyAlignment="1">
      <alignment horizontal="left"/>
    </xf>
    <xf numFmtId="182" fontId="15" fillId="2" borderId="0" xfId="0" applyNumberFormat="1" applyFont="1" applyFill="1" applyAlignment="1">
      <alignment horizontal="centerContinuous"/>
    </xf>
    <xf numFmtId="182" fontId="15" fillId="2" borderId="0" xfId="0" applyNumberFormat="1" applyFont="1" applyFill="1"/>
    <xf numFmtId="182" fontId="2" fillId="2" borderId="0" xfId="0" applyNumberFormat="1" applyFont="1" applyFill="1" applyBorder="1" applyAlignment="1">
      <alignment vertical="center"/>
    </xf>
    <xf numFmtId="0" fontId="22" fillId="2" borderId="7" xfId="0" applyFont="1" applyFill="1" applyBorder="1" applyAlignment="1">
      <alignment horizontal="center" vertical="center"/>
    </xf>
    <xf numFmtId="0" fontId="23" fillId="2" borderId="0" xfId="0" applyFont="1" applyFill="1" applyBorder="1"/>
    <xf numFmtId="0" fontId="6" fillId="2" borderId="0" xfId="0" applyFont="1" applyFill="1" applyBorder="1"/>
    <xf numFmtId="190" fontId="6" fillId="2" borderId="0" xfId="0" applyNumberFormat="1" applyFont="1" applyFill="1"/>
    <xf numFmtId="0" fontId="17" fillId="2" borderId="0" xfId="0" applyFont="1" applyFill="1" applyBorder="1"/>
    <xf numFmtId="190" fontId="7" fillId="2" borderId="2" xfId="0" applyNumberFormat="1" applyFont="1" applyFill="1" applyBorder="1" applyAlignment="1"/>
    <xf numFmtId="186" fontId="3" fillId="2" borderId="2" xfId="1" applyNumberFormat="1" applyFont="1" applyFill="1" applyBorder="1" applyAlignment="1">
      <alignment horizontal="right"/>
    </xf>
    <xf numFmtId="0" fontId="16" fillId="2" borderId="0" xfId="0" applyFont="1" applyFill="1" applyBorder="1"/>
    <xf numFmtId="0" fontId="14" fillId="2" borderId="1" xfId="0" applyFont="1" applyFill="1" applyBorder="1"/>
    <xf numFmtId="186" fontId="14" fillId="2" borderId="2" xfId="1" applyNumberFormat="1" applyFont="1" applyFill="1" applyBorder="1" applyAlignment="1">
      <alignment horizontal="right"/>
    </xf>
    <xf numFmtId="186" fontId="14" fillId="2" borderId="3" xfId="1" applyNumberFormat="1" applyFont="1" applyFill="1" applyBorder="1" applyAlignment="1">
      <alignment horizontal="right"/>
    </xf>
    <xf numFmtId="0" fontId="25" fillId="2" borderId="0" xfId="0" applyFont="1" applyFill="1" applyBorder="1"/>
    <xf numFmtId="0" fontId="19" fillId="2" borderId="0" xfId="0" applyFont="1" applyFill="1" applyBorder="1"/>
    <xf numFmtId="186" fontId="14" fillId="2" borderId="2" xfId="1" applyNumberFormat="1" applyFont="1" applyFill="1" applyBorder="1" applyAlignment="1"/>
    <xf numFmtId="0" fontId="24" fillId="2" borderId="3" xfId="0" applyFont="1" applyFill="1" applyBorder="1" applyAlignment="1"/>
    <xf numFmtId="190" fontId="14" fillId="2" borderId="14" xfId="0" applyNumberFormat="1" applyFont="1" applyFill="1" applyBorder="1" applyAlignment="1">
      <alignment vertical="center"/>
    </xf>
    <xf numFmtId="186" fontId="10" fillId="2" borderId="15" xfId="1" applyNumberFormat="1" applyFont="1" applyFill="1" applyBorder="1" applyAlignment="1" applyProtection="1">
      <alignment horizontal="right" vertical="center"/>
      <protection locked="0"/>
    </xf>
    <xf numFmtId="190" fontId="20" fillId="2" borderId="0" xfId="0" applyNumberFormat="1" applyFont="1" applyFill="1" applyBorder="1" applyAlignment="1" applyProtection="1">
      <alignment vertical="center"/>
      <protection locked="0"/>
    </xf>
    <xf numFmtId="190" fontId="2" fillId="2" borderId="0" xfId="0" applyNumberFormat="1" applyFont="1" applyFill="1" applyAlignment="1">
      <alignment vertical="center"/>
    </xf>
    <xf numFmtId="190" fontId="4" fillId="2" borderId="0" xfId="0" applyNumberFormat="1" applyFont="1" applyFill="1" applyAlignment="1">
      <alignment horizontal="centerContinuous" vertical="center"/>
    </xf>
    <xf numFmtId="182" fontId="2" fillId="2" borderId="0" xfId="0" applyNumberFormat="1" applyFont="1" applyFill="1" applyAlignment="1">
      <alignment horizontal="centerContinuous" vertical="center"/>
    </xf>
    <xf numFmtId="182" fontId="2" fillId="2" borderId="2" xfId="0" applyNumberFormat="1" applyFont="1" applyFill="1" applyBorder="1" applyAlignment="1" applyProtection="1">
      <alignment vertical="center"/>
      <protection locked="0"/>
    </xf>
    <xf numFmtId="182" fontId="2" fillId="2" borderId="3" xfId="0" applyNumberFormat="1" applyFont="1" applyFill="1" applyBorder="1" applyAlignment="1" applyProtection="1">
      <alignment vertical="center"/>
      <protection locked="0"/>
    </xf>
    <xf numFmtId="190" fontId="2" fillId="2" borderId="1" xfId="0" applyNumberFormat="1" applyFont="1" applyFill="1" applyBorder="1" applyAlignment="1" applyProtection="1">
      <alignment vertical="center"/>
      <protection locked="0"/>
    </xf>
    <xf numFmtId="182" fontId="5" fillId="2" borderId="3" xfId="0" applyNumberFormat="1" applyFont="1" applyFill="1" applyBorder="1" applyAlignment="1" applyProtection="1">
      <alignment horizontal="right" vertical="center"/>
      <protection locked="0"/>
    </xf>
    <xf numFmtId="182" fontId="2" fillId="2" borderId="3" xfId="0" applyNumberFormat="1" applyFont="1" applyFill="1" applyBorder="1" applyAlignment="1" applyProtection="1">
      <alignment horizontal="center" vertical="center"/>
      <protection locked="0"/>
    </xf>
    <xf numFmtId="182" fontId="5" fillId="2" borderId="0" xfId="0" applyNumberFormat="1" applyFont="1" applyFill="1" applyBorder="1" applyAlignment="1">
      <alignment horizontal="left" vertical="center"/>
    </xf>
    <xf numFmtId="190" fontId="14" fillId="2" borderId="10" xfId="0" applyNumberFormat="1" applyFont="1" applyFill="1" applyBorder="1" applyAlignment="1" applyProtection="1">
      <alignment vertical="center"/>
      <protection locked="0"/>
    </xf>
    <xf numFmtId="186" fontId="5" fillId="2" borderId="5" xfId="0" applyNumberFormat="1" applyFont="1" applyFill="1" applyBorder="1" applyAlignment="1" applyProtection="1">
      <alignment horizontal="right" vertical="center"/>
      <protection locked="0"/>
    </xf>
    <xf numFmtId="190" fontId="10" fillId="2" borderId="10" xfId="0" applyNumberFormat="1" applyFont="1" applyFill="1" applyBorder="1" applyProtection="1">
      <protection locked="0"/>
    </xf>
    <xf numFmtId="186" fontId="13" fillId="2" borderId="5" xfId="0" applyNumberFormat="1" applyFont="1" applyFill="1" applyBorder="1" applyProtection="1">
      <protection locked="0"/>
    </xf>
    <xf numFmtId="190" fontId="2" fillId="2" borderId="10" xfId="0" applyNumberFormat="1" applyFont="1" applyFill="1" applyBorder="1" applyProtection="1">
      <protection locked="0"/>
    </xf>
    <xf numFmtId="186" fontId="2" fillId="2" borderId="5" xfId="0" applyNumberFormat="1" applyFont="1" applyFill="1" applyBorder="1"/>
    <xf numFmtId="190" fontId="10" fillId="2" borderId="10" xfId="0" applyNumberFormat="1" applyFont="1" applyFill="1" applyBorder="1" applyAlignment="1" applyProtection="1">
      <alignment vertical="center"/>
      <protection locked="0"/>
    </xf>
    <xf numFmtId="186" fontId="10" fillId="2" borderId="5" xfId="0" applyNumberFormat="1" applyFont="1" applyFill="1" applyBorder="1" applyAlignment="1" applyProtection="1">
      <alignment vertical="center"/>
      <protection locked="0"/>
    </xf>
    <xf numFmtId="182" fontId="10" fillId="2" borderId="0" xfId="0" applyNumberFormat="1" applyFont="1" applyFill="1" applyBorder="1" applyAlignment="1">
      <alignment vertical="center"/>
    </xf>
    <xf numFmtId="190" fontId="14" fillId="2" borderId="14" xfId="0" applyNumberFormat="1" applyFont="1" applyFill="1" applyBorder="1" applyAlignment="1" applyProtection="1">
      <alignment vertical="center"/>
      <protection locked="0"/>
    </xf>
    <xf numFmtId="186" fontId="14" fillId="2" borderId="15" xfId="0" applyNumberFormat="1" applyFont="1" applyFill="1" applyBorder="1" applyAlignment="1" applyProtection="1">
      <alignment vertical="center"/>
      <protection locked="0"/>
    </xf>
    <xf numFmtId="182" fontId="14" fillId="2" borderId="0" xfId="0" applyNumberFormat="1" applyFont="1" applyFill="1" applyBorder="1" applyAlignment="1">
      <alignment vertical="center"/>
    </xf>
    <xf numFmtId="190" fontId="5" fillId="2" borderId="0" xfId="0" applyNumberFormat="1" applyFont="1" applyFill="1" applyBorder="1" applyAlignment="1" applyProtection="1">
      <alignment vertical="center"/>
      <protection locked="0"/>
    </xf>
    <xf numFmtId="186" fontId="5" fillId="2" borderId="0" xfId="0" applyNumberFormat="1" applyFont="1" applyFill="1" applyBorder="1" applyAlignment="1" applyProtection="1">
      <alignment vertical="center"/>
      <protection locked="0"/>
    </xf>
    <xf numFmtId="186" fontId="5" fillId="2" borderId="0" xfId="0" applyNumberFormat="1" applyFont="1" applyFill="1" applyBorder="1" applyAlignment="1">
      <alignment vertical="center"/>
    </xf>
    <xf numFmtId="190" fontId="2" fillId="2" borderId="0" xfId="0" applyNumberFormat="1" applyFont="1" applyFill="1" applyBorder="1"/>
    <xf numFmtId="190" fontId="14" fillId="2" borderId="10" xfId="0" applyNumberFormat="1" applyFont="1" applyFill="1" applyBorder="1" applyAlignment="1">
      <alignment vertical="center"/>
    </xf>
    <xf numFmtId="190" fontId="2" fillId="2" borderId="16" xfId="0" applyNumberFormat="1" applyFont="1" applyFill="1" applyBorder="1" applyProtection="1">
      <protection locked="0"/>
    </xf>
    <xf numFmtId="182" fontId="2" fillId="2" borderId="6" xfId="0" applyNumberFormat="1" applyFont="1" applyFill="1" applyBorder="1" applyAlignment="1">
      <alignment vertical="center"/>
    </xf>
    <xf numFmtId="190" fontId="10" fillId="2" borderId="0" xfId="0" applyNumberFormat="1" applyFont="1" applyFill="1" applyBorder="1" applyAlignment="1">
      <alignment vertical="center"/>
    </xf>
    <xf numFmtId="186" fontId="2" fillId="2" borderId="0" xfId="0" applyNumberFormat="1" applyFont="1" applyFill="1" applyBorder="1" applyProtection="1">
      <protection locked="0"/>
    </xf>
    <xf numFmtId="186" fontId="3" fillId="2" borderId="8" xfId="0" applyNumberFormat="1" applyFont="1" applyFill="1" applyBorder="1" applyProtection="1">
      <protection locked="0"/>
    </xf>
    <xf numFmtId="190" fontId="5" fillId="2" borderId="13" xfId="0" applyNumberFormat="1" applyFont="1" applyFill="1" applyBorder="1" applyAlignment="1">
      <alignment horizontal="left" wrapText="1"/>
    </xf>
    <xf numFmtId="190" fontId="5" fillId="2" borderId="16" xfId="0" applyNumberFormat="1" applyFont="1" applyFill="1" applyBorder="1" applyAlignment="1">
      <alignment horizontal="left" wrapText="1"/>
    </xf>
    <xf numFmtId="190" fontId="2" fillId="2" borderId="10" xfId="0" applyNumberFormat="1" applyFont="1" applyFill="1" applyBorder="1" applyAlignment="1">
      <alignment horizontal="left" wrapText="1" indent="10"/>
    </xf>
    <xf numFmtId="190" fontId="2" fillId="2" borderId="0" xfId="0" applyNumberFormat="1" applyFont="1" applyFill="1" applyBorder="1" applyAlignment="1">
      <alignment horizontal="left" wrapText="1" indent="10"/>
    </xf>
    <xf numFmtId="190" fontId="2" fillId="2" borderId="5" xfId="0" applyNumberFormat="1" applyFont="1" applyFill="1" applyBorder="1" applyAlignment="1">
      <alignment horizontal="left" wrapText="1" indent="10"/>
    </xf>
    <xf numFmtId="0" fontId="26" fillId="2" borderId="0" xfId="0" applyFont="1" applyFill="1" applyBorder="1" applyAlignment="1"/>
    <xf numFmtId="208" fontId="21" fillId="2" borderId="0" xfId="2" applyNumberFormat="1" applyFont="1" applyFill="1" applyBorder="1" applyAlignment="1">
      <alignment horizontal="right"/>
    </xf>
    <xf numFmtId="208" fontId="3" fillId="2" borderId="4" xfId="2" applyNumberFormat="1" applyFont="1" applyFill="1" applyBorder="1" applyAlignment="1" applyProtection="1">
      <protection locked="0"/>
    </xf>
    <xf numFmtId="208" fontId="2" fillId="2" borderId="0" xfId="2" applyNumberFormat="1" applyFont="1" applyFill="1" applyBorder="1" applyAlignment="1" applyProtection="1">
      <alignment horizontal="right"/>
      <protection locked="0"/>
    </xf>
    <xf numFmtId="208" fontId="3" fillId="2" borderId="7" xfId="2" applyNumberFormat="1" applyFont="1" applyFill="1" applyBorder="1" applyAlignment="1"/>
    <xf numFmtId="208" fontId="7" fillId="2" borderId="4" xfId="2" applyNumberFormat="1" applyFont="1" applyFill="1" applyBorder="1" applyAlignment="1" applyProtection="1">
      <protection locked="0"/>
    </xf>
    <xf numFmtId="208" fontId="7" fillId="2" borderId="4" xfId="2" applyNumberFormat="1" applyFont="1" applyFill="1" applyBorder="1" applyAlignment="1">
      <alignment horizontal="right"/>
    </xf>
    <xf numFmtId="208" fontId="3" fillId="2" borderId="4" xfId="2" applyNumberFormat="1" applyFont="1" applyFill="1" applyBorder="1" applyAlignment="1">
      <alignment horizontal="right"/>
    </xf>
    <xf numFmtId="208" fontId="7" fillId="2" borderId="4" xfId="2" applyNumberFormat="1" applyFont="1" applyFill="1" applyBorder="1" applyAlignment="1">
      <alignment horizontal="right" vertical="center"/>
    </xf>
    <xf numFmtId="208" fontId="7" fillId="2" borderId="7" xfId="2" applyNumberFormat="1" applyFont="1" applyFill="1" applyBorder="1" applyAlignment="1">
      <alignment horizontal="right"/>
    </xf>
    <xf numFmtId="208" fontId="3" fillId="2" borderId="4" xfId="2" applyNumberFormat="1" applyFont="1" applyFill="1" applyBorder="1" applyProtection="1">
      <protection locked="0"/>
    </xf>
    <xf numFmtId="208" fontId="7" fillId="2" borderId="4" xfId="2" applyNumberFormat="1" applyFont="1" applyFill="1" applyBorder="1" applyProtection="1">
      <protection locked="0"/>
    </xf>
    <xf numFmtId="208" fontId="7" fillId="2" borderId="8" xfId="2" applyNumberFormat="1" applyFont="1" applyFill="1" applyBorder="1" applyProtection="1">
      <protection locked="0"/>
    </xf>
    <xf numFmtId="208" fontId="3" fillId="2" borderId="5" xfId="2" applyNumberFormat="1" applyFont="1" applyFill="1" applyBorder="1" applyProtection="1">
      <protection locked="0"/>
    </xf>
    <xf numFmtId="208" fontId="7" fillId="2" borderId="5" xfId="2" applyNumberFormat="1" applyFont="1" applyFill="1" applyBorder="1" applyProtection="1">
      <protection locked="0"/>
    </xf>
    <xf numFmtId="208" fontId="3" fillId="2" borderId="8" xfId="2" applyNumberFormat="1" applyFont="1" applyFill="1" applyBorder="1" applyAlignment="1">
      <alignment horizontal="right"/>
    </xf>
    <xf numFmtId="208" fontId="5" fillId="2" borderId="0" xfId="2" applyNumberFormat="1" applyFont="1" applyFill="1" applyBorder="1" applyAlignment="1">
      <alignment vertical="center"/>
    </xf>
    <xf numFmtId="182" fontId="2" fillId="2" borderId="1" xfId="0" applyNumberFormat="1" applyFont="1" applyFill="1" applyBorder="1" applyAlignment="1" applyProtection="1">
      <alignment horizontal="center" vertical="center"/>
      <protection locked="0"/>
    </xf>
    <xf numFmtId="208" fontId="3" fillId="2" borderId="4" xfId="2" applyNumberFormat="1" applyFont="1" applyFill="1" applyBorder="1" applyAlignment="1">
      <alignment horizontal="right" vertical="center"/>
    </xf>
    <xf numFmtId="186" fontId="13" fillId="2" borderId="4" xfId="0" applyNumberFormat="1" applyFont="1" applyFill="1" applyBorder="1" applyProtection="1">
      <protection locked="0"/>
    </xf>
    <xf numFmtId="186" fontId="3" fillId="2" borderId="7" xfId="1" applyNumberFormat="1" applyFont="1" applyFill="1" applyBorder="1" applyAlignment="1">
      <alignment horizontal="right"/>
    </xf>
    <xf numFmtId="208" fontId="3" fillId="2" borderId="7" xfId="2" applyNumberFormat="1" applyFont="1" applyFill="1" applyBorder="1" applyAlignment="1">
      <alignment horizontal="right"/>
    </xf>
    <xf numFmtId="208" fontId="3" fillId="2" borderId="8" xfId="2" applyNumberFormat="1" applyFont="1" applyFill="1" applyBorder="1" applyProtection="1">
      <protection locked="0"/>
    </xf>
    <xf numFmtId="190" fontId="14" fillId="2" borderId="13" xfId="0" applyNumberFormat="1" applyFont="1" applyFill="1" applyBorder="1" applyAlignment="1">
      <alignment horizontal="left"/>
    </xf>
    <xf numFmtId="0" fontId="24" fillId="2" borderId="0" xfId="0" applyFont="1" applyFill="1" applyBorder="1" applyAlignment="1"/>
    <xf numFmtId="0" fontId="22" fillId="2" borderId="0" xfId="0" applyFont="1" applyFill="1" applyBorder="1" applyAlignment="1">
      <alignment horizontal="center" vertical="center"/>
    </xf>
    <xf numFmtId="208" fontId="2" fillId="2" borderId="0" xfId="2" applyNumberFormat="1" applyFont="1" applyFill="1" applyBorder="1" applyAlignment="1">
      <alignment horizontal="center"/>
    </xf>
    <xf numFmtId="208" fontId="2" fillId="2" borderId="0" xfId="2" applyNumberFormat="1" applyFont="1" applyFill="1" applyBorder="1"/>
    <xf numFmtId="208" fontId="10" fillId="2" borderId="0" xfId="2" applyNumberFormat="1" applyFont="1" applyFill="1" applyBorder="1"/>
    <xf numFmtId="208" fontId="5" fillId="2" borderId="0" xfId="2" applyNumberFormat="1" applyFont="1" applyFill="1" applyBorder="1"/>
    <xf numFmtId="208" fontId="10" fillId="2" borderId="0" xfId="2" applyNumberFormat="1" applyFont="1" applyFill="1" applyBorder="1" applyAlignment="1">
      <alignment vertical="center"/>
    </xf>
    <xf numFmtId="208" fontId="22" fillId="2" borderId="0" xfId="2" applyNumberFormat="1" applyFont="1" applyFill="1" applyBorder="1" applyAlignment="1">
      <alignment horizontal="center" vertical="center"/>
    </xf>
    <xf numFmtId="208" fontId="14" fillId="2" borderId="0" xfId="2" applyNumberFormat="1" applyFont="1" applyFill="1" applyBorder="1" applyAlignment="1">
      <alignment horizontal="right" vertical="center"/>
    </xf>
    <xf numFmtId="208" fontId="3" fillId="2" borderId="0" xfId="2" applyNumberFormat="1" applyFont="1" applyFill="1" applyBorder="1" applyAlignment="1">
      <alignment horizontal="right"/>
    </xf>
    <xf numFmtId="208" fontId="14" fillId="2" borderId="0" xfId="2" applyNumberFormat="1" applyFont="1" applyFill="1" applyBorder="1" applyAlignment="1">
      <alignment horizontal="right"/>
    </xf>
    <xf numFmtId="208" fontId="10" fillId="2" borderId="0" xfId="2" applyNumberFormat="1" applyFont="1" applyFill="1" applyBorder="1" applyAlignment="1" applyProtection="1">
      <alignment horizontal="right" vertical="center"/>
      <protection locked="0"/>
    </xf>
    <xf numFmtId="186" fontId="7" fillId="2" borderId="0" xfId="1" applyNumberFormat="1" applyFont="1" applyFill="1" applyBorder="1" applyAlignment="1">
      <alignment horizontal="right"/>
    </xf>
    <xf numFmtId="208" fontId="7" fillId="2" borderId="0" xfId="2" applyNumberFormat="1" applyFont="1" applyFill="1" applyBorder="1" applyAlignment="1">
      <alignment horizontal="right"/>
    </xf>
    <xf numFmtId="186" fontId="7" fillId="2" borderId="0" xfId="0" applyNumberFormat="1" applyFont="1" applyFill="1" applyBorder="1" applyProtection="1">
      <protection locked="0"/>
    </xf>
    <xf numFmtId="208" fontId="7" fillId="2" borderId="0" xfId="2" applyNumberFormat="1" applyFont="1" applyFill="1" applyBorder="1" applyProtection="1">
      <protection locked="0"/>
    </xf>
    <xf numFmtId="190" fontId="14" fillId="2" borderId="11" xfId="0" applyNumberFormat="1" applyFont="1" applyFill="1" applyBorder="1" applyAlignment="1">
      <alignment horizontal="center" vertical="center"/>
    </xf>
    <xf numFmtId="186" fontId="5" fillId="2" borderId="0" xfId="0" applyNumberFormat="1" applyFont="1" applyFill="1" applyBorder="1" applyProtection="1">
      <protection locked="0"/>
    </xf>
    <xf numFmtId="208" fontId="5" fillId="2" borderId="0" xfId="2" applyNumberFormat="1" applyFont="1" applyFill="1" applyBorder="1" applyProtection="1">
      <protection locked="0"/>
    </xf>
    <xf numFmtId="208" fontId="2" fillId="2" borderId="0" xfId="2" applyNumberFormat="1" applyFont="1" applyFill="1" applyBorder="1" applyProtection="1">
      <protection locked="0"/>
    </xf>
    <xf numFmtId="0" fontId="14" fillId="2" borderId="0" xfId="0" applyFont="1" applyFill="1" applyBorder="1"/>
    <xf numFmtId="186" fontId="14" fillId="2" borderId="0" xfId="1" applyNumberFormat="1" applyFont="1" applyFill="1" applyBorder="1" applyAlignment="1"/>
    <xf numFmtId="0" fontId="14" fillId="2" borderId="2" xfId="0" applyFont="1" applyFill="1" applyBorder="1"/>
    <xf numFmtId="182" fontId="12" fillId="2" borderId="7" xfId="0" applyNumberFormat="1" applyFont="1" applyFill="1" applyBorder="1" applyAlignment="1">
      <alignment horizontal="center"/>
    </xf>
    <xf numFmtId="182" fontId="12" fillId="2" borderId="8" xfId="0" applyNumberFormat="1" applyFont="1" applyFill="1" applyBorder="1" applyAlignment="1">
      <alignment horizontal="center"/>
    </xf>
    <xf numFmtId="186" fontId="28" fillId="2" borderId="7" xfId="1" applyNumberFormat="1" applyFont="1" applyFill="1" applyBorder="1" applyAlignment="1">
      <alignment horizontal="right"/>
    </xf>
    <xf numFmtId="186" fontId="12" fillId="2" borderId="4" xfId="1" applyNumberFormat="1" applyFont="1" applyFill="1" applyBorder="1" applyAlignment="1">
      <alignment horizontal="right"/>
    </xf>
    <xf numFmtId="186" fontId="28" fillId="2" borderId="4" xfId="1" applyNumberFormat="1" applyFont="1" applyFill="1" applyBorder="1" applyAlignment="1">
      <alignment horizontal="right"/>
    </xf>
    <xf numFmtId="186" fontId="28" fillId="2" borderId="8" xfId="1" applyNumberFormat="1" applyFont="1" applyFill="1" applyBorder="1" applyAlignment="1">
      <alignment horizontal="right"/>
    </xf>
    <xf numFmtId="186" fontId="12" fillId="2" borderId="4" xfId="0" applyNumberFormat="1" applyFont="1" applyFill="1" applyBorder="1" applyProtection="1">
      <protection locked="0"/>
    </xf>
    <xf numFmtId="186" fontId="28" fillId="2" borderId="4" xfId="0" applyNumberFormat="1" applyFont="1" applyFill="1" applyBorder="1" applyProtection="1">
      <protection locked="0"/>
    </xf>
    <xf numFmtId="186" fontId="12" fillId="2" borderId="4" xfId="1" applyNumberFormat="1" applyFont="1" applyFill="1" applyBorder="1" applyAlignment="1">
      <alignment horizontal="right" vertical="center"/>
    </xf>
    <xf numFmtId="186" fontId="12" fillId="2" borderId="7" xfId="1" applyNumberFormat="1" applyFont="1" applyFill="1" applyBorder="1" applyAlignment="1">
      <alignment horizontal="right"/>
    </xf>
    <xf numFmtId="190" fontId="10" fillId="2" borderId="11" xfId="0" applyNumberFormat="1" applyFont="1" applyFill="1" applyBorder="1" applyAlignment="1">
      <alignment vertical="center"/>
    </xf>
    <xf numFmtId="0" fontId="24" fillId="2" borderId="5" xfId="0" applyFont="1" applyFill="1" applyBorder="1" applyAlignment="1"/>
    <xf numFmtId="186" fontId="14" fillId="2" borderId="12" xfId="1" applyNumberFormat="1" applyFont="1" applyFill="1" applyBorder="1" applyAlignment="1"/>
    <xf numFmtId="0" fontId="24" fillId="2" borderId="9" xfId="0" applyFont="1" applyFill="1" applyBorder="1" applyAlignment="1"/>
    <xf numFmtId="190" fontId="10" fillId="2" borderId="1" xfId="0" applyNumberFormat="1" applyFont="1" applyFill="1" applyBorder="1" applyProtection="1">
      <protection locked="0"/>
    </xf>
    <xf numFmtId="208" fontId="7" fillId="2" borderId="8" xfId="2" applyNumberFormat="1" applyFont="1" applyFill="1" applyBorder="1" applyAlignment="1">
      <alignment horizontal="right" vertical="center"/>
    </xf>
    <xf numFmtId="186" fontId="7" fillId="2" borderId="4" xfId="0" applyNumberFormat="1" applyFont="1" applyFill="1" applyBorder="1"/>
    <xf numFmtId="186" fontId="28" fillId="2" borderId="4" xfId="0" applyNumberFormat="1" applyFont="1" applyFill="1" applyBorder="1"/>
    <xf numFmtId="208" fontId="7" fillId="2" borderId="4" xfId="2" applyNumberFormat="1" applyFont="1" applyFill="1" applyBorder="1"/>
    <xf numFmtId="186" fontId="3" fillId="2" borderId="4" xfId="0" applyNumberFormat="1" applyFont="1" applyFill="1" applyBorder="1"/>
    <xf numFmtId="208" fontId="3" fillId="2" borderId="4" xfId="2" applyNumberFormat="1" applyFont="1" applyFill="1" applyBorder="1"/>
    <xf numFmtId="208" fontId="3" fillId="2" borderId="7" xfId="2" applyNumberFormat="1" applyFont="1" applyFill="1" applyBorder="1" applyProtection="1">
      <protection locked="0"/>
    </xf>
    <xf numFmtId="186" fontId="7" fillId="2" borderId="11" xfId="0" applyNumberFormat="1" applyFont="1" applyFill="1" applyBorder="1" applyProtection="1">
      <protection locked="0"/>
    </xf>
    <xf numFmtId="208" fontId="3" fillId="2" borderId="4" xfId="2" applyNumberFormat="1" applyFont="1" applyFill="1" applyBorder="1" applyAlignment="1">
      <alignment horizontal="center"/>
    </xf>
    <xf numFmtId="208" fontId="7" fillId="2" borderId="8" xfId="2" applyNumberFormat="1" applyFont="1" applyFill="1" applyBorder="1" applyAlignment="1">
      <alignment vertical="center"/>
    </xf>
    <xf numFmtId="208" fontId="30" fillId="2" borderId="2" xfId="2" applyNumberFormat="1" applyFont="1" applyFill="1" applyBorder="1" applyAlignment="1">
      <alignment horizontal="right"/>
    </xf>
    <xf numFmtId="208" fontId="31" fillId="2" borderId="3" xfId="2" applyNumberFormat="1" applyFont="1" applyFill="1" applyBorder="1" applyAlignment="1">
      <alignment horizontal="right"/>
    </xf>
    <xf numFmtId="208" fontId="31" fillId="2" borderId="2" xfId="2" applyNumberFormat="1" applyFont="1" applyFill="1" applyBorder="1" applyAlignment="1">
      <alignment horizontal="right"/>
    </xf>
    <xf numFmtId="186" fontId="31" fillId="2" borderId="0" xfId="1" applyNumberFormat="1" applyFont="1" applyFill="1" applyBorder="1" applyAlignment="1">
      <alignment horizontal="right"/>
    </xf>
    <xf numFmtId="208" fontId="31" fillId="2" borderId="0" xfId="2" applyNumberFormat="1" applyFont="1" applyFill="1" applyBorder="1" applyAlignment="1">
      <alignment horizontal="right"/>
    </xf>
    <xf numFmtId="208" fontId="31" fillId="2" borderId="11" xfId="2" applyNumberFormat="1" applyFont="1" applyFill="1" applyBorder="1" applyAlignment="1">
      <alignment horizontal="right"/>
    </xf>
    <xf numFmtId="186" fontId="30" fillId="2" borderId="4" xfId="1" applyNumberFormat="1" applyFont="1" applyFill="1" applyBorder="1" applyAlignment="1">
      <alignment horizontal="right"/>
    </xf>
    <xf numFmtId="208" fontId="30" fillId="2" borderId="4" xfId="2" applyNumberFormat="1" applyFont="1" applyFill="1" applyBorder="1" applyAlignment="1">
      <alignment horizontal="right"/>
    </xf>
    <xf numFmtId="186" fontId="30" fillId="2" borderId="8" xfId="1" applyNumberFormat="1" applyFont="1" applyFill="1" applyBorder="1" applyAlignment="1">
      <alignment horizontal="right"/>
    </xf>
    <xf numFmtId="208" fontId="30" fillId="2" borderId="8" xfId="2" applyNumberFormat="1" applyFont="1" applyFill="1" applyBorder="1" applyAlignment="1">
      <alignment horizontal="right"/>
    </xf>
    <xf numFmtId="0" fontId="29" fillId="2" borderId="0" xfId="0" applyFont="1" applyFill="1" applyBorder="1" applyAlignment="1"/>
    <xf numFmtId="208" fontId="29" fillId="2" borderId="0" xfId="2" applyNumberFormat="1" applyFont="1" applyFill="1" applyBorder="1" applyAlignment="1"/>
    <xf numFmtId="208" fontId="31" fillId="2" borderId="17" xfId="2" applyNumberFormat="1" applyFont="1" applyFill="1" applyBorder="1" applyAlignment="1" applyProtection="1">
      <alignment horizontal="right" vertical="center"/>
      <protection locked="0"/>
    </xf>
    <xf numFmtId="186" fontId="3" fillId="2" borderId="18" xfId="0" applyNumberFormat="1" applyFont="1" applyFill="1" applyBorder="1" applyAlignment="1">
      <alignment vertical="center"/>
    </xf>
    <xf numFmtId="186" fontId="3" fillId="2" borderId="5" xfId="0" applyNumberFormat="1" applyFont="1" applyFill="1" applyBorder="1"/>
    <xf numFmtId="186" fontId="7" fillId="2" borderId="19" xfId="0" applyNumberFormat="1" applyFont="1" applyFill="1" applyBorder="1" applyAlignment="1">
      <alignment vertical="center"/>
    </xf>
    <xf numFmtId="208" fontId="7" fillId="2" borderId="17" xfId="2" applyNumberFormat="1" applyFont="1" applyFill="1" applyBorder="1" applyAlignment="1">
      <alignment vertical="center"/>
    </xf>
    <xf numFmtId="182" fontId="2" fillId="2" borderId="0" xfId="0" applyNumberFormat="1" applyFont="1" applyFill="1" applyAlignment="1">
      <alignment horizontal="right" vertical="center"/>
    </xf>
    <xf numFmtId="182" fontId="2" fillId="2" borderId="0" xfId="0" applyNumberFormat="1" applyFont="1" applyFill="1" applyAlignment="1">
      <alignment horizontal="left" vertical="center"/>
    </xf>
    <xf numFmtId="190" fontId="14" fillId="2" borderId="8" xfId="0" applyNumberFormat="1" applyFont="1" applyFill="1" applyBorder="1" applyAlignment="1">
      <alignment wrapText="1"/>
    </xf>
    <xf numFmtId="190" fontId="7" fillId="2" borderId="4" xfId="0" applyNumberFormat="1" applyFont="1" applyFill="1" applyBorder="1"/>
    <xf numFmtId="190" fontId="3" fillId="2" borderId="0" xfId="0" applyNumberFormat="1" applyFont="1" applyFill="1" applyBorder="1" applyAlignment="1"/>
    <xf numFmtId="186" fontId="5" fillId="2" borderId="0" xfId="1" applyNumberFormat="1" applyFont="1" applyFill="1" applyBorder="1" applyAlignment="1">
      <alignment horizontal="right" vertical="top"/>
    </xf>
    <xf numFmtId="208" fontId="5" fillId="2" borderId="0" xfId="2" applyNumberFormat="1" applyFont="1" applyFill="1" applyBorder="1" applyAlignment="1">
      <alignment horizontal="right" vertical="top"/>
    </xf>
    <xf numFmtId="190" fontId="2" fillId="0" borderId="4" xfId="0" applyNumberFormat="1" applyFont="1" applyFill="1" applyBorder="1" applyAlignment="1"/>
    <xf numFmtId="190" fontId="2" fillId="0" borderId="4" xfId="0" applyNumberFormat="1" applyFont="1" applyFill="1" applyBorder="1"/>
    <xf numFmtId="186" fontId="28" fillId="2" borderId="0" xfId="1" applyNumberFormat="1" applyFont="1" applyFill="1" applyBorder="1" applyAlignment="1">
      <alignment horizontal="right" vertical="center"/>
    </xf>
    <xf numFmtId="208" fontId="7" fillId="2" borderId="0" xfId="2" applyNumberFormat="1" applyFont="1" applyFill="1" applyBorder="1" applyAlignment="1">
      <alignment horizontal="right" vertical="center"/>
    </xf>
    <xf numFmtId="190" fontId="5" fillId="2" borderId="4" xfId="0" applyNumberFormat="1" applyFont="1" applyFill="1" applyBorder="1" applyAlignment="1">
      <alignment horizontal="left"/>
    </xf>
    <xf numFmtId="190" fontId="5" fillId="2" borderId="10" xfId="0" applyNumberFormat="1" applyFont="1" applyFill="1" applyBorder="1"/>
    <xf numFmtId="186" fontId="7" fillId="2" borderId="13" xfId="0" applyNumberFormat="1" applyFont="1" applyFill="1" applyBorder="1" applyProtection="1">
      <protection locked="0"/>
    </xf>
    <xf numFmtId="186" fontId="7" fillId="2" borderId="16" xfId="0" applyNumberFormat="1" applyFont="1" applyFill="1" applyBorder="1" applyProtection="1">
      <protection locked="0"/>
    </xf>
    <xf numFmtId="186" fontId="7" fillId="2" borderId="7" xfId="0" applyNumberFormat="1" applyFont="1" applyFill="1" applyBorder="1" applyProtection="1">
      <protection locked="0"/>
    </xf>
    <xf numFmtId="186" fontId="14" fillId="2" borderId="6" xfId="1" applyNumberFormat="1" applyFont="1" applyFill="1" applyBorder="1" applyAlignment="1"/>
    <xf numFmtId="0" fontId="24" fillId="2" borderId="18" xfId="0" applyFont="1" applyFill="1" applyBorder="1" applyAlignment="1"/>
    <xf numFmtId="0" fontId="14" fillId="2" borderId="13" xfId="0" applyFont="1" applyFill="1" applyBorder="1"/>
    <xf numFmtId="208" fontId="31" fillId="2" borderId="18" xfId="2" applyNumberFormat="1" applyFont="1" applyFill="1" applyBorder="1" applyAlignment="1">
      <alignment horizontal="right"/>
    </xf>
    <xf numFmtId="208" fontId="3" fillId="2" borderId="5" xfId="2" applyNumberFormat="1" applyFont="1" applyFill="1" applyBorder="1" applyAlignment="1" applyProtection="1">
      <alignment horizontal="right"/>
      <protection locked="0"/>
    </xf>
    <xf numFmtId="182" fontId="2" fillId="2" borderId="0" xfId="0" applyNumberFormat="1" applyFont="1" applyFill="1" applyBorder="1" applyAlignment="1" applyProtection="1">
      <alignment horizontal="right"/>
      <protection locked="0"/>
    </xf>
    <xf numFmtId="190" fontId="2" fillId="2" borderId="0" xfId="0" applyNumberFormat="1" applyFont="1" applyFill="1" applyAlignment="1">
      <alignment horizontal="right"/>
    </xf>
    <xf numFmtId="190" fontId="2" fillId="2" borderId="0" xfId="0" applyNumberFormat="1" applyFont="1" applyFill="1" applyBorder="1" applyAlignment="1" applyProtection="1">
      <alignment horizontal="right"/>
      <protection locked="0"/>
    </xf>
    <xf numFmtId="208" fontId="27" fillId="2" borderId="4" xfId="2" applyNumberFormat="1" applyFont="1" applyFill="1" applyBorder="1" applyAlignment="1">
      <alignment horizontal="right"/>
    </xf>
    <xf numFmtId="208" fontId="7" fillId="2" borderId="8" xfId="2" applyNumberFormat="1" applyFont="1" applyFill="1" applyBorder="1" applyAlignment="1">
      <alignment horizontal="right"/>
    </xf>
    <xf numFmtId="210" fontId="7" fillId="2" borderId="7" xfId="1" applyNumberFormat="1" applyFont="1" applyFill="1" applyBorder="1" applyAlignment="1">
      <alignment horizontal="right"/>
    </xf>
    <xf numFmtId="210" fontId="28" fillId="2" borderId="7" xfId="1" applyNumberFormat="1" applyFont="1" applyFill="1" applyBorder="1" applyAlignment="1">
      <alignment horizontal="right"/>
    </xf>
    <xf numFmtId="210" fontId="3" fillId="2" borderId="4" xfId="1" applyNumberFormat="1" applyFont="1" applyFill="1" applyBorder="1" applyAlignment="1">
      <alignment horizontal="right"/>
    </xf>
    <xf numFmtId="210" fontId="12" fillId="2" borderId="4" xfId="1" applyNumberFormat="1" applyFont="1" applyFill="1" applyBorder="1" applyAlignment="1">
      <alignment horizontal="right"/>
    </xf>
    <xf numFmtId="210" fontId="7" fillId="2" borderId="4" xfId="1" applyNumberFormat="1" applyFont="1" applyFill="1" applyBorder="1" applyAlignment="1">
      <alignment horizontal="right"/>
    </xf>
    <xf numFmtId="210" fontId="28" fillId="2" borderId="4" xfId="1" applyNumberFormat="1" applyFont="1" applyFill="1" applyBorder="1" applyAlignment="1">
      <alignment horizontal="right"/>
    </xf>
    <xf numFmtId="210" fontId="7" fillId="2" borderId="8" xfId="1" applyNumberFormat="1" applyFont="1" applyFill="1" applyBorder="1" applyAlignment="1">
      <alignment horizontal="right"/>
    </xf>
    <xf numFmtId="210" fontId="28" fillId="2" borderId="8" xfId="1" applyNumberFormat="1" applyFont="1" applyFill="1" applyBorder="1" applyAlignment="1">
      <alignment horizontal="right"/>
    </xf>
    <xf numFmtId="210" fontId="3" fillId="2" borderId="4" xfId="1" applyNumberFormat="1" applyFont="1" applyFill="1" applyBorder="1" applyAlignment="1">
      <alignment horizontal="right" vertical="center"/>
    </xf>
    <xf numFmtId="210" fontId="12" fillId="2" borderId="4" xfId="1" applyNumberFormat="1" applyFont="1" applyFill="1" applyBorder="1" applyAlignment="1">
      <alignment horizontal="right" vertical="center"/>
    </xf>
    <xf numFmtId="210" fontId="7" fillId="2" borderId="4" xfId="1" applyNumberFormat="1" applyFont="1" applyFill="1" applyBorder="1" applyAlignment="1">
      <alignment horizontal="right" vertical="center"/>
    </xf>
    <xf numFmtId="210" fontId="28" fillId="2" borderId="4" xfId="1" applyNumberFormat="1" applyFont="1" applyFill="1" applyBorder="1" applyAlignment="1">
      <alignment horizontal="right" vertical="center"/>
    </xf>
    <xf numFmtId="210" fontId="7" fillId="2" borderId="8" xfId="1" applyNumberFormat="1" applyFont="1" applyFill="1" applyBorder="1" applyAlignment="1">
      <alignment horizontal="right" vertical="center"/>
    </xf>
    <xf numFmtId="210" fontId="28" fillId="2" borderId="8" xfId="1" applyNumberFormat="1" applyFont="1" applyFill="1" applyBorder="1" applyAlignment="1">
      <alignment horizontal="right" vertical="center"/>
    </xf>
    <xf numFmtId="210" fontId="3" fillId="2" borderId="4" xfId="0" applyNumberFormat="1" applyFont="1" applyFill="1" applyBorder="1"/>
    <xf numFmtId="210" fontId="12" fillId="2" borderId="4" xfId="0" applyNumberFormat="1" applyFont="1" applyFill="1" applyBorder="1"/>
    <xf numFmtId="210" fontId="7" fillId="2" borderId="4" xfId="0" applyNumberFormat="1" applyFont="1" applyFill="1" applyBorder="1"/>
    <xf numFmtId="210" fontId="28" fillId="2" borderId="4" xfId="0" applyNumberFormat="1" applyFont="1" applyFill="1" applyBorder="1"/>
    <xf numFmtId="210" fontId="2" fillId="2" borderId="4" xfId="0" applyNumberFormat="1" applyFont="1" applyFill="1" applyBorder="1" applyAlignment="1"/>
    <xf numFmtId="210" fontId="3" fillId="2" borderId="4" xfId="0" applyNumberFormat="1" applyFont="1" applyFill="1" applyBorder="1" applyProtection="1">
      <protection locked="0"/>
    </xf>
    <xf numFmtId="210" fontId="12" fillId="2" borderId="4" xfId="0" applyNumberFormat="1" applyFont="1" applyFill="1" applyBorder="1" applyProtection="1">
      <protection locked="0"/>
    </xf>
    <xf numFmtId="210" fontId="7" fillId="2" borderId="4" xfId="0" applyNumberFormat="1" applyFont="1" applyFill="1" applyBorder="1" applyProtection="1">
      <protection locked="0"/>
    </xf>
    <xf numFmtId="210" fontId="28" fillId="2" borderId="4" xfId="0" applyNumberFormat="1" applyFont="1" applyFill="1" applyBorder="1" applyProtection="1">
      <protection locked="0"/>
    </xf>
    <xf numFmtId="210" fontId="3" fillId="2" borderId="0" xfId="0" applyNumberFormat="1" applyFont="1" applyFill="1"/>
    <xf numFmtId="210" fontId="7" fillId="2" borderId="8" xfId="0" applyNumberFormat="1" applyFont="1" applyFill="1" applyBorder="1" applyProtection="1">
      <protection locked="0"/>
    </xf>
    <xf numFmtId="210" fontId="28" fillId="2" borderId="8" xfId="0" applyNumberFormat="1" applyFont="1" applyFill="1" applyBorder="1" applyProtection="1">
      <protection locked="0"/>
    </xf>
    <xf numFmtId="210" fontId="12" fillId="2" borderId="5" xfId="0" applyNumberFormat="1" applyFont="1" applyFill="1" applyBorder="1" applyProtection="1">
      <protection locked="0"/>
    </xf>
    <xf numFmtId="210" fontId="3" fillId="2" borderId="0" xfId="0" applyNumberFormat="1" applyFont="1" applyFill="1" applyBorder="1" applyProtection="1">
      <protection locked="0"/>
    </xf>
    <xf numFmtId="210" fontId="28" fillId="2" borderId="5" xfId="0" applyNumberFormat="1" applyFont="1" applyFill="1" applyBorder="1" applyProtection="1">
      <protection locked="0"/>
    </xf>
    <xf numFmtId="210" fontId="2" fillId="2" borderId="4" xfId="0" applyNumberFormat="1" applyFont="1" applyFill="1" applyBorder="1" applyAlignment="1">
      <alignment horizontal="left"/>
    </xf>
    <xf numFmtId="210" fontId="3" fillId="2" borderId="4" xfId="0" applyNumberFormat="1" applyFont="1" applyFill="1" applyBorder="1" applyAlignment="1" applyProtection="1">
      <alignment horizontal="right"/>
      <protection locked="0"/>
    </xf>
    <xf numFmtId="210" fontId="12" fillId="2" borderId="5" xfId="0" applyNumberFormat="1" applyFont="1" applyFill="1" applyBorder="1" applyAlignment="1" applyProtection="1">
      <alignment horizontal="right"/>
      <protection locked="0"/>
    </xf>
    <xf numFmtId="210" fontId="3" fillId="2" borderId="7" xfId="0" applyNumberFormat="1" applyFont="1" applyFill="1" applyBorder="1" applyProtection="1">
      <protection locked="0"/>
    </xf>
    <xf numFmtId="210" fontId="12" fillId="2" borderId="7" xfId="0" applyNumberFormat="1" applyFont="1" applyFill="1" applyBorder="1" applyProtection="1">
      <protection locked="0"/>
    </xf>
    <xf numFmtId="210" fontId="3" fillId="2" borderId="8" xfId="0" applyNumberFormat="1" applyFont="1" applyFill="1" applyBorder="1" applyProtection="1">
      <protection locked="0"/>
    </xf>
    <xf numFmtId="210" fontId="12" fillId="2" borderId="8" xfId="0" applyNumberFormat="1" applyFont="1" applyFill="1" applyBorder="1" applyProtection="1">
      <protection locked="0"/>
    </xf>
    <xf numFmtId="210" fontId="7" fillId="2" borderId="11" xfId="0" applyNumberFormat="1" applyFont="1" applyFill="1" applyBorder="1" applyProtection="1">
      <protection locked="0"/>
    </xf>
    <xf numFmtId="210" fontId="28" fillId="2" borderId="3" xfId="0" applyNumberFormat="1" applyFont="1" applyFill="1" applyBorder="1" applyProtection="1">
      <protection locked="0"/>
    </xf>
    <xf numFmtId="210" fontId="3" fillId="2" borderId="4" xfId="0" applyNumberFormat="1" applyFont="1" applyFill="1" applyBorder="1" applyAlignment="1">
      <alignment horizontal="center"/>
    </xf>
    <xf numFmtId="210" fontId="7" fillId="2" borderId="8" xfId="0" applyNumberFormat="1" applyFont="1" applyFill="1" applyBorder="1" applyAlignment="1">
      <alignment vertical="center"/>
    </xf>
    <xf numFmtId="210" fontId="7" fillId="2" borderId="10" xfId="1" applyNumberFormat="1" applyFont="1" applyFill="1" applyBorder="1" applyAlignment="1" applyProtection="1">
      <protection locked="0"/>
    </xf>
    <xf numFmtId="210" fontId="3" fillId="2" borderId="10" xfId="1" applyNumberFormat="1" applyFont="1" applyFill="1" applyBorder="1" applyAlignment="1" applyProtection="1">
      <protection locked="0"/>
    </xf>
    <xf numFmtId="210" fontId="30" fillId="2" borderId="2" xfId="1" applyNumberFormat="1" applyFont="1" applyFill="1" applyBorder="1" applyAlignment="1">
      <alignment horizontal="right"/>
    </xf>
    <xf numFmtId="210" fontId="31" fillId="2" borderId="3" xfId="1" applyNumberFormat="1" applyFont="1" applyFill="1" applyBorder="1" applyAlignment="1">
      <alignment horizontal="right"/>
    </xf>
    <xf numFmtId="210" fontId="31" fillId="2" borderId="2" xfId="1" applyNumberFormat="1" applyFont="1" applyFill="1" applyBorder="1" applyAlignment="1">
      <alignment horizontal="right"/>
    </xf>
    <xf numFmtId="210" fontId="31" fillId="2" borderId="17" xfId="1" applyNumberFormat="1" applyFont="1" applyFill="1" applyBorder="1" applyAlignment="1" applyProtection="1">
      <alignment horizontal="right" vertical="center"/>
      <protection locked="0"/>
    </xf>
    <xf numFmtId="210" fontId="31" fillId="2" borderId="0" xfId="1" applyNumberFormat="1" applyFont="1" applyFill="1" applyBorder="1" applyAlignment="1">
      <alignment horizontal="right"/>
    </xf>
    <xf numFmtId="210" fontId="31" fillId="2" borderId="11" xfId="1" applyNumberFormat="1" applyFont="1" applyFill="1" applyBorder="1" applyAlignment="1">
      <alignment horizontal="right"/>
    </xf>
    <xf numFmtId="210" fontId="30" fillId="2" borderId="4" xfId="1" applyNumberFormat="1" applyFont="1" applyFill="1" applyBorder="1" applyAlignment="1">
      <alignment horizontal="right"/>
    </xf>
    <xf numFmtId="210" fontId="30" fillId="2" borderId="8" xfId="1" applyNumberFormat="1" applyFont="1" applyFill="1" applyBorder="1" applyAlignment="1">
      <alignment horizontal="right"/>
    </xf>
    <xf numFmtId="210" fontId="3" fillId="2" borderId="13" xfId="1" applyNumberFormat="1" applyFont="1" applyFill="1" applyBorder="1" applyAlignment="1"/>
    <xf numFmtId="210" fontId="31" fillId="2" borderId="18" xfId="1" applyNumberFormat="1" applyFont="1" applyFill="1" applyBorder="1" applyAlignment="1">
      <alignment horizontal="right"/>
    </xf>
    <xf numFmtId="182" fontId="3" fillId="2" borderId="11" xfId="0" applyNumberFormat="1" applyFont="1" applyFill="1" applyBorder="1" applyAlignment="1">
      <alignment horizontal="center"/>
    </xf>
    <xf numFmtId="190" fontId="21" fillId="2" borderId="4" xfId="0" applyNumberFormat="1" applyFont="1" applyFill="1" applyBorder="1"/>
    <xf numFmtId="182" fontId="2" fillId="2" borderId="11" xfId="0" applyNumberFormat="1" applyFont="1" applyFill="1" applyBorder="1" applyAlignment="1" applyProtection="1">
      <alignment horizontal="center" vertical="center"/>
      <protection locked="0"/>
    </xf>
    <xf numFmtId="186" fontId="12" fillId="2" borderId="8" xfId="1" applyNumberFormat="1" applyFont="1" applyFill="1" applyBorder="1" applyAlignment="1">
      <alignment horizontal="right"/>
    </xf>
    <xf numFmtId="186" fontId="3" fillId="2" borderId="10" xfId="1" applyNumberFormat="1" applyFont="1" applyFill="1" applyBorder="1" applyAlignment="1">
      <alignment horizontal="right"/>
    </xf>
    <xf numFmtId="208" fontId="3" fillId="2" borderId="5" xfId="2" applyNumberFormat="1" applyFont="1" applyFill="1" applyBorder="1" applyAlignment="1">
      <alignment horizontal="right"/>
    </xf>
    <xf numFmtId="186" fontId="3" fillId="2" borderId="10" xfId="1" applyNumberFormat="1" applyFont="1" applyFill="1" applyBorder="1" applyAlignment="1">
      <alignment horizontal="right" vertical="center"/>
    </xf>
    <xf numFmtId="208" fontId="3" fillId="2" borderId="5" xfId="2" applyNumberFormat="1" applyFont="1" applyFill="1" applyBorder="1" applyAlignment="1">
      <alignment horizontal="right" vertical="center"/>
    </xf>
    <xf numFmtId="208" fontId="3" fillId="2" borderId="8" xfId="2" applyNumberFormat="1" applyFont="1" applyFill="1" applyBorder="1" applyAlignment="1">
      <alignment horizontal="right" vertical="center"/>
    </xf>
    <xf numFmtId="186" fontId="3" fillId="2" borderId="0" xfId="1" applyNumberFormat="1" applyFont="1" applyFill="1" applyBorder="1" applyAlignment="1">
      <alignment horizontal="right" vertical="center"/>
    </xf>
    <xf numFmtId="182" fontId="3" fillId="2" borderId="0" xfId="0" applyNumberFormat="1" applyFont="1" applyFill="1" applyAlignment="1">
      <alignment horizontal="centerContinuous"/>
    </xf>
    <xf numFmtId="182" fontId="3" fillId="2" borderId="0" xfId="0" applyNumberFormat="1" applyFont="1" applyFill="1"/>
    <xf numFmtId="182" fontId="3" fillId="2" borderId="3" xfId="0" applyNumberFormat="1" applyFont="1" applyFill="1" applyBorder="1" applyAlignment="1">
      <alignment horizontal="left"/>
    </xf>
    <xf numFmtId="208" fontId="3" fillId="2" borderId="9" xfId="2" applyNumberFormat="1" applyFont="1" applyFill="1" applyBorder="1" applyProtection="1">
      <protection locked="0"/>
    </xf>
    <xf numFmtId="182" fontId="3" fillId="2" borderId="2" xfId="0" applyNumberFormat="1" applyFont="1" applyFill="1" applyBorder="1" applyAlignment="1">
      <alignment horizontal="left"/>
    </xf>
    <xf numFmtId="186" fontId="2" fillId="2" borderId="4" xfId="0" applyNumberFormat="1" applyFont="1" applyFill="1" applyBorder="1" applyAlignment="1" applyProtection="1">
      <alignment vertical="center"/>
      <protection locked="0"/>
    </xf>
    <xf numFmtId="208" fontId="3" fillId="2" borderId="5" xfId="2" applyNumberFormat="1" applyFont="1" applyFill="1" applyBorder="1" applyAlignment="1" applyProtection="1">
      <alignment vertical="center"/>
      <protection locked="0"/>
    </xf>
    <xf numFmtId="190" fontId="3" fillId="2" borderId="0" xfId="0" applyNumberFormat="1" applyFont="1" applyFill="1" applyAlignment="1">
      <alignment horizontal="center" vertical="center"/>
    </xf>
    <xf numFmtId="184" fontId="3" fillId="2" borderId="10" xfId="1" applyNumberFormat="1" applyFont="1" applyFill="1" applyBorder="1" applyAlignment="1" applyProtection="1">
      <alignment horizontal="center" vertical="center"/>
      <protection locked="0"/>
    </xf>
    <xf numFmtId="3" fontId="3" fillId="2" borderId="0" xfId="0" applyNumberFormat="1" applyFont="1" applyFill="1" applyBorder="1" applyAlignment="1">
      <alignment horizontal="center" vertical="center"/>
    </xf>
    <xf numFmtId="0" fontId="0" fillId="2" borderId="0" xfId="0" applyFill="1" applyAlignment="1">
      <alignment horizontal="center" vertical="center"/>
    </xf>
    <xf numFmtId="186" fontId="2" fillId="2" borderId="0" xfId="0" applyNumberFormat="1" applyFont="1" applyFill="1" applyBorder="1" applyAlignment="1">
      <alignment horizontal="center" vertical="center"/>
    </xf>
    <xf numFmtId="208" fontId="2" fillId="2" borderId="0" xfId="2" applyNumberFormat="1" applyFont="1" applyFill="1" applyBorder="1" applyAlignment="1">
      <alignment horizontal="center" vertical="center"/>
    </xf>
    <xf numFmtId="182" fontId="2" fillId="2" borderId="0" xfId="0" applyNumberFormat="1" applyFont="1" applyFill="1" applyBorder="1" applyAlignment="1">
      <alignment horizontal="center" vertical="center"/>
    </xf>
    <xf numFmtId="190" fontId="2" fillId="2" borderId="0" xfId="0" applyNumberFormat="1" applyFont="1" applyFill="1" applyAlignment="1">
      <alignment horizontal="center" vertical="center"/>
    </xf>
    <xf numFmtId="210" fontId="3" fillId="2" borderId="0" xfId="0" applyNumberFormat="1" applyFont="1" applyFill="1" applyBorder="1"/>
    <xf numFmtId="210" fontId="3" fillId="2" borderId="6" xfId="0" applyNumberFormat="1" applyFont="1" applyFill="1" applyBorder="1" applyAlignment="1">
      <alignment vertical="center"/>
    </xf>
    <xf numFmtId="210" fontId="7" fillId="2" borderId="14" xfId="0" applyNumberFormat="1" applyFont="1" applyFill="1" applyBorder="1" applyAlignment="1">
      <alignment vertical="center"/>
    </xf>
    <xf numFmtId="190" fontId="10" fillId="2" borderId="4" xfId="0" applyNumberFormat="1" applyFont="1" applyFill="1" applyBorder="1" applyAlignment="1">
      <alignment vertical="center"/>
    </xf>
    <xf numFmtId="208" fontId="3" fillId="2" borderId="0" xfId="2" applyNumberFormat="1" applyFont="1" applyFill="1" applyBorder="1" applyAlignment="1" applyProtection="1">
      <alignment vertical="center"/>
      <protection locked="0"/>
    </xf>
    <xf numFmtId="208" fontId="3" fillId="2" borderId="0" xfId="2" applyNumberFormat="1" applyFont="1" applyFill="1" applyBorder="1" applyProtection="1">
      <protection locked="0"/>
    </xf>
    <xf numFmtId="182" fontId="2" fillId="2" borderId="7" xfId="0" applyNumberFormat="1" applyFont="1" applyFill="1" applyBorder="1"/>
    <xf numFmtId="182" fontId="2" fillId="2" borderId="4" xfId="0" applyNumberFormat="1" applyFont="1" applyFill="1" applyBorder="1"/>
    <xf numFmtId="182" fontId="3" fillId="2" borderId="7" xfId="0" applyNumberFormat="1" applyFont="1" applyFill="1" applyBorder="1"/>
    <xf numFmtId="182" fontId="3" fillId="2" borderId="4" xfId="0" applyNumberFormat="1" applyFont="1" applyFill="1" applyBorder="1"/>
    <xf numFmtId="186" fontId="12" fillId="2" borderId="0" xfId="1" applyNumberFormat="1" applyFont="1" applyFill="1" applyBorder="1" applyAlignment="1">
      <alignment horizontal="right" vertical="center"/>
    </xf>
    <xf numFmtId="190" fontId="5" fillId="2" borderId="0" xfId="0" applyNumberFormat="1" applyFont="1" applyFill="1" applyBorder="1"/>
    <xf numFmtId="186" fontId="12" fillId="2" borderId="0" xfId="1" applyNumberFormat="1" applyFont="1" applyFill="1" applyBorder="1" applyAlignment="1">
      <alignment horizontal="right"/>
    </xf>
    <xf numFmtId="186" fontId="2" fillId="2" borderId="7" xfId="0" applyNumberFormat="1" applyFont="1" applyFill="1" applyBorder="1" applyAlignment="1" applyProtection="1">
      <alignment vertical="center"/>
      <protection locked="0"/>
    </xf>
    <xf numFmtId="182" fontId="2" fillId="2" borderId="11" xfId="0" applyNumberFormat="1" applyFont="1" applyFill="1" applyBorder="1" applyAlignment="1">
      <alignment horizontal="left"/>
    </xf>
    <xf numFmtId="190" fontId="14" fillId="2" borderId="20" xfId="0" applyNumberFormat="1" applyFont="1" applyFill="1" applyBorder="1" applyAlignment="1">
      <alignment vertical="center" wrapText="1"/>
    </xf>
    <xf numFmtId="186" fontId="14" fillId="2" borderId="21" xfId="0" applyNumberFormat="1" applyFont="1" applyFill="1" applyBorder="1" applyAlignment="1">
      <alignment vertical="center"/>
    </xf>
    <xf numFmtId="210" fontId="7" fillId="2" borderId="20" xfId="0" applyNumberFormat="1" applyFont="1" applyFill="1" applyBorder="1" applyAlignment="1">
      <alignment vertical="center"/>
    </xf>
    <xf numFmtId="190" fontId="5" fillId="2" borderId="0" xfId="0" applyNumberFormat="1" applyFont="1" applyFill="1" applyBorder="1" applyAlignment="1">
      <alignment vertical="center" wrapText="1"/>
    </xf>
    <xf numFmtId="0" fontId="21" fillId="2" borderId="0" xfId="0" applyFont="1" applyFill="1" applyBorder="1" applyAlignment="1">
      <alignment horizontal="left" wrapText="1" indent="10"/>
    </xf>
    <xf numFmtId="0" fontId="21" fillId="2" borderId="5" xfId="0" applyFont="1" applyFill="1" applyBorder="1" applyAlignment="1">
      <alignment horizontal="left" wrapText="1" indent="10"/>
    </xf>
    <xf numFmtId="182" fontId="2" fillId="2" borderId="18" xfId="0" applyNumberFormat="1" applyFont="1" applyFill="1" applyBorder="1" applyAlignment="1">
      <alignment horizontal="center"/>
    </xf>
    <xf numFmtId="182" fontId="2" fillId="2" borderId="7" xfId="0" applyNumberFormat="1" applyFont="1" applyFill="1" applyBorder="1" applyAlignment="1">
      <alignment horizontal="center"/>
    </xf>
    <xf numFmtId="190" fontId="2" fillId="2" borderId="7" xfId="0" applyNumberFormat="1" applyFont="1" applyFill="1" applyBorder="1"/>
    <xf numFmtId="208" fontId="3" fillId="2" borderId="4" xfId="2" applyNumberFormat="1" applyFont="1" applyFill="1" applyBorder="1" applyAlignment="1">
      <alignment vertical="center"/>
    </xf>
    <xf numFmtId="208" fontId="7" fillId="2" borderId="4" xfId="2" applyNumberFormat="1" applyFont="1" applyFill="1" applyBorder="1" applyAlignment="1">
      <alignment vertical="center"/>
    </xf>
    <xf numFmtId="208" fontId="3" fillId="2" borderId="22" xfId="2" applyNumberFormat="1" applyFont="1" applyFill="1" applyBorder="1"/>
    <xf numFmtId="190" fontId="10" fillId="2" borderId="7" xfId="0" applyNumberFormat="1" applyFont="1" applyFill="1" applyBorder="1" applyAlignment="1">
      <alignment vertical="center"/>
    </xf>
    <xf numFmtId="186" fontId="2" fillId="2" borderId="18" xfId="0" applyNumberFormat="1" applyFont="1" applyFill="1" applyBorder="1" applyAlignment="1" applyProtection="1">
      <alignment vertical="center"/>
      <protection locked="0"/>
    </xf>
    <xf numFmtId="186" fontId="12" fillId="2" borderId="7" xfId="1" applyNumberFormat="1" applyFont="1" applyFill="1" applyBorder="1" applyAlignment="1">
      <alignment horizontal="right" vertical="center"/>
    </xf>
    <xf numFmtId="208" fontId="3" fillId="2" borderId="18" xfId="2" applyNumberFormat="1" applyFont="1" applyFill="1" applyBorder="1" applyAlignment="1" applyProtection="1">
      <alignment vertical="center"/>
      <protection locked="0"/>
    </xf>
    <xf numFmtId="190" fontId="2" fillId="2" borderId="10" xfId="0" applyNumberFormat="1" applyFont="1" applyFill="1" applyBorder="1" applyAlignment="1">
      <alignment horizontal="left" indent="10"/>
    </xf>
    <xf numFmtId="0" fontId="24" fillId="2" borderId="2" xfId="0" applyFont="1" applyFill="1" applyBorder="1" applyAlignment="1"/>
    <xf numFmtId="186" fontId="3" fillId="2" borderId="5" xfId="0" applyNumberFormat="1" applyFont="1" applyFill="1" applyBorder="1" applyAlignment="1">
      <alignment vertical="center"/>
    </xf>
    <xf numFmtId="186" fontId="3" fillId="2" borderId="12" xfId="1" applyNumberFormat="1" applyFont="1" applyFill="1" applyBorder="1" applyAlignment="1">
      <alignment horizontal="right" vertical="center"/>
    </xf>
    <xf numFmtId="186" fontId="3" fillId="2" borderId="8" xfId="1" applyNumberFormat="1" applyFont="1" applyFill="1" applyBorder="1" applyAlignment="1">
      <alignment horizontal="right" vertical="center"/>
    </xf>
    <xf numFmtId="186" fontId="3" fillId="2" borderId="4" xfId="0" applyNumberFormat="1" applyFont="1" applyFill="1" applyBorder="1" applyAlignment="1" applyProtection="1">
      <alignment vertical="center"/>
      <protection locked="0"/>
    </xf>
    <xf numFmtId="186" fontId="3" fillId="2" borderId="5" xfId="0" applyNumberFormat="1" applyFont="1" applyFill="1" applyBorder="1" applyAlignment="1" applyProtection="1">
      <alignment vertical="center"/>
      <protection locked="0"/>
    </xf>
    <xf numFmtId="210" fontId="7" fillId="2" borderId="0" xfId="1" applyNumberFormat="1" applyFont="1" applyFill="1" applyBorder="1" applyAlignment="1">
      <alignment horizontal="right"/>
    </xf>
    <xf numFmtId="0" fontId="1" fillId="2" borderId="3" xfId="0" applyFont="1" applyFill="1" applyBorder="1" applyAlignment="1"/>
    <xf numFmtId="0" fontId="0" fillId="2" borderId="0" xfId="0" applyFill="1" applyBorder="1" applyAlignment="1">
      <alignment horizontal="left" indent="6"/>
    </xf>
    <xf numFmtId="0" fontId="0" fillId="2" borderId="0" xfId="0" applyFill="1" applyBorder="1" applyAlignment="1">
      <alignment horizontal="left" wrapText="1" indent="4"/>
    </xf>
    <xf numFmtId="210" fontId="3" fillId="2" borderId="10" xfId="0" applyNumberFormat="1" applyFont="1" applyFill="1" applyBorder="1"/>
    <xf numFmtId="210" fontId="7" fillId="2" borderId="3" xfId="1" applyNumberFormat="1" applyFont="1" applyFill="1" applyBorder="1" applyAlignment="1">
      <alignment horizontal="right"/>
    </xf>
    <xf numFmtId="208" fontId="7" fillId="2" borderId="3" xfId="2" applyNumberFormat="1" applyFont="1" applyFill="1" applyBorder="1" applyAlignment="1">
      <alignment horizontal="right"/>
    </xf>
    <xf numFmtId="210" fontId="7" fillId="2" borderId="2" xfId="1" applyNumberFormat="1" applyFont="1" applyFill="1" applyBorder="1" applyAlignment="1">
      <alignment horizontal="right"/>
    </xf>
    <xf numFmtId="208" fontId="7" fillId="2" borderId="2" xfId="2" applyNumberFormat="1" applyFont="1" applyFill="1" applyBorder="1" applyAlignment="1">
      <alignment horizontal="right"/>
    </xf>
    <xf numFmtId="210" fontId="7" fillId="2" borderId="11" xfId="1" applyNumberFormat="1" applyFont="1" applyFill="1" applyBorder="1" applyAlignment="1">
      <alignment horizontal="right"/>
    </xf>
    <xf numFmtId="208" fontId="7" fillId="2" borderId="11" xfId="2" applyNumberFormat="1" applyFont="1" applyFill="1" applyBorder="1" applyAlignment="1">
      <alignment horizontal="right"/>
    </xf>
    <xf numFmtId="210" fontId="3" fillId="2" borderId="8" xfId="1" applyNumberFormat="1" applyFont="1" applyFill="1" applyBorder="1" applyAlignment="1">
      <alignment horizontal="right"/>
    </xf>
    <xf numFmtId="210" fontId="3" fillId="2" borderId="6" xfId="1" applyNumberFormat="1" applyFont="1" applyFill="1" applyBorder="1" applyAlignment="1">
      <alignment horizontal="right"/>
    </xf>
    <xf numFmtId="208" fontId="3" fillId="2" borderId="6" xfId="2" applyNumberFormat="1" applyFont="1" applyFill="1" applyBorder="1" applyAlignment="1">
      <alignment horizontal="right"/>
    </xf>
    <xf numFmtId="210" fontId="3" fillId="2" borderId="0" xfId="1" applyNumberFormat="1" applyFont="1" applyFill="1" applyBorder="1" applyAlignment="1">
      <alignment horizontal="right"/>
    </xf>
    <xf numFmtId="210" fontId="7" fillId="2" borderId="17" xfId="1" applyNumberFormat="1" applyFont="1" applyFill="1" applyBorder="1" applyAlignment="1" applyProtection="1">
      <alignment horizontal="right" vertical="center"/>
      <protection locked="0"/>
    </xf>
    <xf numFmtId="208" fontId="7" fillId="2" borderId="17" xfId="2" applyNumberFormat="1" applyFont="1" applyFill="1" applyBorder="1" applyAlignment="1" applyProtection="1">
      <alignment horizontal="right" vertical="center"/>
      <protection locked="0"/>
    </xf>
    <xf numFmtId="190" fontId="34" fillId="2" borderId="10" xfId="0" applyNumberFormat="1" applyFont="1" applyFill="1" applyBorder="1" applyAlignment="1">
      <alignment horizontal="left" wrapText="1" indent="10"/>
    </xf>
    <xf numFmtId="190" fontId="34" fillId="2" borderId="10" xfId="0" applyNumberFormat="1" applyFont="1" applyFill="1" applyBorder="1" applyAlignment="1">
      <alignment horizontal="left" indent="6"/>
    </xf>
    <xf numFmtId="190" fontId="33" fillId="2" borderId="10" xfId="0" applyNumberFormat="1" applyFont="1" applyFill="1" applyBorder="1" applyAlignment="1">
      <alignment horizontal="left" indent="6"/>
    </xf>
    <xf numFmtId="190" fontId="21" fillId="2" borderId="10" xfId="0" applyNumberFormat="1" applyFont="1" applyFill="1" applyBorder="1" applyAlignment="1">
      <alignment horizontal="left" wrapText="1" indent="10"/>
    </xf>
    <xf numFmtId="190" fontId="21" fillId="2" borderId="10" xfId="0" applyNumberFormat="1" applyFont="1" applyFill="1" applyBorder="1" applyAlignment="1">
      <alignment horizontal="left" indent="6"/>
    </xf>
    <xf numFmtId="186" fontId="28" fillId="2" borderId="0" xfId="0" applyNumberFormat="1" applyFont="1" applyFill="1" applyBorder="1" applyProtection="1">
      <protection locked="0"/>
    </xf>
    <xf numFmtId="186" fontId="28" fillId="2" borderId="11" xfId="0" applyNumberFormat="1" applyFont="1" applyFill="1" applyBorder="1" applyProtection="1">
      <protection locked="0"/>
    </xf>
    <xf numFmtId="210" fontId="7" fillId="2" borderId="0" xfId="0" applyNumberFormat="1" applyFont="1" applyFill="1" applyBorder="1" applyAlignment="1">
      <alignment vertical="center"/>
    </xf>
    <xf numFmtId="186" fontId="28" fillId="2" borderId="9" xfId="0" applyNumberFormat="1" applyFont="1" applyFill="1" applyBorder="1" applyProtection="1">
      <protection locked="0"/>
    </xf>
    <xf numFmtId="208" fontId="7" fillId="2" borderId="9" xfId="2" applyNumberFormat="1" applyFont="1" applyFill="1" applyBorder="1" applyProtection="1">
      <protection locked="0"/>
    </xf>
    <xf numFmtId="186" fontId="28" fillId="2" borderId="18" xfId="0" applyNumberFormat="1" applyFont="1" applyFill="1" applyBorder="1" applyProtection="1">
      <protection locked="0"/>
    </xf>
    <xf numFmtId="208" fontId="7" fillId="2" borderId="18" xfId="2" applyNumberFormat="1" applyFont="1" applyFill="1" applyBorder="1" applyProtection="1">
      <protection locked="0"/>
    </xf>
    <xf numFmtId="210" fontId="7" fillId="2" borderId="11" xfId="0" applyNumberFormat="1" applyFont="1" applyFill="1" applyBorder="1" applyAlignment="1" applyProtection="1">
      <alignment vertical="center"/>
      <protection locked="0"/>
    </xf>
    <xf numFmtId="210" fontId="28" fillId="2" borderId="3" xfId="0" applyNumberFormat="1" applyFont="1" applyFill="1" applyBorder="1" applyAlignment="1" applyProtection="1">
      <alignment vertical="center"/>
      <protection locked="0"/>
    </xf>
    <xf numFmtId="208" fontId="7" fillId="2" borderId="3" xfId="2" applyNumberFormat="1" applyFont="1" applyFill="1" applyBorder="1" applyAlignment="1" applyProtection="1">
      <alignment vertical="center"/>
      <protection locked="0"/>
    </xf>
    <xf numFmtId="186" fontId="28" fillId="2" borderId="7" xfId="0" applyNumberFormat="1" applyFont="1" applyFill="1" applyBorder="1" applyProtection="1">
      <protection locked="0"/>
    </xf>
    <xf numFmtId="190" fontId="14" fillId="2" borderId="11" xfId="0" applyNumberFormat="1" applyFont="1" applyFill="1" applyBorder="1" applyAlignment="1">
      <alignment horizontal="center"/>
    </xf>
    <xf numFmtId="210" fontId="7" fillId="2" borderId="11" xfId="0" applyNumberFormat="1" applyFont="1" applyFill="1" applyBorder="1" applyAlignment="1" applyProtection="1">
      <protection locked="0"/>
    </xf>
    <xf numFmtId="210" fontId="28" fillId="2" borderId="3" xfId="0" applyNumberFormat="1" applyFont="1" applyFill="1" applyBorder="1" applyAlignment="1" applyProtection="1">
      <protection locked="0"/>
    </xf>
    <xf numFmtId="208" fontId="7" fillId="2" borderId="3" xfId="2" applyNumberFormat="1" applyFont="1" applyFill="1" applyBorder="1" applyAlignment="1" applyProtection="1">
      <protection locked="0"/>
    </xf>
    <xf numFmtId="210" fontId="12" fillId="2" borderId="11" xfId="0" applyNumberFormat="1" applyFont="1" applyFill="1" applyBorder="1" applyAlignment="1" applyProtection="1">
      <alignment vertical="center"/>
      <protection locked="0"/>
    </xf>
    <xf numFmtId="210" fontId="7" fillId="2" borderId="13" xfId="0" applyNumberFormat="1" applyFont="1" applyFill="1" applyBorder="1" applyProtection="1">
      <protection locked="0"/>
    </xf>
    <xf numFmtId="210" fontId="7" fillId="2" borderId="7" xfId="0" applyNumberFormat="1" applyFont="1" applyFill="1" applyBorder="1" applyProtection="1">
      <protection locked="0"/>
    </xf>
    <xf numFmtId="210" fontId="28" fillId="2" borderId="18" xfId="0" applyNumberFormat="1" applyFont="1" applyFill="1" applyBorder="1" applyProtection="1">
      <protection locked="0"/>
    </xf>
    <xf numFmtId="210" fontId="7" fillId="2" borderId="16" xfId="0" applyNumberFormat="1" applyFont="1" applyFill="1" applyBorder="1" applyProtection="1">
      <protection locked="0"/>
    </xf>
    <xf numFmtId="210" fontId="28" fillId="2" borderId="9" xfId="0" applyNumberFormat="1" applyFont="1" applyFill="1" applyBorder="1" applyProtection="1">
      <protection locked="0"/>
    </xf>
    <xf numFmtId="208" fontId="7" fillId="2" borderId="11" xfId="2" applyNumberFormat="1" applyFont="1" applyFill="1" applyBorder="1" applyAlignment="1" applyProtection="1">
      <alignment vertical="center"/>
      <protection locked="0"/>
    </xf>
    <xf numFmtId="190" fontId="3" fillId="2" borderId="0" xfId="0" applyNumberFormat="1" applyFont="1" applyFill="1" applyAlignment="1">
      <alignment horizontal="left" vertical="center"/>
    </xf>
    <xf numFmtId="210" fontId="3" fillId="2" borderId="10" xfId="1" applyNumberFormat="1" applyFont="1" applyFill="1" applyBorder="1" applyAlignment="1" applyProtection="1">
      <alignment horizontal="left" vertical="center"/>
      <protection locked="0"/>
    </xf>
    <xf numFmtId="208" fontId="3" fillId="2" borderId="4" xfId="2" applyNumberFormat="1" applyFont="1" applyFill="1" applyBorder="1" applyAlignment="1" applyProtection="1">
      <alignment horizontal="left" vertical="center"/>
      <protection locked="0"/>
    </xf>
    <xf numFmtId="184" fontId="3" fillId="2" borderId="10" xfId="1" applyNumberFormat="1" applyFont="1" applyFill="1" applyBorder="1" applyAlignment="1" applyProtection="1">
      <alignment horizontal="left" vertical="center"/>
      <protection locked="0"/>
    </xf>
    <xf numFmtId="3" fontId="3" fillId="2" borderId="0" xfId="0" applyNumberFormat="1" applyFont="1" applyFill="1" applyBorder="1" applyAlignment="1">
      <alignment horizontal="left" vertical="center"/>
    </xf>
    <xf numFmtId="0" fontId="0" fillId="2" borderId="0" xfId="0" applyFill="1" applyAlignment="1">
      <alignment horizontal="left" vertical="center"/>
    </xf>
    <xf numFmtId="190" fontId="3" fillId="3" borderId="0" xfId="0" applyNumberFormat="1" applyFont="1" applyFill="1" applyAlignment="1">
      <alignment horizontal="left"/>
    </xf>
    <xf numFmtId="210" fontId="3" fillId="3" borderId="10" xfId="1" applyNumberFormat="1" applyFont="1" applyFill="1" applyBorder="1" applyAlignment="1" applyProtection="1">
      <protection locked="0"/>
    </xf>
    <xf numFmtId="208" fontId="3" fillId="3" borderId="4" xfId="2" applyNumberFormat="1" applyFont="1" applyFill="1" applyBorder="1" applyAlignment="1" applyProtection="1">
      <protection locked="0"/>
    </xf>
    <xf numFmtId="184" fontId="3" fillId="3" borderId="10" xfId="1" applyNumberFormat="1" applyFont="1" applyFill="1" applyBorder="1" applyAlignment="1" applyProtection="1">
      <protection locked="0"/>
    </xf>
    <xf numFmtId="3" fontId="12" fillId="3" borderId="0" xfId="0" applyNumberFormat="1" applyFont="1" applyFill="1" applyBorder="1"/>
    <xf numFmtId="0" fontId="0" fillId="3" borderId="0" xfId="0" applyFill="1"/>
    <xf numFmtId="210" fontId="7" fillId="3" borderId="10" xfId="1" applyNumberFormat="1" applyFont="1" applyFill="1" applyBorder="1" applyAlignment="1" applyProtection="1">
      <protection locked="0"/>
    </xf>
    <xf numFmtId="208" fontId="7" fillId="3" borderId="4" xfId="2" applyNumberFormat="1" applyFont="1" applyFill="1" applyBorder="1" applyAlignment="1" applyProtection="1">
      <protection locked="0"/>
    </xf>
    <xf numFmtId="184" fontId="10" fillId="3" borderId="10" xfId="1" applyNumberFormat="1" applyFont="1" applyFill="1" applyBorder="1" applyAlignment="1" applyProtection="1">
      <protection locked="0"/>
    </xf>
    <xf numFmtId="3" fontId="3" fillId="3" borderId="0" xfId="0" applyNumberFormat="1" applyFont="1" applyFill="1" applyBorder="1"/>
    <xf numFmtId="184" fontId="2" fillId="3" borderId="10" xfId="1" applyNumberFormat="1" applyFont="1" applyFill="1" applyBorder="1" applyAlignment="1" applyProtection="1">
      <protection locked="0"/>
    </xf>
    <xf numFmtId="190" fontId="6" fillId="3" borderId="0" xfId="0" applyNumberFormat="1" applyFont="1" applyFill="1" applyAlignment="1">
      <alignment horizontal="left"/>
    </xf>
    <xf numFmtId="184" fontId="14" fillId="3" borderId="10" xfId="1" applyNumberFormat="1" applyFont="1" applyFill="1" applyBorder="1" applyAlignment="1" applyProtection="1">
      <protection locked="0"/>
    </xf>
    <xf numFmtId="3" fontId="6" fillId="3" borderId="0" xfId="0" applyNumberFormat="1" applyFont="1" applyFill="1" applyBorder="1"/>
    <xf numFmtId="0" fontId="24" fillId="3" borderId="0" xfId="0" applyFont="1" applyFill="1"/>
    <xf numFmtId="200" fontId="2" fillId="3" borderId="0" xfId="0" applyNumberFormat="1" applyFont="1" applyFill="1" applyAlignment="1">
      <alignment horizontal="left"/>
    </xf>
    <xf numFmtId="182" fontId="2" fillId="3" borderId="0" xfId="0" applyNumberFormat="1" applyFont="1" applyFill="1"/>
    <xf numFmtId="182" fontId="2" fillId="3" borderId="0" xfId="0" applyNumberFormat="1" applyFont="1" applyFill="1" applyAlignment="1"/>
    <xf numFmtId="200" fontId="2" fillId="3" borderId="0" xfId="0" applyNumberFormat="1" applyFont="1" applyFill="1" applyAlignment="1">
      <alignment horizontal="right"/>
    </xf>
    <xf numFmtId="190" fontId="4" fillId="3" borderId="0" xfId="0" applyNumberFormat="1" applyFont="1" applyFill="1" applyAlignment="1">
      <alignment horizontal="centerContinuous"/>
    </xf>
    <xf numFmtId="182" fontId="2" fillId="3" borderId="0" xfId="0" applyNumberFormat="1" applyFont="1" applyFill="1" applyAlignment="1">
      <alignment horizontal="centerContinuous"/>
    </xf>
    <xf numFmtId="182" fontId="15" fillId="3" borderId="0" xfId="0" applyNumberFormat="1" applyFont="1" applyFill="1" applyAlignment="1">
      <alignment horizontal="centerContinuous"/>
    </xf>
    <xf numFmtId="190" fontId="5" fillId="3" borderId="0" xfId="0" applyNumberFormat="1" applyFont="1" applyFill="1" applyAlignment="1">
      <alignment horizontal="right"/>
    </xf>
    <xf numFmtId="182" fontId="5" fillId="3" borderId="0" xfId="0" applyNumberFormat="1" applyFont="1" applyFill="1" applyAlignment="1">
      <alignment horizontal="right" vertical="center"/>
    </xf>
    <xf numFmtId="182" fontId="5" fillId="3" borderId="0" xfId="0" applyNumberFormat="1" applyFont="1" applyFill="1" applyAlignment="1">
      <alignment horizontal="left" vertical="center"/>
    </xf>
    <xf numFmtId="182" fontId="15" fillId="3" borderId="0" xfId="0" applyNumberFormat="1" applyFont="1" applyFill="1"/>
    <xf numFmtId="190" fontId="6" fillId="3" borderId="1" xfId="0" applyNumberFormat="1" applyFont="1" applyFill="1" applyBorder="1" applyAlignment="1">
      <alignment horizontal="left" vertical="center"/>
    </xf>
    <xf numFmtId="182" fontId="2" fillId="3" borderId="2" xfId="0" applyNumberFormat="1" applyFont="1" applyFill="1" applyBorder="1" applyAlignment="1">
      <alignment horizontal="left"/>
    </xf>
    <xf numFmtId="182" fontId="2" fillId="3" borderId="3" xfId="0" applyNumberFormat="1" applyFont="1" applyFill="1" applyBorder="1" applyAlignment="1">
      <alignment horizontal="left"/>
    </xf>
    <xf numFmtId="182" fontId="2" fillId="3" borderId="0" xfId="0" applyNumberFormat="1" applyFont="1" applyFill="1" applyBorder="1" applyAlignment="1">
      <alignment horizontal="left"/>
    </xf>
    <xf numFmtId="182" fontId="2" fillId="3" borderId="2" xfId="0" applyNumberFormat="1" applyFont="1" applyFill="1" applyBorder="1" applyAlignment="1">
      <alignment vertical="center"/>
    </xf>
    <xf numFmtId="0" fontId="22" fillId="3" borderId="0" xfId="0" applyFont="1" applyFill="1" applyBorder="1" applyAlignment="1">
      <alignment horizontal="center" vertical="center"/>
    </xf>
    <xf numFmtId="0" fontId="0" fillId="3" borderId="0" xfId="0" applyFill="1" applyBorder="1" applyAlignment="1">
      <alignment vertical="center"/>
    </xf>
    <xf numFmtId="208" fontId="22" fillId="3" borderId="0" xfId="2" applyNumberFormat="1" applyFont="1" applyFill="1" applyBorder="1" applyAlignment="1">
      <alignment horizontal="center" vertical="center"/>
    </xf>
    <xf numFmtId="190" fontId="2" fillId="3" borderId="0" xfId="0" applyNumberFormat="1" applyFont="1" applyFill="1"/>
    <xf numFmtId="208" fontId="6" fillId="3" borderId="0" xfId="2" applyNumberFormat="1" applyFont="1" applyFill="1" applyBorder="1" applyAlignment="1" applyProtection="1">
      <alignment horizontal="right"/>
      <protection locked="0"/>
    </xf>
    <xf numFmtId="0" fontId="23" fillId="3" borderId="0" xfId="0" applyFont="1" applyFill="1" applyBorder="1"/>
    <xf numFmtId="190" fontId="7" fillId="3" borderId="0" xfId="0" applyNumberFormat="1" applyFont="1" applyFill="1" applyAlignment="1">
      <alignment horizontal="left"/>
    </xf>
    <xf numFmtId="208" fontId="5" fillId="3" borderId="0" xfId="2" applyNumberFormat="1" applyFont="1" applyFill="1" applyBorder="1" applyAlignment="1" applyProtection="1">
      <alignment horizontal="right"/>
      <protection locked="0"/>
    </xf>
    <xf numFmtId="0" fontId="18" fillId="3" borderId="0" xfId="0" applyFont="1" applyFill="1" applyBorder="1"/>
    <xf numFmtId="208" fontId="2" fillId="3" borderId="0" xfId="2" applyNumberFormat="1" applyFont="1" applyFill="1" applyBorder="1" applyAlignment="1" applyProtection="1">
      <alignment horizontal="right"/>
      <protection locked="0"/>
    </xf>
    <xf numFmtId="0" fontId="17" fillId="3" borderId="0" xfId="0" applyFont="1" applyFill="1" applyBorder="1"/>
    <xf numFmtId="182" fontId="2" fillId="3" borderId="0" xfId="0" applyNumberFormat="1" applyFont="1" applyFill="1" applyBorder="1"/>
    <xf numFmtId="0" fontId="6" fillId="3" borderId="0" xfId="0" applyFont="1" applyFill="1" applyBorder="1"/>
    <xf numFmtId="190" fontId="6" fillId="3" borderId="0" xfId="0" applyNumberFormat="1" applyFont="1" applyFill="1"/>
    <xf numFmtId="0" fontId="13" fillId="3" borderId="0" xfId="0" applyFont="1" applyFill="1" applyBorder="1"/>
    <xf numFmtId="190" fontId="13" fillId="3" borderId="0" xfId="0" applyNumberFormat="1" applyFont="1" applyFill="1"/>
    <xf numFmtId="0" fontId="10" fillId="3" borderId="0" xfId="0" applyFont="1" applyFill="1" applyBorder="1"/>
    <xf numFmtId="190" fontId="10" fillId="3" borderId="0" xfId="0" applyNumberFormat="1" applyFont="1" applyFill="1"/>
    <xf numFmtId="190" fontId="7" fillId="3" borderId="2" xfId="0" applyNumberFormat="1" applyFont="1" applyFill="1" applyBorder="1" applyAlignment="1"/>
    <xf numFmtId="186" fontId="3" fillId="3" borderId="2" xfId="1" applyNumberFormat="1" applyFont="1" applyFill="1" applyBorder="1" applyAlignment="1">
      <alignment horizontal="right"/>
    </xf>
    <xf numFmtId="186" fontId="30" fillId="3" borderId="2" xfId="1" applyNumberFormat="1" applyFont="1" applyFill="1" applyBorder="1" applyAlignment="1">
      <alignment horizontal="right"/>
    </xf>
    <xf numFmtId="208" fontId="30" fillId="3" borderId="2" xfId="2" applyNumberFormat="1" applyFont="1" applyFill="1" applyBorder="1" applyAlignment="1">
      <alignment horizontal="right"/>
    </xf>
    <xf numFmtId="0" fontId="14" fillId="3" borderId="1" xfId="0" applyFont="1" applyFill="1" applyBorder="1"/>
    <xf numFmtId="186" fontId="14" fillId="3" borderId="2" xfId="1" applyNumberFormat="1" applyFont="1" applyFill="1" applyBorder="1" applyAlignment="1">
      <alignment horizontal="right"/>
    </xf>
    <xf numFmtId="186" fontId="14" fillId="3" borderId="3" xfId="1" applyNumberFormat="1" applyFont="1" applyFill="1" applyBorder="1" applyAlignment="1">
      <alignment horizontal="right"/>
    </xf>
    <xf numFmtId="210" fontId="31" fillId="3" borderId="3" xfId="1" applyNumberFormat="1" applyFont="1" applyFill="1" applyBorder="1" applyAlignment="1">
      <alignment horizontal="right"/>
    </xf>
    <xf numFmtId="208" fontId="31" fillId="3" borderId="3" xfId="2" applyNumberFormat="1" applyFont="1" applyFill="1" applyBorder="1" applyAlignment="1">
      <alignment horizontal="right"/>
    </xf>
    <xf numFmtId="0" fontId="14" fillId="3" borderId="2" xfId="0" applyFont="1" applyFill="1" applyBorder="1"/>
    <xf numFmtId="210" fontId="31" fillId="3" borderId="2" xfId="1" applyNumberFormat="1" applyFont="1" applyFill="1" applyBorder="1" applyAlignment="1">
      <alignment horizontal="right"/>
    </xf>
    <xf numFmtId="208" fontId="31" fillId="3" borderId="2" xfId="2" applyNumberFormat="1" applyFont="1" applyFill="1" applyBorder="1" applyAlignment="1">
      <alignment horizontal="right"/>
    </xf>
    <xf numFmtId="0" fontId="19" fillId="3" borderId="0" xfId="0" applyFont="1" applyFill="1" applyBorder="1"/>
    <xf numFmtId="0" fontId="14" fillId="3" borderId="0" xfId="0" applyFont="1" applyFill="1" applyBorder="1"/>
    <xf numFmtId="186" fontId="14" fillId="3" borderId="0" xfId="1" applyNumberFormat="1" applyFont="1" applyFill="1" applyBorder="1" applyAlignment="1"/>
    <xf numFmtId="0" fontId="24" fillId="3" borderId="0" xfId="0" applyFont="1" applyFill="1" applyBorder="1" applyAlignment="1"/>
    <xf numFmtId="210" fontId="31" fillId="3" borderId="0" xfId="1" applyNumberFormat="1" applyFont="1" applyFill="1" applyBorder="1" applyAlignment="1">
      <alignment horizontal="right"/>
    </xf>
    <xf numFmtId="208" fontId="31" fillId="3" borderId="0" xfId="2" applyNumberFormat="1" applyFont="1" applyFill="1" applyBorder="1" applyAlignment="1">
      <alignment horizontal="right"/>
    </xf>
    <xf numFmtId="208" fontId="21" fillId="3" borderId="0" xfId="2" applyNumberFormat="1" applyFont="1" applyFill="1" applyBorder="1" applyAlignment="1">
      <alignment horizontal="right"/>
    </xf>
    <xf numFmtId="0" fontId="3" fillId="3" borderId="0" xfId="0" applyFont="1" applyFill="1" applyBorder="1"/>
    <xf numFmtId="186" fontId="14" fillId="3" borderId="2" xfId="1" applyNumberFormat="1" applyFont="1" applyFill="1" applyBorder="1" applyAlignment="1"/>
    <xf numFmtId="0" fontId="24" fillId="3" borderId="3" xfId="0" applyFont="1" applyFill="1" applyBorder="1" applyAlignment="1"/>
    <xf numFmtId="190" fontId="10" fillId="3" borderId="1" xfId="0" applyNumberFormat="1" applyFont="1" applyFill="1" applyBorder="1" applyProtection="1">
      <protection locked="0"/>
    </xf>
    <xf numFmtId="210" fontId="31" fillId="3" borderId="11" xfId="1" applyNumberFormat="1" applyFont="1" applyFill="1" applyBorder="1" applyAlignment="1">
      <alignment horizontal="right"/>
    </xf>
    <xf numFmtId="208" fontId="31" fillId="3" borderId="11" xfId="2" applyNumberFormat="1" applyFont="1" applyFill="1" applyBorder="1" applyAlignment="1">
      <alignment horizontal="right"/>
    </xf>
    <xf numFmtId="190" fontId="2" fillId="3" borderId="10" xfId="0" applyNumberFormat="1" applyFont="1" applyFill="1" applyBorder="1" applyProtection="1">
      <protection locked="0"/>
    </xf>
    <xf numFmtId="0" fontId="24" fillId="3" borderId="5" xfId="0" applyFont="1" applyFill="1" applyBorder="1" applyAlignment="1"/>
    <xf numFmtId="210" fontId="30" fillId="3" borderId="4" xfId="1" applyNumberFormat="1" applyFont="1" applyFill="1" applyBorder="1" applyAlignment="1">
      <alignment horizontal="right"/>
    </xf>
    <xf numFmtId="208" fontId="30" fillId="3" borderId="4" xfId="2" applyNumberFormat="1" applyFont="1" applyFill="1" applyBorder="1" applyAlignment="1">
      <alignment horizontal="right"/>
    </xf>
    <xf numFmtId="190" fontId="2" fillId="3" borderId="16" xfId="0" applyNumberFormat="1" applyFont="1" applyFill="1" applyBorder="1" applyProtection="1">
      <protection locked="0"/>
    </xf>
    <xf numFmtId="186" fontId="14" fillId="3" borderId="12" xfId="1" applyNumberFormat="1" applyFont="1" applyFill="1" applyBorder="1" applyAlignment="1"/>
    <xf numFmtId="0" fontId="24" fillId="3" borderId="9" xfId="0" applyFont="1" applyFill="1" applyBorder="1" applyAlignment="1"/>
    <xf numFmtId="210" fontId="30" fillId="3" borderId="8" xfId="1" applyNumberFormat="1" applyFont="1" applyFill="1" applyBorder="1" applyAlignment="1">
      <alignment horizontal="right"/>
    </xf>
    <xf numFmtId="208" fontId="30" fillId="3" borderId="8" xfId="2" applyNumberFormat="1" applyFont="1" applyFill="1" applyBorder="1" applyAlignment="1">
      <alignment horizontal="right"/>
    </xf>
    <xf numFmtId="190" fontId="2" fillId="3" borderId="0" xfId="0" applyNumberFormat="1" applyFont="1" applyFill="1" applyBorder="1" applyProtection="1">
      <protection locked="0"/>
    </xf>
    <xf numFmtId="190" fontId="14" fillId="3" borderId="14" xfId="0" applyNumberFormat="1" applyFont="1" applyFill="1" applyBorder="1" applyAlignment="1">
      <alignment vertical="center"/>
    </xf>
    <xf numFmtId="186" fontId="10" fillId="3" borderId="15" xfId="1" applyNumberFormat="1" applyFont="1" applyFill="1" applyBorder="1" applyAlignment="1" applyProtection="1">
      <alignment horizontal="right" vertical="center"/>
      <protection locked="0"/>
    </xf>
    <xf numFmtId="210" fontId="31" fillId="3" borderId="17" xfId="1" applyNumberFormat="1" applyFont="1" applyFill="1" applyBorder="1" applyAlignment="1" applyProtection="1">
      <alignment horizontal="right" vertical="center"/>
      <protection locked="0"/>
    </xf>
    <xf numFmtId="208" fontId="31" fillId="3" borderId="17" xfId="2" applyNumberFormat="1" applyFont="1" applyFill="1" applyBorder="1" applyAlignment="1" applyProtection="1">
      <alignment horizontal="right" vertical="center"/>
      <protection locked="0"/>
    </xf>
    <xf numFmtId="208" fontId="10" fillId="3" borderId="0" xfId="2" applyNumberFormat="1" applyFont="1" applyFill="1" applyBorder="1" applyAlignment="1" applyProtection="1">
      <alignment horizontal="right" vertical="center"/>
      <protection locked="0"/>
    </xf>
    <xf numFmtId="190" fontId="20" fillId="3" borderId="0" xfId="0" applyNumberFormat="1" applyFont="1" applyFill="1" applyBorder="1" applyAlignment="1" applyProtection="1">
      <alignment vertical="center"/>
      <protection locked="0"/>
    </xf>
    <xf numFmtId="190" fontId="2" fillId="3" borderId="10" xfId="0" applyNumberFormat="1" applyFont="1" applyFill="1" applyBorder="1" applyAlignment="1">
      <alignment horizontal="left" wrapText="1" indent="10"/>
    </xf>
    <xf numFmtId="190" fontId="2" fillId="3" borderId="0" xfId="0" applyNumberFormat="1" applyFont="1" applyFill="1" applyBorder="1" applyAlignment="1">
      <alignment horizontal="left" wrapText="1" indent="10"/>
    </xf>
    <xf numFmtId="190" fontId="2" fillId="3" borderId="5" xfId="0" applyNumberFormat="1" applyFont="1" applyFill="1" applyBorder="1" applyAlignment="1">
      <alignment horizontal="left" wrapText="1" indent="10"/>
    </xf>
    <xf numFmtId="0" fontId="21" fillId="3" borderId="0" xfId="0" applyFont="1" applyFill="1" applyBorder="1" applyAlignment="1">
      <alignment horizontal="left" wrapText="1" indent="10"/>
    </xf>
    <xf numFmtId="0" fontId="21" fillId="3" borderId="5" xfId="0" applyFont="1" applyFill="1" applyBorder="1" applyAlignment="1">
      <alignment horizontal="left" wrapText="1" indent="10"/>
    </xf>
    <xf numFmtId="186" fontId="2" fillId="3" borderId="0" xfId="0" applyNumberFormat="1" applyFont="1" applyFill="1" applyBorder="1"/>
    <xf numFmtId="210" fontId="3" fillId="3" borderId="4" xfId="0" applyNumberFormat="1" applyFont="1" applyFill="1" applyBorder="1"/>
    <xf numFmtId="208" fontId="3" fillId="3" borderId="4" xfId="2" applyNumberFormat="1" applyFont="1" applyFill="1" applyBorder="1"/>
    <xf numFmtId="208" fontId="2" fillId="3" borderId="0" xfId="2" applyNumberFormat="1" applyFont="1" applyFill="1" applyBorder="1"/>
    <xf numFmtId="182" fontId="13" fillId="3" borderId="0" xfId="0" applyNumberFormat="1" applyFont="1" applyFill="1" applyBorder="1"/>
    <xf numFmtId="208" fontId="10" fillId="3" borderId="0" xfId="2" applyNumberFormat="1" applyFont="1" applyFill="1" applyBorder="1" applyAlignment="1">
      <alignment vertical="center"/>
    </xf>
    <xf numFmtId="190" fontId="2" fillId="3" borderId="4" xfId="0" applyNumberFormat="1" applyFont="1" applyFill="1" applyBorder="1" applyAlignment="1"/>
    <xf numFmtId="210" fontId="3" fillId="3" borderId="4" xfId="0" applyNumberFormat="1" applyFont="1" applyFill="1" applyBorder="1" applyProtection="1">
      <protection locked="0"/>
    </xf>
    <xf numFmtId="210" fontId="12" fillId="3" borderId="4" xfId="0" applyNumberFormat="1" applyFont="1" applyFill="1" applyBorder="1" applyProtection="1">
      <protection locked="0"/>
    </xf>
    <xf numFmtId="208" fontId="3" fillId="3" borderId="4" xfId="2" applyNumberFormat="1" applyFont="1" applyFill="1" applyBorder="1" applyProtection="1">
      <protection locked="0"/>
    </xf>
    <xf numFmtId="182" fontId="7" fillId="3" borderId="0" xfId="0" applyNumberFormat="1" applyFont="1" applyFill="1" applyBorder="1" applyProtection="1">
      <protection locked="0"/>
    </xf>
    <xf numFmtId="190" fontId="7" fillId="3" borderId="0" xfId="0" applyNumberFormat="1" applyFont="1" applyFill="1"/>
    <xf numFmtId="190" fontId="5" fillId="3" borderId="0" xfId="0" applyNumberFormat="1" applyFont="1" applyFill="1" applyAlignment="1">
      <alignment horizontal="left"/>
    </xf>
    <xf numFmtId="210" fontId="12" fillId="3" borderId="4" xfId="0" applyNumberFormat="1" applyFont="1" applyFill="1" applyBorder="1"/>
    <xf numFmtId="182" fontId="5" fillId="3" borderId="0" xfId="0" applyNumberFormat="1" applyFont="1" applyFill="1" applyBorder="1"/>
    <xf numFmtId="190" fontId="5" fillId="3" borderId="0" xfId="0" applyNumberFormat="1" applyFont="1" applyFill="1"/>
    <xf numFmtId="190" fontId="2" fillId="3" borderId="4" xfId="0" applyNumberFormat="1" applyFont="1" applyFill="1" applyBorder="1"/>
    <xf numFmtId="210" fontId="3" fillId="3" borderId="4" xfId="1" applyNumberFormat="1" applyFont="1" applyFill="1" applyBorder="1" applyAlignment="1">
      <alignment horizontal="right" vertical="center"/>
    </xf>
    <xf numFmtId="210" fontId="12" fillId="3" borderId="4" xfId="1" applyNumberFormat="1" applyFont="1" applyFill="1" applyBorder="1" applyAlignment="1">
      <alignment horizontal="right" vertical="center"/>
    </xf>
    <xf numFmtId="208" fontId="3" fillId="3" borderId="4" xfId="2" applyNumberFormat="1" applyFont="1" applyFill="1" applyBorder="1" applyAlignment="1">
      <alignment horizontal="right" vertical="center"/>
    </xf>
    <xf numFmtId="182" fontId="5" fillId="3" borderId="0" xfId="0" applyNumberFormat="1" applyFont="1" applyFill="1" applyBorder="1" applyAlignment="1">
      <alignment vertical="center"/>
    </xf>
    <xf numFmtId="210" fontId="3" fillId="3" borderId="4" xfId="1" applyNumberFormat="1" applyFont="1" applyFill="1" applyBorder="1" applyAlignment="1">
      <alignment horizontal="right"/>
    </xf>
    <xf numFmtId="210" fontId="12" fillId="3" borderId="4" xfId="1" applyNumberFormat="1" applyFont="1" applyFill="1" applyBorder="1" applyAlignment="1">
      <alignment horizontal="right"/>
    </xf>
    <xf numFmtId="208" fontId="3" fillId="3" borderId="4" xfId="2" applyNumberFormat="1" applyFont="1" applyFill="1" applyBorder="1" applyAlignment="1">
      <alignment horizontal="right"/>
    </xf>
    <xf numFmtId="182" fontId="3" fillId="3" borderId="0" xfId="0" applyNumberFormat="1" applyFont="1" applyFill="1" applyBorder="1"/>
    <xf numFmtId="0" fontId="24" fillId="3" borderId="0" xfId="0" applyFont="1" applyFill="1" applyBorder="1" applyAlignment="1"/>
    <xf numFmtId="186" fontId="14" fillId="2" borderId="0" xfId="1" applyNumberFormat="1" applyFont="1" applyFill="1" applyBorder="1" applyAlignment="1">
      <alignment horizontal="right"/>
    </xf>
    <xf numFmtId="190" fontId="34" fillId="2" borderId="4" xfId="0" applyNumberFormat="1" applyFont="1" applyFill="1" applyBorder="1"/>
    <xf numFmtId="190" fontId="34" fillId="2" borderId="4" xfId="0" applyNumberFormat="1" applyFont="1" applyFill="1" applyBorder="1" applyAlignment="1"/>
    <xf numFmtId="190" fontId="10" fillId="3" borderId="10" xfId="0" applyNumberFormat="1" applyFont="1" applyFill="1" applyBorder="1" applyAlignment="1">
      <alignment horizontal="left" wrapText="1" indent="3"/>
    </xf>
    <xf numFmtId="0" fontId="0" fillId="3" borderId="0" xfId="0" applyFill="1" applyBorder="1" applyAlignment="1">
      <alignment horizontal="left" wrapText="1" indent="3"/>
    </xf>
    <xf numFmtId="0" fontId="0" fillId="2" borderId="5" xfId="0" applyFill="1" applyBorder="1" applyAlignment="1">
      <alignment horizontal="left" wrapText="1" indent="3"/>
    </xf>
    <xf numFmtId="190" fontId="34" fillId="4" borderId="4" xfId="0" applyNumberFormat="1" applyFont="1" applyFill="1" applyBorder="1"/>
    <xf numFmtId="184" fontId="14" fillId="3" borderId="0" xfId="1" applyNumberFormat="1" applyFont="1" applyFill="1" applyBorder="1" applyAlignment="1" applyProtection="1">
      <protection locked="0"/>
    </xf>
    <xf numFmtId="208" fontId="3" fillId="3" borderId="10" xfId="2" applyNumberFormat="1" applyFont="1" applyFill="1" applyBorder="1" applyAlignment="1" applyProtection="1">
      <protection locked="0"/>
    </xf>
    <xf numFmtId="0" fontId="24" fillId="3" borderId="0" xfId="0" applyFont="1" applyFill="1" applyBorder="1" applyAlignment="1"/>
    <xf numFmtId="190" fontId="10" fillId="2" borderId="0" xfId="0" applyNumberFormat="1" applyFont="1" applyFill="1" applyBorder="1" applyProtection="1">
      <protection locked="0"/>
    </xf>
    <xf numFmtId="0" fontId="1" fillId="2" borderId="0" xfId="0" applyFont="1" applyFill="1" applyBorder="1" applyAlignment="1"/>
    <xf numFmtId="210" fontId="30" fillId="3" borderId="0" xfId="1" applyNumberFormat="1" applyFont="1" applyFill="1" applyBorder="1" applyAlignment="1">
      <alignment horizontal="right"/>
    </xf>
    <xf numFmtId="208" fontId="30" fillId="3" borderId="0" xfId="2" applyNumberFormat="1" applyFont="1" applyFill="1" applyBorder="1" applyAlignment="1">
      <alignment horizontal="right"/>
    </xf>
    <xf numFmtId="190" fontId="2" fillId="3" borderId="10" xfId="0" applyNumberFormat="1" applyFont="1" applyFill="1" applyBorder="1" applyAlignment="1">
      <alignment horizontal="left" wrapText="1" indent="10"/>
    </xf>
    <xf numFmtId="0" fontId="21" fillId="3" borderId="0" xfId="0" applyFont="1" applyFill="1" applyBorder="1" applyAlignment="1">
      <alignment horizontal="left" wrapText="1" indent="10"/>
    </xf>
    <xf numFmtId="0" fontId="21" fillId="3" borderId="5" xfId="0" applyFont="1" applyFill="1" applyBorder="1" applyAlignment="1">
      <alignment horizontal="left" wrapText="1" indent="10"/>
    </xf>
    <xf numFmtId="190" fontId="10" fillId="3" borderId="10" xfId="0" applyNumberFormat="1" applyFont="1" applyFill="1" applyBorder="1" applyAlignment="1">
      <alignment horizontal="left" wrapText="1" indent="3"/>
    </xf>
    <xf numFmtId="0" fontId="0" fillId="3" borderId="0" xfId="0" applyFill="1" applyBorder="1" applyAlignment="1">
      <alignment horizontal="left" wrapText="1" indent="3"/>
    </xf>
    <xf numFmtId="190" fontId="34" fillId="2" borderId="10" xfId="0" applyNumberFormat="1" applyFont="1" applyFill="1" applyBorder="1" applyAlignment="1">
      <alignment horizontal="left" wrapText="1" indent="10"/>
    </xf>
    <xf numFmtId="190" fontId="2" fillId="3" borderId="0" xfId="0" applyNumberFormat="1" applyFont="1" applyFill="1" applyBorder="1" applyAlignment="1">
      <alignment horizontal="left" wrapText="1" indent="10"/>
    </xf>
    <xf numFmtId="190" fontId="2" fillId="3" borderId="5" xfId="0" applyNumberFormat="1" applyFont="1" applyFill="1" applyBorder="1" applyAlignment="1">
      <alignment horizontal="left" wrapText="1" indent="10"/>
    </xf>
    <xf numFmtId="190" fontId="5" fillId="3" borderId="10" xfId="0" applyNumberFormat="1" applyFont="1" applyFill="1" applyBorder="1" applyAlignment="1">
      <alignment horizontal="left" wrapText="1" indent="6"/>
    </xf>
    <xf numFmtId="0" fontId="21" fillId="3" borderId="0" xfId="0" applyFont="1" applyFill="1" applyBorder="1" applyAlignment="1">
      <alignment horizontal="left" wrapText="1" indent="6"/>
    </xf>
    <xf numFmtId="190" fontId="34" fillId="2" borderId="10" xfId="0" applyNumberFormat="1" applyFont="1" applyFill="1" applyBorder="1" applyAlignment="1">
      <alignment horizontal="left" wrapText="1" indent="10"/>
    </xf>
    <xf numFmtId="0" fontId="34" fillId="2" borderId="0" xfId="0" applyFont="1" applyFill="1" applyBorder="1" applyAlignment="1">
      <alignment horizontal="left" wrapText="1" indent="10"/>
    </xf>
    <xf numFmtId="0" fontId="34" fillId="2" borderId="5" xfId="0" applyFont="1" applyFill="1" applyBorder="1" applyAlignment="1">
      <alignment horizontal="left" wrapText="1" indent="10"/>
    </xf>
    <xf numFmtId="0" fontId="21" fillId="2" borderId="5" xfId="0" applyFont="1" applyFill="1" applyBorder="1" applyAlignment="1">
      <alignment horizontal="left" wrapText="1" indent="6"/>
    </xf>
    <xf numFmtId="190" fontId="2" fillId="3" borderId="10" xfId="0" applyNumberFormat="1" applyFont="1" applyFill="1" applyBorder="1" applyAlignment="1">
      <alignment horizontal="left" wrapText="1" indent="10"/>
    </xf>
    <xf numFmtId="0" fontId="21" fillId="3" borderId="0" xfId="0" applyFont="1" applyFill="1" applyBorder="1" applyAlignment="1">
      <alignment horizontal="left" wrapText="1" indent="10"/>
    </xf>
    <xf numFmtId="0" fontId="21" fillId="3" borderId="5" xfId="0" applyFont="1" applyFill="1" applyBorder="1" applyAlignment="1">
      <alignment horizontal="left" wrapText="1" indent="10"/>
    </xf>
    <xf numFmtId="190" fontId="10" fillId="3" borderId="10" xfId="0" applyNumberFormat="1" applyFont="1" applyFill="1" applyBorder="1" applyAlignment="1">
      <alignment horizontal="left" wrapText="1" indent="3"/>
    </xf>
    <xf numFmtId="0" fontId="0" fillId="3" borderId="0" xfId="0" applyFill="1" applyBorder="1" applyAlignment="1">
      <alignment horizontal="left" wrapText="1" indent="3"/>
    </xf>
    <xf numFmtId="0" fontId="0" fillId="2" borderId="5" xfId="0" applyFill="1" applyBorder="1" applyAlignment="1">
      <alignment horizontal="left" wrapText="1" indent="3"/>
    </xf>
    <xf numFmtId="190" fontId="2" fillId="2" borderId="10" xfId="0" applyNumberFormat="1" applyFont="1" applyFill="1" applyBorder="1" applyAlignment="1">
      <alignment horizontal="left" indent="8"/>
    </xf>
    <xf numFmtId="0" fontId="0" fillId="2" borderId="0" xfId="0" applyFill="1" applyBorder="1" applyAlignment="1">
      <alignment horizontal="left" indent="8"/>
    </xf>
    <xf numFmtId="0" fontId="0" fillId="2" borderId="0" xfId="0" applyFill="1" applyBorder="1" applyAlignment="1">
      <alignment horizontal="left" wrapText="1" indent="6"/>
    </xf>
    <xf numFmtId="0" fontId="0" fillId="2" borderId="5" xfId="0" applyFill="1" applyBorder="1" applyAlignment="1">
      <alignment horizontal="left" wrapText="1" indent="6"/>
    </xf>
    <xf numFmtId="190" fontId="10" fillId="2" borderId="0" xfId="0" applyNumberFormat="1" applyFont="1" applyFill="1" applyBorder="1" applyAlignment="1">
      <alignment horizontal="left" wrapText="1" indent="3"/>
    </xf>
    <xf numFmtId="190" fontId="10" fillId="2" borderId="5" xfId="0" applyNumberFormat="1" applyFont="1" applyFill="1" applyBorder="1" applyAlignment="1">
      <alignment horizontal="left" wrapText="1" indent="3"/>
    </xf>
    <xf numFmtId="190" fontId="14" fillId="3" borderId="16" xfId="0" applyNumberFormat="1" applyFont="1" applyFill="1" applyBorder="1" applyAlignment="1">
      <alignment wrapText="1"/>
    </xf>
    <xf numFmtId="190" fontId="14" fillId="3" borderId="12" xfId="0" applyNumberFormat="1" applyFont="1" applyFill="1" applyBorder="1" applyAlignment="1">
      <alignment wrapText="1"/>
    </xf>
    <xf numFmtId="190" fontId="14" fillId="3" borderId="9" xfId="0" applyNumberFormat="1" applyFont="1" applyFill="1" applyBorder="1" applyAlignment="1">
      <alignment wrapText="1"/>
    </xf>
    <xf numFmtId="190" fontId="34" fillId="3" borderId="10" xfId="0" applyNumberFormat="1" applyFont="1" applyFill="1" applyBorder="1" applyAlignment="1">
      <alignment horizontal="left" wrapText="1" indent="10"/>
    </xf>
    <xf numFmtId="0" fontId="34" fillId="3" borderId="0" xfId="0" applyFont="1" applyFill="1" applyBorder="1" applyAlignment="1">
      <alignment horizontal="left" wrapText="1" indent="10"/>
    </xf>
    <xf numFmtId="0" fontId="34" fillId="3" borderId="5" xfId="0" applyFont="1" applyFill="1" applyBorder="1" applyAlignment="1">
      <alignment horizontal="left" wrapText="1" indent="10"/>
    </xf>
    <xf numFmtId="190" fontId="5" fillId="2" borderId="10" xfId="0" applyNumberFormat="1" applyFont="1" applyFill="1" applyBorder="1" applyAlignment="1">
      <alignment horizontal="left" wrapText="1" indent="8"/>
    </xf>
    <xf numFmtId="0" fontId="21" fillId="2" borderId="0" xfId="0" applyFont="1" applyFill="1" applyBorder="1" applyAlignment="1">
      <alignment horizontal="left" wrapText="1" indent="8"/>
    </xf>
    <xf numFmtId="0" fontId="21" fillId="2" borderId="5" xfId="0" applyFont="1" applyFill="1" applyBorder="1" applyAlignment="1">
      <alignment horizontal="left" wrapText="1" indent="8"/>
    </xf>
    <xf numFmtId="190" fontId="2" fillId="2" borderId="10" xfId="0" applyNumberFormat="1" applyFont="1" applyFill="1" applyBorder="1" applyAlignment="1">
      <alignment horizontal="left" wrapText="1" indent="4"/>
    </xf>
    <xf numFmtId="0" fontId="24" fillId="0" borderId="0" xfId="0" applyFont="1" applyBorder="1" applyAlignment="1">
      <alignment horizontal="left" indent="4"/>
    </xf>
    <xf numFmtId="190" fontId="2" fillId="2" borderId="10" xfId="0" applyNumberFormat="1" applyFont="1" applyFill="1" applyBorder="1" applyAlignment="1">
      <alignment horizontal="left" indent="4"/>
    </xf>
    <xf numFmtId="0" fontId="0" fillId="2" borderId="0" xfId="0" applyFill="1" applyBorder="1" applyAlignment="1">
      <alignment horizontal="left" indent="4"/>
    </xf>
    <xf numFmtId="190" fontId="2" fillId="2" borderId="1" xfId="0" applyNumberFormat="1" applyFont="1" applyFill="1" applyBorder="1" applyAlignment="1"/>
    <xf numFmtId="0" fontId="0" fillId="2" borderId="2" xfId="0" applyFill="1" applyBorder="1" applyAlignment="1"/>
    <xf numFmtId="190" fontId="10" fillId="2" borderId="10" xfId="0" applyNumberFormat="1" applyFont="1" applyFill="1" applyBorder="1" applyAlignment="1">
      <alignment horizontal="left" indent="2"/>
    </xf>
    <xf numFmtId="0" fontId="26" fillId="2" borderId="0" xfId="0" applyFont="1" applyFill="1" applyBorder="1" applyAlignment="1">
      <alignment horizontal="left" indent="2"/>
    </xf>
    <xf numFmtId="0" fontId="0" fillId="0" borderId="0" xfId="0" applyBorder="1" applyAlignment="1">
      <alignment horizontal="left" indent="4"/>
    </xf>
    <xf numFmtId="190" fontId="21" fillId="2" borderId="10" xfId="0" applyNumberFormat="1" applyFont="1" applyFill="1" applyBorder="1" applyAlignment="1">
      <alignment horizontal="left" indent="8"/>
    </xf>
    <xf numFmtId="0" fontId="1" fillId="2" borderId="0" xfId="0" applyFont="1" applyFill="1" applyBorder="1" applyAlignment="1">
      <alignment horizontal="left" indent="8"/>
    </xf>
    <xf numFmtId="186" fontId="10" fillId="2" borderId="16" xfId="0" applyNumberFormat="1" applyFont="1" applyFill="1" applyBorder="1" applyAlignment="1">
      <alignment wrapText="1"/>
    </xf>
    <xf numFmtId="0" fontId="26" fillId="2" borderId="12" xfId="0" applyFont="1" applyFill="1" applyBorder="1" applyAlignment="1"/>
    <xf numFmtId="190" fontId="10" fillId="2" borderId="13" xfId="0" applyNumberFormat="1" applyFont="1" applyFill="1" applyBorder="1" applyAlignment="1">
      <alignment wrapText="1"/>
    </xf>
    <xf numFmtId="190" fontId="10" fillId="2" borderId="6" xfId="0" applyNumberFormat="1" applyFont="1" applyFill="1" applyBorder="1" applyAlignment="1">
      <alignment wrapText="1"/>
    </xf>
    <xf numFmtId="190" fontId="10" fillId="2" borderId="18" xfId="0" applyNumberFormat="1" applyFont="1" applyFill="1" applyBorder="1" applyAlignment="1">
      <alignment wrapText="1"/>
    </xf>
    <xf numFmtId="0" fontId="0" fillId="2" borderId="0" xfId="0" applyFill="1" applyBorder="1" applyAlignment="1">
      <alignment horizontal="left" wrapText="1" indent="4"/>
    </xf>
    <xf numFmtId="190" fontId="11" fillId="2" borderId="10" xfId="0" applyNumberFormat="1" applyFont="1" applyFill="1" applyBorder="1" applyAlignment="1">
      <alignment horizontal="left" indent="6"/>
    </xf>
    <xf numFmtId="0" fontId="0" fillId="2" borderId="0" xfId="0" applyFill="1" applyBorder="1" applyAlignment="1">
      <alignment horizontal="left" indent="6"/>
    </xf>
    <xf numFmtId="190" fontId="33" fillId="2" borderId="10" xfId="0" applyNumberFormat="1" applyFont="1" applyFill="1" applyBorder="1" applyAlignment="1">
      <alignment horizontal="left" indent="6"/>
    </xf>
    <xf numFmtId="0" fontId="1" fillId="2" borderId="0" xfId="0" applyFont="1" applyFill="1" applyBorder="1" applyAlignment="1">
      <alignment horizontal="left" indent="6"/>
    </xf>
    <xf numFmtId="190" fontId="14" fillId="3" borderId="10" xfId="0" applyNumberFormat="1" applyFont="1" applyFill="1" applyBorder="1" applyAlignment="1"/>
    <xf numFmtId="0" fontId="24" fillId="3" borderId="0" xfId="0" applyFont="1" applyFill="1" applyBorder="1" applyAlignment="1"/>
    <xf numFmtId="190" fontId="21" fillId="2" borderId="10" xfId="0" applyNumberFormat="1" applyFont="1" applyFill="1" applyBorder="1" applyAlignment="1">
      <alignment horizontal="left" indent="4"/>
    </xf>
    <xf numFmtId="0" fontId="1" fillId="2" borderId="0" xfId="0" applyFont="1" applyFill="1" applyBorder="1" applyAlignment="1">
      <alignment horizontal="left" indent="4"/>
    </xf>
    <xf numFmtId="190" fontId="5" fillId="3" borderId="10" xfId="0" applyNumberFormat="1" applyFont="1" applyFill="1" applyBorder="1" applyAlignment="1"/>
    <xf numFmtId="0" fontId="0" fillId="3" borderId="0" xfId="0" applyFill="1" applyBorder="1" applyAlignment="1"/>
    <xf numFmtId="190" fontId="10" fillId="2" borderId="10" xfId="0" applyNumberFormat="1" applyFont="1" applyFill="1" applyBorder="1" applyAlignment="1"/>
    <xf numFmtId="0" fontId="26" fillId="2" borderId="0" xfId="0" applyFont="1" applyFill="1" applyBorder="1" applyAlignment="1"/>
    <xf numFmtId="0" fontId="21" fillId="3" borderId="5" xfId="0" applyFont="1" applyFill="1" applyBorder="1" applyAlignment="1">
      <alignment horizontal="left" wrapText="1" indent="6"/>
    </xf>
    <xf numFmtId="190" fontId="34" fillId="2" borderId="0" xfId="0" applyNumberFormat="1" applyFont="1" applyFill="1" applyBorder="1" applyAlignment="1">
      <alignment horizontal="left" wrapText="1" indent="10"/>
    </xf>
    <xf numFmtId="190" fontId="34" fillId="2" borderId="5" xfId="0" applyNumberFormat="1" applyFont="1" applyFill="1" applyBorder="1" applyAlignment="1">
      <alignment horizontal="left" wrapText="1" indent="10"/>
    </xf>
    <xf numFmtId="190" fontId="2" fillId="3" borderId="10" xfId="0" applyNumberFormat="1" applyFont="1" applyFill="1" applyBorder="1" applyAlignment="1">
      <alignment horizontal="left" indent="8"/>
    </xf>
    <xf numFmtId="0" fontId="0" fillId="3" borderId="0" xfId="0" applyFill="1" applyBorder="1" applyAlignment="1">
      <alignment horizontal="left" indent="8"/>
    </xf>
    <xf numFmtId="190" fontId="2" fillId="3" borderId="1" xfId="0" applyNumberFormat="1" applyFont="1" applyFill="1" applyBorder="1" applyAlignment="1"/>
    <xf numFmtId="0" fontId="0" fillId="3" borderId="2" xfId="0" applyFill="1" applyBorder="1" applyAlignment="1"/>
    <xf numFmtId="190" fontId="2" fillId="2" borderId="13" xfId="0" applyNumberFormat="1" applyFont="1" applyFill="1" applyBorder="1" applyAlignment="1"/>
    <xf numFmtId="0" fontId="0" fillId="2" borderId="6" xfId="0" applyFill="1" applyBorder="1" applyAlignment="1"/>
    <xf numFmtId="190" fontId="5" fillId="2" borderId="0" xfId="0" applyNumberFormat="1" applyFont="1" applyFill="1" applyBorder="1" applyAlignment="1">
      <alignment horizontal="left" wrapText="1" indent="6"/>
    </xf>
    <xf numFmtId="190" fontId="5" fillId="2" borderId="5" xfId="0" applyNumberFormat="1" applyFont="1" applyFill="1" applyBorder="1" applyAlignment="1">
      <alignment horizontal="left" wrapText="1" indent="6"/>
    </xf>
    <xf numFmtId="0" fontId="0" fillId="3" borderId="5" xfId="0" applyFill="1" applyBorder="1" applyAlignment="1">
      <alignment horizontal="left" wrapText="1" indent="3"/>
    </xf>
    <xf numFmtId="190" fontId="2" fillId="2" borderId="2" xfId="0" applyNumberFormat="1" applyFont="1" applyFill="1" applyBorder="1" applyAlignment="1"/>
    <xf numFmtId="190" fontId="2" fillId="2" borderId="0" xfId="0" applyNumberFormat="1" applyFont="1" applyFill="1" applyBorder="1" applyAlignment="1">
      <alignment horizontal="left" indent="4"/>
    </xf>
    <xf numFmtId="190" fontId="10" fillId="2" borderId="0" xfId="0" applyNumberFormat="1" applyFont="1" applyFill="1" applyBorder="1" applyAlignment="1">
      <alignment horizontal="left" indent="2"/>
    </xf>
    <xf numFmtId="190" fontId="34" fillId="2" borderId="10" xfId="0" applyNumberFormat="1" applyFont="1" applyFill="1" applyBorder="1" applyAlignment="1">
      <alignment horizontal="left" indent="8"/>
    </xf>
    <xf numFmtId="190" fontId="34" fillId="2" borderId="0" xfId="0" applyNumberFormat="1" applyFont="1" applyFill="1" applyBorder="1" applyAlignment="1">
      <alignment horizontal="left" indent="8"/>
    </xf>
    <xf numFmtId="190" fontId="2" fillId="2" borderId="0" xfId="0" applyNumberFormat="1" applyFont="1" applyFill="1" applyBorder="1" applyAlignment="1">
      <alignment horizontal="left" wrapText="1" indent="4"/>
    </xf>
    <xf numFmtId="190" fontId="5" fillId="2" borderId="0" xfId="0" applyNumberFormat="1" applyFont="1" applyFill="1" applyBorder="1" applyAlignment="1"/>
    <xf numFmtId="190" fontId="2" fillId="2" borderId="0" xfId="0" applyNumberFormat="1" applyFont="1" applyFill="1" applyBorder="1" applyAlignment="1">
      <alignment horizontal="left" indent="8"/>
    </xf>
    <xf numFmtId="190" fontId="11" fillId="2" borderId="0" xfId="0" applyNumberFormat="1" applyFont="1" applyFill="1" applyBorder="1" applyAlignment="1">
      <alignment horizontal="left" indent="6"/>
    </xf>
    <xf numFmtId="190" fontId="10" fillId="2" borderId="0" xfId="0" applyNumberFormat="1" applyFont="1" applyFill="1" applyBorder="1" applyAlignment="1"/>
    <xf numFmtId="190" fontId="21" fillId="2" borderId="0" xfId="0" applyNumberFormat="1" applyFont="1" applyFill="1" applyBorder="1" applyAlignment="1">
      <alignment horizontal="left" indent="4"/>
    </xf>
    <xf numFmtId="190" fontId="14" fillId="2" borderId="13" xfId="0" applyNumberFormat="1" applyFont="1" applyFill="1" applyBorder="1" applyAlignment="1"/>
    <xf numFmtId="190" fontId="14" fillId="2" borderId="6" xfId="0" applyNumberFormat="1" applyFont="1" applyFill="1" applyBorder="1" applyAlignment="1"/>
    <xf numFmtId="190" fontId="2" fillId="3" borderId="0" xfId="0" applyNumberFormat="1" applyFont="1" applyFill="1" applyBorder="1" applyAlignment="1">
      <alignment horizontal="left" wrapText="1" indent="10"/>
    </xf>
    <xf numFmtId="190" fontId="2" fillId="3" borderId="5" xfId="0" applyNumberFormat="1" applyFont="1" applyFill="1" applyBorder="1" applyAlignment="1">
      <alignment horizontal="left" wrapText="1" indent="10"/>
    </xf>
    <xf numFmtId="186" fontId="10" fillId="2" borderId="12" xfId="0" applyNumberFormat="1" applyFont="1" applyFill="1" applyBorder="1" applyAlignment="1">
      <alignment wrapText="1"/>
    </xf>
    <xf numFmtId="190" fontId="5" fillId="2" borderId="0" xfId="0" applyNumberFormat="1" applyFont="1" applyFill="1" applyBorder="1" applyAlignment="1">
      <alignment horizontal="left" wrapText="1" indent="8"/>
    </xf>
    <xf numFmtId="190" fontId="5" fillId="2" borderId="5" xfId="0" applyNumberFormat="1" applyFont="1" applyFill="1" applyBorder="1" applyAlignment="1">
      <alignment horizontal="left" wrapText="1" indent="8"/>
    </xf>
    <xf numFmtId="190" fontId="21" fillId="3" borderId="10" xfId="0" applyNumberFormat="1" applyFont="1" applyFill="1" applyBorder="1" applyAlignment="1">
      <alignment horizontal="left" wrapText="1" indent="10"/>
    </xf>
    <xf numFmtId="190" fontId="10" fillId="2" borderId="10" xfId="0" applyNumberFormat="1" applyFont="1" applyFill="1" applyBorder="1" applyAlignment="1">
      <alignment horizontal="left" vertical="center" wrapText="1" indent="3"/>
    </xf>
    <xf numFmtId="190" fontId="10" fillId="2" borderId="0" xfId="0" applyNumberFormat="1" applyFont="1" applyFill="1" applyBorder="1" applyAlignment="1">
      <alignment horizontal="left" vertical="center" wrapText="1" indent="3"/>
    </xf>
    <xf numFmtId="190" fontId="10" fillId="2" borderId="5" xfId="0" applyNumberFormat="1" applyFont="1" applyFill="1" applyBorder="1" applyAlignment="1">
      <alignment horizontal="left" vertical="center" wrapText="1" indent="3"/>
    </xf>
    <xf numFmtId="190" fontId="5" fillId="3" borderId="0" xfId="0" applyNumberFormat="1" applyFont="1" applyFill="1" applyBorder="1" applyAlignment="1">
      <alignment horizontal="left" wrapText="1" indent="6"/>
    </xf>
    <xf numFmtId="190" fontId="5" fillId="3" borderId="5" xfId="0" applyNumberFormat="1" applyFont="1" applyFill="1" applyBorder="1" applyAlignment="1">
      <alignment horizontal="left" wrapText="1" indent="6"/>
    </xf>
    <xf numFmtId="190" fontId="34" fillId="3" borderId="0" xfId="0" applyNumberFormat="1" applyFont="1" applyFill="1" applyBorder="1" applyAlignment="1">
      <alignment horizontal="left" wrapText="1" indent="10"/>
    </xf>
    <xf numFmtId="190" fontId="34" fillId="3" borderId="5" xfId="0" applyNumberFormat="1" applyFont="1" applyFill="1" applyBorder="1" applyAlignment="1">
      <alignment horizontal="left" wrapText="1" indent="10"/>
    </xf>
    <xf numFmtId="190" fontId="10" fillId="3" borderId="0" xfId="0" applyNumberFormat="1" applyFont="1" applyFill="1" applyBorder="1" applyAlignment="1">
      <alignment horizontal="left" wrapText="1" indent="3"/>
    </xf>
    <xf numFmtId="190" fontId="10" fillId="3" borderId="5" xfId="0" applyNumberFormat="1" applyFont="1" applyFill="1" applyBorder="1" applyAlignment="1">
      <alignment horizontal="left" wrapText="1" indent="3"/>
    </xf>
    <xf numFmtId="0" fontId="1" fillId="2" borderId="0" xfId="0" applyFont="1" applyFill="1"/>
    <xf numFmtId="210" fontId="1" fillId="2" borderId="0" xfId="0" applyNumberFormat="1" applyFont="1" applyFill="1"/>
    <xf numFmtId="0" fontId="35" fillId="2" borderId="0" xfId="0" applyFont="1" applyFill="1"/>
    <xf numFmtId="210" fontId="35" fillId="2" borderId="23" xfId="0" applyNumberFormat="1" applyFont="1" applyFill="1" applyBorder="1"/>
    <xf numFmtId="210" fontId="35" fillId="2" borderId="22" xfId="0" applyNumberFormat="1" applyFont="1" applyFill="1" applyBorder="1"/>
    <xf numFmtId="210" fontId="35" fillId="2" borderId="24" xfId="0" applyNumberFormat="1" applyFont="1" applyFill="1" applyBorder="1"/>
    <xf numFmtId="210" fontId="35" fillId="2" borderId="25" xfId="0" applyNumberFormat="1" applyFont="1" applyFill="1" applyBorder="1"/>
    <xf numFmtId="0" fontId="35" fillId="2" borderId="26" xfId="0" applyFont="1" applyFill="1" applyBorder="1"/>
    <xf numFmtId="210" fontId="1" fillId="2" borderId="23" xfId="0" applyNumberFormat="1" applyFont="1" applyFill="1" applyBorder="1"/>
    <xf numFmtId="210" fontId="1" fillId="2" borderId="22" xfId="0" applyNumberFormat="1" applyFont="1" applyFill="1" applyBorder="1"/>
    <xf numFmtId="210" fontId="1" fillId="2" borderId="24" xfId="0" applyNumberFormat="1" applyFont="1" applyFill="1" applyBorder="1"/>
    <xf numFmtId="210" fontId="1" fillId="2" borderId="25" xfId="0" applyNumberFormat="1" applyFont="1" applyFill="1" applyBorder="1"/>
    <xf numFmtId="0" fontId="1" fillId="2" borderId="26" xfId="0" applyFont="1" applyFill="1" applyBorder="1"/>
    <xf numFmtId="210" fontId="1" fillId="2" borderId="27" xfId="0" applyNumberFormat="1" applyFont="1" applyFill="1" applyBorder="1"/>
    <xf numFmtId="210" fontId="1" fillId="2" borderId="4" xfId="0" applyNumberFormat="1" applyFont="1" applyFill="1" applyBorder="1"/>
    <xf numFmtId="210" fontId="1" fillId="2" borderId="10" xfId="0" applyNumberFormat="1" applyFont="1" applyFill="1" applyBorder="1"/>
    <xf numFmtId="210" fontId="1" fillId="2" borderId="28" xfId="0" applyNumberFormat="1" applyFont="1" applyFill="1" applyBorder="1"/>
    <xf numFmtId="0" fontId="1" fillId="2" borderId="29" xfId="0" applyFont="1" applyFill="1" applyBorder="1"/>
    <xf numFmtId="0" fontId="35" fillId="2" borderId="0" xfId="0" applyFont="1" applyFill="1" applyAlignment="1">
      <alignment horizontal="center" vertical="center" wrapText="1"/>
    </xf>
    <xf numFmtId="210" fontId="35" fillId="2" borderId="30" xfId="0" applyNumberFormat="1" applyFont="1" applyFill="1" applyBorder="1"/>
    <xf numFmtId="210" fontId="35" fillId="2" borderId="31" xfId="0" applyNumberFormat="1" applyFont="1" applyFill="1" applyBorder="1"/>
    <xf numFmtId="210" fontId="35" fillId="2" borderId="32" xfId="0" applyNumberFormat="1" applyFont="1" applyFill="1" applyBorder="1"/>
    <xf numFmtId="210" fontId="35" fillId="2" borderId="33" xfId="0" applyNumberFormat="1" applyFont="1" applyFill="1" applyBorder="1"/>
    <xf numFmtId="0" fontId="14" fillId="2" borderId="14" xfId="0" applyFont="1" applyFill="1" applyBorder="1" applyAlignment="1">
      <alignment horizontal="left" vertical="center" wrapText="1"/>
    </xf>
    <xf numFmtId="210" fontId="1" fillId="2" borderId="34" xfId="0" applyNumberFormat="1" applyFont="1" applyFill="1" applyBorder="1"/>
    <xf numFmtId="210" fontId="1" fillId="2" borderId="35" xfId="0" applyNumberFormat="1" applyFont="1" applyFill="1" applyBorder="1"/>
    <xf numFmtId="210" fontId="1" fillId="2" borderId="36" xfId="0" applyNumberFormat="1" applyFont="1" applyFill="1" applyBorder="1"/>
    <xf numFmtId="210" fontId="1" fillId="2" borderId="37" xfId="0" applyNumberFormat="1" applyFont="1" applyFill="1" applyBorder="1"/>
    <xf numFmtId="0" fontId="1" fillId="2" borderId="20" xfId="0" applyFont="1" applyFill="1" applyBorder="1"/>
    <xf numFmtId="210" fontId="35" fillId="2" borderId="27" xfId="0" applyNumberFormat="1" applyFont="1" applyFill="1" applyBorder="1"/>
    <xf numFmtId="210" fontId="35" fillId="2" borderId="4" xfId="0" applyNumberFormat="1" applyFont="1" applyFill="1" applyBorder="1"/>
    <xf numFmtId="210" fontId="35" fillId="2" borderId="10" xfId="0" applyNumberFormat="1" applyFont="1" applyFill="1" applyBorder="1"/>
    <xf numFmtId="210" fontId="35" fillId="2" borderId="28" xfId="0" applyNumberFormat="1" applyFont="1" applyFill="1" applyBorder="1"/>
    <xf numFmtId="0" fontId="35" fillId="2" borderId="29" xfId="0" applyFont="1" applyFill="1" applyBorder="1"/>
    <xf numFmtId="210" fontId="35" fillId="2" borderId="34" xfId="0" applyNumberFormat="1" applyFont="1" applyFill="1" applyBorder="1"/>
    <xf numFmtId="210" fontId="35" fillId="2" borderId="35" xfId="0" applyNumberFormat="1" applyFont="1" applyFill="1" applyBorder="1"/>
    <xf numFmtId="210" fontId="35" fillId="2" borderId="36" xfId="0" applyNumberFormat="1" applyFont="1" applyFill="1" applyBorder="1"/>
    <xf numFmtId="210" fontId="35" fillId="2" borderId="37" xfId="0" applyNumberFormat="1" applyFont="1" applyFill="1" applyBorder="1"/>
    <xf numFmtId="0" fontId="35" fillId="2" borderId="20" xfId="0" applyFont="1" applyFill="1" applyBorder="1"/>
    <xf numFmtId="0" fontId="35" fillId="2" borderId="29" xfId="0" applyFont="1" applyFill="1" applyBorder="1" applyAlignment="1">
      <alignment vertical="center" wrapText="1"/>
    </xf>
    <xf numFmtId="0" fontId="36" fillId="2" borderId="0" xfId="0" applyFont="1" applyFill="1" applyAlignment="1">
      <alignment horizontal="center"/>
    </xf>
    <xf numFmtId="210" fontId="35" fillId="2" borderId="34" xfId="0" applyNumberFormat="1" applyFont="1" applyFill="1" applyBorder="1" applyAlignment="1">
      <alignment horizontal="right"/>
    </xf>
    <xf numFmtId="210" fontId="35" fillId="2" borderId="35" xfId="0" applyNumberFormat="1" applyFont="1" applyFill="1" applyBorder="1" applyAlignment="1">
      <alignment horizontal="right"/>
    </xf>
    <xf numFmtId="210" fontId="35" fillId="2" borderId="36" xfId="0" applyNumberFormat="1" applyFont="1" applyFill="1" applyBorder="1" applyAlignment="1">
      <alignment horizontal="right"/>
    </xf>
    <xf numFmtId="210" fontId="35" fillId="2" borderId="37" xfId="0" applyNumberFormat="1" applyFont="1" applyFill="1" applyBorder="1" applyAlignment="1">
      <alignment horizontal="right"/>
    </xf>
    <xf numFmtId="190" fontId="14" fillId="2" borderId="26" xfId="0" applyNumberFormat="1" applyFont="1" applyFill="1" applyBorder="1" applyAlignment="1">
      <alignment horizontal="left" wrapText="1"/>
    </xf>
    <xf numFmtId="210" fontId="35" fillId="0" borderId="27" xfId="0" applyNumberFormat="1" applyFont="1" applyBorder="1"/>
    <xf numFmtId="210" fontId="35" fillId="0" borderId="4" xfId="0" applyNumberFormat="1" applyFont="1" applyBorder="1"/>
    <xf numFmtId="210" fontId="35" fillId="0" borderId="10" xfId="0" applyNumberFormat="1" applyFont="1" applyBorder="1"/>
    <xf numFmtId="210" fontId="35" fillId="0" borderId="28" xfId="0" applyNumberFormat="1" applyFont="1" applyBorder="1"/>
    <xf numFmtId="190" fontId="14" fillId="0" borderId="29" xfId="0" applyNumberFormat="1" applyFont="1" applyFill="1" applyBorder="1" applyAlignment="1">
      <alignment horizontal="left" wrapText="1"/>
    </xf>
    <xf numFmtId="190" fontId="14" fillId="2" borderId="29" xfId="0" applyNumberFormat="1" applyFont="1" applyFill="1" applyBorder="1"/>
    <xf numFmtId="0" fontId="1" fillId="2" borderId="29" xfId="3" applyFont="1" applyFill="1" applyBorder="1"/>
    <xf numFmtId="0" fontId="35" fillId="2" borderId="29" xfId="3" applyFont="1" applyFill="1" applyBorder="1"/>
    <xf numFmtId="210" fontId="1" fillId="0" borderId="0" xfId="0" applyNumberFormat="1" applyFont="1" applyBorder="1"/>
    <xf numFmtId="210" fontId="1" fillId="2" borderId="38" xfId="0" applyNumberFormat="1" applyFont="1" applyFill="1" applyBorder="1"/>
    <xf numFmtId="0" fontId="1" fillId="2" borderId="39" xfId="0" applyFont="1" applyFill="1" applyBorder="1"/>
    <xf numFmtId="210" fontId="14" fillId="2" borderId="34" xfId="0" applyNumberFormat="1" applyFont="1" applyFill="1" applyBorder="1" applyAlignment="1" applyProtection="1">
      <alignment horizontal="center" vertical="center" wrapText="1"/>
      <protection locked="0"/>
    </xf>
    <xf numFmtId="210" fontId="14" fillId="2" borderId="35" xfId="0" applyNumberFormat="1" applyFont="1" applyFill="1" applyBorder="1" applyAlignment="1" applyProtection="1">
      <alignment horizontal="center" vertical="center" wrapText="1"/>
      <protection locked="0"/>
    </xf>
    <xf numFmtId="210" fontId="14" fillId="2" borderId="36" xfId="0" applyNumberFormat="1" applyFont="1" applyFill="1" applyBorder="1" applyAlignment="1" applyProtection="1">
      <alignment horizontal="center" vertical="center" wrapText="1"/>
      <protection locked="0"/>
    </xf>
    <xf numFmtId="210" fontId="14" fillId="2" borderId="40" xfId="0" applyNumberFormat="1" applyFont="1" applyFill="1" applyBorder="1" applyAlignment="1" applyProtection="1">
      <alignment horizontal="centerContinuous" vertical="center" wrapText="1"/>
      <protection locked="0"/>
    </xf>
    <xf numFmtId="190" fontId="6" fillId="2" borderId="41" xfId="0" applyNumberFormat="1" applyFont="1" applyFill="1" applyBorder="1" applyAlignment="1" applyProtection="1">
      <alignment vertical="center" wrapText="1"/>
      <protection locked="0"/>
    </xf>
    <xf numFmtId="210" fontId="14" fillId="2" borderId="42" xfId="0" applyNumberFormat="1" applyFont="1" applyFill="1" applyBorder="1" applyAlignment="1">
      <alignment horizontal="centerContinuous" vertical="center" wrapText="1"/>
    </xf>
    <xf numFmtId="210" fontId="14" fillId="2" borderId="6" xfId="0" applyNumberFormat="1" applyFont="1" applyFill="1" applyBorder="1" applyAlignment="1">
      <alignment horizontal="centerContinuous" vertical="center" wrapText="1"/>
    </xf>
    <xf numFmtId="190" fontId="14" fillId="2" borderId="43" xfId="0" applyNumberFormat="1" applyFont="1" applyFill="1" applyBorder="1" applyAlignment="1">
      <alignment horizontal="right" vertical="center" wrapText="1"/>
    </xf>
    <xf numFmtId="210" fontId="6" fillId="2" borderId="42" xfId="0" applyNumberFormat="1" applyFont="1" applyFill="1" applyBorder="1" applyAlignment="1" applyProtection="1">
      <alignment horizontal="centerContinuous" vertical="center"/>
      <protection locked="0"/>
    </xf>
    <xf numFmtId="210" fontId="6" fillId="2" borderId="6" xfId="0" applyNumberFormat="1" applyFont="1" applyFill="1" applyBorder="1" applyAlignment="1" applyProtection="1">
      <alignment horizontal="centerContinuous" vertical="center"/>
      <protection locked="0"/>
    </xf>
    <xf numFmtId="190" fontId="14" fillId="2" borderId="43" xfId="0" applyNumberFormat="1" applyFont="1" applyFill="1" applyBorder="1" applyAlignment="1">
      <alignment horizontal="centerContinuous" vertical="center" wrapText="1"/>
    </xf>
    <xf numFmtId="190" fontId="14" fillId="2" borderId="44" xfId="0" applyNumberFormat="1" applyFont="1" applyFill="1" applyBorder="1" applyAlignment="1">
      <alignment horizontal="center" vertical="center"/>
    </xf>
    <xf numFmtId="190" fontId="14" fillId="2" borderId="45" xfId="0" applyNumberFormat="1" applyFont="1" applyFill="1" applyBorder="1" applyAlignment="1">
      <alignment horizontal="center" vertical="center"/>
    </xf>
    <xf numFmtId="190" fontId="14" fillId="2" borderId="46" xfId="0" applyNumberFormat="1" applyFont="1" applyFill="1" applyBorder="1" applyAlignment="1">
      <alignment horizontal="center" vertical="center"/>
    </xf>
    <xf numFmtId="208" fontId="35" fillId="2" borderId="23" xfId="4" applyNumberFormat="1" applyFont="1" applyFill="1" applyBorder="1"/>
    <xf numFmtId="208" fontId="35" fillId="2" borderId="22" xfId="4" applyNumberFormat="1" applyFont="1" applyFill="1" applyBorder="1"/>
    <xf numFmtId="208" fontId="35" fillId="2" borderId="24" xfId="4" applyNumberFormat="1" applyFont="1" applyFill="1" applyBorder="1"/>
    <xf numFmtId="208" fontId="35" fillId="2" borderId="25" xfId="4" applyNumberFormat="1" applyFont="1" applyFill="1" applyBorder="1"/>
    <xf numFmtId="208" fontId="1" fillId="2" borderId="23" xfId="4" applyNumberFormat="1" applyFont="1" applyFill="1" applyBorder="1"/>
    <xf numFmtId="208" fontId="1" fillId="2" borderId="22" xfId="4" applyNumberFormat="1" applyFont="1" applyFill="1" applyBorder="1"/>
    <xf numFmtId="208" fontId="1" fillId="2" borderId="24" xfId="4" applyNumberFormat="1" applyFont="1" applyFill="1" applyBorder="1"/>
    <xf numFmtId="208" fontId="1" fillId="2" borderId="25" xfId="4" applyNumberFormat="1" applyFont="1" applyFill="1" applyBorder="1"/>
    <xf numFmtId="208" fontId="1" fillId="2" borderId="27" xfId="4" applyNumberFormat="1" applyFont="1" applyFill="1" applyBorder="1"/>
    <xf numFmtId="208" fontId="1" fillId="2" borderId="4" xfId="4" applyNumberFormat="1" applyFont="1" applyFill="1" applyBorder="1"/>
    <xf numFmtId="208" fontId="1" fillId="2" borderId="10" xfId="4" applyNumberFormat="1" applyFont="1" applyFill="1" applyBorder="1"/>
    <xf numFmtId="208" fontId="1" fillId="2" borderId="28" xfId="4" applyNumberFormat="1" applyFont="1" applyFill="1" applyBorder="1"/>
    <xf numFmtId="208" fontId="35" fillId="2" borderId="30" xfId="4" applyNumberFormat="1" applyFont="1" applyFill="1" applyBorder="1"/>
    <xf numFmtId="208" fontId="35" fillId="2" borderId="31" xfId="4" applyNumberFormat="1" applyFont="1" applyFill="1" applyBorder="1"/>
    <xf numFmtId="208" fontId="35" fillId="2" borderId="32" xfId="4" applyNumberFormat="1" applyFont="1" applyFill="1" applyBorder="1"/>
    <xf numFmtId="208" fontId="35" fillId="2" borderId="33" xfId="4" applyNumberFormat="1" applyFont="1" applyFill="1" applyBorder="1"/>
    <xf numFmtId="208" fontId="1" fillId="2" borderId="34" xfId="4" applyNumberFormat="1" applyFont="1" applyFill="1" applyBorder="1"/>
    <xf numFmtId="208" fontId="1" fillId="2" borderId="35" xfId="4" applyNumberFormat="1" applyFont="1" applyFill="1" applyBorder="1"/>
    <xf numFmtId="208" fontId="1" fillId="2" borderId="36" xfId="4" applyNumberFormat="1" applyFont="1" applyFill="1" applyBorder="1"/>
    <xf numFmtId="208" fontId="1" fillId="2" borderId="37" xfId="4" applyNumberFormat="1" applyFont="1" applyFill="1" applyBorder="1"/>
    <xf numFmtId="208" fontId="35" fillId="2" borderId="27" xfId="4" applyNumberFormat="1" applyFont="1" applyFill="1" applyBorder="1"/>
    <xf numFmtId="208" fontId="35" fillId="2" borderId="4" xfId="4" applyNumberFormat="1" applyFont="1" applyFill="1" applyBorder="1"/>
    <xf numFmtId="208" fontId="35" fillId="2" borderId="10" xfId="4" applyNumberFormat="1" applyFont="1" applyFill="1" applyBorder="1"/>
    <xf numFmtId="208" fontId="35" fillId="2" borderId="28" xfId="4" applyNumberFormat="1" applyFont="1" applyFill="1" applyBorder="1"/>
    <xf numFmtId="208" fontId="35" fillId="2" borderId="34" xfId="4" applyNumberFormat="1" applyFont="1" applyFill="1" applyBorder="1"/>
    <xf numFmtId="208" fontId="35" fillId="2" borderId="35" xfId="4" applyNumberFormat="1" applyFont="1" applyFill="1" applyBorder="1"/>
    <xf numFmtId="208" fontId="35" fillId="2" borderId="36" xfId="4" applyNumberFormat="1" applyFont="1" applyFill="1" applyBorder="1"/>
    <xf numFmtId="208" fontId="35" fillId="2" borderId="37" xfId="4" applyNumberFormat="1" applyFont="1" applyFill="1" applyBorder="1"/>
    <xf numFmtId="208" fontId="35" fillId="2" borderId="34" xfId="4" applyNumberFormat="1" applyFont="1" applyFill="1" applyBorder="1" applyAlignment="1">
      <alignment horizontal="right"/>
    </xf>
    <xf numFmtId="208" fontId="35" fillId="2" borderId="35" xfId="4" applyNumberFormat="1" applyFont="1" applyFill="1" applyBorder="1" applyAlignment="1">
      <alignment horizontal="right"/>
    </xf>
    <xf numFmtId="208" fontId="35" fillId="2" borderId="36" xfId="4" applyNumberFormat="1" applyFont="1" applyFill="1" applyBorder="1" applyAlignment="1">
      <alignment horizontal="right"/>
    </xf>
    <xf numFmtId="208" fontId="35" fillId="2" borderId="37" xfId="4" applyNumberFormat="1" applyFont="1" applyFill="1" applyBorder="1" applyAlignment="1">
      <alignment horizontal="right"/>
    </xf>
    <xf numFmtId="208" fontId="35" fillId="0" borderId="27" xfId="4" applyNumberFormat="1" applyFont="1" applyBorder="1"/>
    <xf numFmtId="208" fontId="35" fillId="0" borderId="4" xfId="4" applyNumberFormat="1" applyFont="1" applyBorder="1"/>
    <xf numFmtId="208" fontId="35" fillId="0" borderId="10" xfId="4" applyNumberFormat="1" applyFont="1" applyBorder="1"/>
    <xf numFmtId="208" fontId="35" fillId="0" borderId="28" xfId="4" applyNumberFormat="1" applyFont="1" applyBorder="1"/>
    <xf numFmtId="208" fontId="1" fillId="0" borderId="0" xfId="4" applyNumberFormat="1" applyFont="1" applyBorder="1"/>
    <xf numFmtId="0" fontId="1" fillId="2" borderId="23" xfId="0" applyFont="1" applyFill="1" applyBorder="1"/>
    <xf numFmtId="0" fontId="1" fillId="2" borderId="22" xfId="0" applyFont="1" applyFill="1" applyBorder="1"/>
    <xf numFmtId="0" fontId="1" fillId="2" borderId="24" xfId="0" applyFont="1" applyFill="1" applyBorder="1"/>
    <xf numFmtId="0" fontId="1" fillId="2" borderId="38" xfId="0" applyFont="1" applyFill="1" applyBorder="1"/>
    <xf numFmtId="182" fontId="14" fillId="2" borderId="35" xfId="0" applyNumberFormat="1" applyFont="1" applyFill="1" applyBorder="1" applyAlignment="1" applyProtection="1">
      <alignment horizontal="centerContinuous" vertical="center" wrapText="1"/>
      <protection locked="0"/>
    </xf>
    <xf numFmtId="182" fontId="14" fillId="2" borderId="40" xfId="0" applyNumberFormat="1" applyFont="1" applyFill="1" applyBorder="1" applyAlignment="1" applyProtection="1">
      <alignment horizontal="centerContinuous" vertical="center" wrapText="1"/>
      <protection locked="0"/>
    </xf>
    <xf numFmtId="190" fontId="14" fillId="2" borderId="42" xfId="0" applyNumberFormat="1" applyFont="1" applyFill="1" applyBorder="1" applyAlignment="1">
      <alignment horizontal="centerContinuous" vertical="center" wrapText="1"/>
    </xf>
    <xf numFmtId="190" fontId="14" fillId="2" borderId="6" xfId="0" applyNumberFormat="1" applyFont="1" applyFill="1" applyBorder="1" applyAlignment="1">
      <alignment horizontal="centerContinuous" vertical="center" wrapText="1"/>
    </xf>
    <xf numFmtId="182" fontId="6" fillId="2" borderId="42" xfId="0" applyNumberFormat="1" applyFont="1" applyFill="1" applyBorder="1" applyAlignment="1" applyProtection="1">
      <alignment horizontal="centerContinuous" vertical="center"/>
      <protection locked="0"/>
    </xf>
    <xf numFmtId="182" fontId="6" fillId="2" borderId="6" xfId="0" applyNumberFormat="1" applyFont="1" applyFill="1" applyBorder="1" applyAlignment="1" applyProtection="1">
      <alignment horizontal="centerContinuous" vertical="center"/>
      <protection locked="0"/>
    </xf>
    <xf numFmtId="186" fontId="3" fillId="2" borderId="8" xfId="1" applyNumberFormat="1" applyFont="1" applyFill="1" applyBorder="1" applyAlignment="1">
      <alignment horizontal="right"/>
    </xf>
    <xf numFmtId="0" fontId="1" fillId="2" borderId="9" xfId="0" applyFont="1" applyFill="1" applyBorder="1" applyAlignment="1"/>
    <xf numFmtId="0" fontId="1" fillId="2" borderId="5" xfId="0" applyFont="1" applyFill="1" applyBorder="1" applyAlignment="1"/>
    <xf numFmtId="208" fontId="3" fillId="2" borderId="2" xfId="2" applyNumberFormat="1" applyFont="1" applyFill="1" applyBorder="1" applyAlignment="1">
      <alignment horizontal="right"/>
    </xf>
    <xf numFmtId="210" fontId="3" fillId="2" borderId="2" xfId="1" applyNumberFormat="1" applyFont="1" applyFill="1" applyBorder="1" applyAlignment="1">
      <alignment horizontal="right"/>
    </xf>
    <xf numFmtId="0" fontId="21" fillId="2" borderId="0" xfId="0" applyFont="1" applyFill="1" applyBorder="1" applyAlignment="1">
      <alignment horizontal="center" vertical="center"/>
    </xf>
    <xf numFmtId="0" fontId="21" fillId="2" borderId="11" xfId="0" applyFont="1" applyFill="1" applyBorder="1" applyAlignment="1">
      <alignment horizontal="center" vertical="center"/>
    </xf>
    <xf numFmtId="0" fontId="1" fillId="3" borderId="0" xfId="0" applyFont="1" applyFill="1"/>
    <xf numFmtId="0" fontId="1" fillId="0" borderId="0" xfId="0" applyFont="1" applyBorder="1" applyAlignment="1">
      <alignment horizontal="left" indent="4"/>
    </xf>
    <xf numFmtId="0" fontId="1" fillId="3" borderId="0" xfId="0" applyFont="1" applyFill="1" applyBorder="1" applyAlignment="1"/>
    <xf numFmtId="208" fontId="7" fillId="3" borderId="17" xfId="2" applyNumberFormat="1" applyFont="1" applyFill="1" applyBorder="1" applyAlignment="1" applyProtection="1">
      <alignment horizontal="right" vertical="center"/>
      <protection locked="0"/>
    </xf>
    <xf numFmtId="210" fontId="7" fillId="3" borderId="17" xfId="1" applyNumberFormat="1" applyFont="1" applyFill="1" applyBorder="1" applyAlignment="1" applyProtection="1">
      <alignment horizontal="right" vertical="center"/>
      <protection locked="0"/>
    </xf>
    <xf numFmtId="208" fontId="3" fillId="3" borderId="0" xfId="2" applyNumberFormat="1" applyFont="1" applyFill="1" applyBorder="1" applyAlignment="1">
      <alignment horizontal="right"/>
    </xf>
    <xf numFmtId="210" fontId="3" fillId="3" borderId="0" xfId="1" applyNumberFormat="1" applyFont="1" applyFill="1" applyBorder="1" applyAlignment="1">
      <alignment horizontal="right"/>
    </xf>
    <xf numFmtId="0" fontId="1" fillId="3" borderId="0" xfId="0" applyFont="1" applyFill="1" applyBorder="1" applyAlignment="1"/>
    <xf numFmtId="208" fontId="3" fillId="3" borderId="8" xfId="2" applyNumberFormat="1" applyFont="1" applyFill="1" applyBorder="1" applyAlignment="1">
      <alignment horizontal="right"/>
    </xf>
    <xf numFmtId="210" fontId="3" fillId="3" borderId="8" xfId="1" applyNumberFormat="1" applyFont="1" applyFill="1" applyBorder="1" applyAlignment="1">
      <alignment horizontal="right"/>
    </xf>
    <xf numFmtId="0" fontId="1" fillId="3" borderId="9" xfId="0" applyFont="1" applyFill="1" applyBorder="1" applyAlignment="1"/>
    <xf numFmtId="0" fontId="1" fillId="3" borderId="5" xfId="0" applyFont="1" applyFill="1" applyBorder="1" applyAlignment="1"/>
    <xf numFmtId="208" fontId="7" fillId="3" borderId="11" xfId="2" applyNumberFormat="1" applyFont="1" applyFill="1" applyBorder="1" applyAlignment="1">
      <alignment horizontal="right"/>
    </xf>
    <xf numFmtId="210" fontId="7" fillId="3" borderId="11" xfId="1" applyNumberFormat="1" applyFont="1" applyFill="1" applyBorder="1" applyAlignment="1">
      <alignment horizontal="right"/>
    </xf>
    <xf numFmtId="0" fontId="1" fillId="3" borderId="3" xfId="0" applyFont="1" applyFill="1" applyBorder="1" applyAlignment="1"/>
    <xf numFmtId="208" fontId="7" fillId="3" borderId="0" xfId="2" applyNumberFormat="1" applyFont="1" applyFill="1" applyBorder="1" applyAlignment="1">
      <alignment horizontal="right"/>
    </xf>
    <xf numFmtId="210" fontId="7" fillId="3" borderId="0" xfId="1" applyNumberFormat="1" applyFont="1" applyFill="1" applyBorder="1" applyAlignment="1">
      <alignment horizontal="right"/>
    </xf>
    <xf numFmtId="208" fontId="7" fillId="3" borderId="3" xfId="2" applyNumberFormat="1" applyFont="1" applyFill="1" applyBorder="1" applyAlignment="1">
      <alignment horizontal="right"/>
    </xf>
    <xf numFmtId="210" fontId="7" fillId="3" borderId="3" xfId="1" applyNumberFormat="1" applyFont="1" applyFill="1" applyBorder="1" applyAlignment="1">
      <alignment horizontal="right"/>
    </xf>
    <xf numFmtId="208" fontId="7" fillId="3" borderId="2" xfId="2" applyNumberFormat="1" applyFont="1" applyFill="1" applyBorder="1" applyAlignment="1">
      <alignment horizontal="right"/>
    </xf>
    <xf numFmtId="210" fontId="7" fillId="3" borderId="2" xfId="1" applyNumberFormat="1" applyFont="1" applyFill="1" applyBorder="1" applyAlignment="1">
      <alignment horizontal="right"/>
    </xf>
    <xf numFmtId="208" fontId="3" fillId="3" borderId="2" xfId="2" applyNumberFormat="1" applyFont="1" applyFill="1" applyBorder="1" applyAlignment="1">
      <alignment horizontal="right"/>
    </xf>
    <xf numFmtId="208" fontId="21" fillId="3" borderId="0" xfId="2" applyNumberFormat="1" applyFont="1" applyFill="1" applyBorder="1" applyAlignment="1">
      <alignment horizontal="center" vertical="center"/>
    </xf>
    <xf numFmtId="0" fontId="21" fillId="3" borderId="0" xfId="0" applyFont="1" applyFill="1" applyBorder="1" applyAlignment="1">
      <alignment horizontal="center" vertical="center"/>
    </xf>
    <xf numFmtId="0" fontId="21" fillId="2" borderId="7" xfId="0" applyFont="1" applyFill="1" applyBorder="1" applyAlignment="1">
      <alignment horizontal="center" vertical="center"/>
    </xf>
    <xf numFmtId="208" fontId="7" fillId="2" borderId="18" xfId="2" applyNumberFormat="1" applyFont="1" applyFill="1" applyBorder="1" applyAlignment="1">
      <alignment horizontal="right"/>
    </xf>
    <xf numFmtId="210" fontId="7" fillId="2" borderId="18" xfId="1" applyNumberFormat="1" applyFont="1" applyFill="1" applyBorder="1" applyAlignment="1">
      <alignment horizontal="right"/>
    </xf>
    <xf numFmtId="0" fontId="1" fillId="2" borderId="18" xfId="0" applyFont="1" applyFill="1" applyBorder="1" applyAlignment="1"/>
    <xf numFmtId="0" fontId="1" fillId="2" borderId="2" xfId="0" applyFont="1" applyFill="1" applyBorder="1" applyAlignment="1"/>
    <xf numFmtId="208" fontId="21" fillId="2" borderId="0" xfId="2" applyNumberFormat="1" applyFont="1" applyFill="1" applyBorder="1" applyAlignment="1">
      <alignment horizontal="center" vertical="center"/>
    </xf>
    <xf numFmtId="0" fontId="6" fillId="2" borderId="0" xfId="0" applyFont="1" applyFill="1"/>
    <xf numFmtId="0" fontId="6" fillId="2" borderId="4" xfId="0" applyFont="1" applyFill="1" applyBorder="1"/>
    <xf numFmtId="2" fontId="2" fillId="2" borderId="5" xfId="0" applyNumberFormat="1" applyFont="1" applyFill="1" applyBorder="1" applyAlignment="1">
      <alignment horizontal="center"/>
    </xf>
    <xf numFmtId="2" fontId="2" fillId="2" borderId="4" xfId="0" applyNumberFormat="1" applyFont="1" applyFill="1" applyBorder="1" applyAlignment="1">
      <alignment horizontal="center"/>
    </xf>
    <xf numFmtId="2" fontId="2" fillId="2" borderId="0" xfId="0" applyNumberFormat="1" applyFont="1" applyFill="1" applyBorder="1" applyAlignment="1">
      <alignment horizontal="center"/>
    </xf>
    <xf numFmtId="0" fontId="6" fillId="2" borderId="10" xfId="0" applyFont="1" applyFill="1" applyBorder="1"/>
    <xf numFmtId="2" fontId="2" fillId="2" borderId="6" xfId="0" applyNumberFormat="1" applyFont="1" applyFill="1" applyBorder="1" applyAlignment="1">
      <alignment horizontal="center"/>
    </xf>
    <xf numFmtId="0" fontId="6" fillId="2" borderId="6" xfId="0" applyFont="1" applyFill="1" applyBorder="1"/>
    <xf numFmtId="2" fontId="2" fillId="2" borderId="3" xfId="0" applyNumberFormat="1" applyFont="1" applyFill="1" applyBorder="1" applyAlignment="1">
      <alignment horizontal="center"/>
    </xf>
    <xf numFmtId="2" fontId="2" fillId="2" borderId="11" xfId="0" applyNumberFormat="1" applyFont="1" applyFill="1" applyBorder="1" applyAlignment="1">
      <alignment horizontal="center"/>
    </xf>
    <xf numFmtId="0" fontId="14" fillId="2" borderId="11" xfId="0" applyFont="1" applyFill="1" applyBorder="1" applyAlignment="1">
      <alignment horizontal="left" vertical="center" wrapText="1" indent="2"/>
    </xf>
    <xf numFmtId="0" fontId="14" fillId="2" borderId="11" xfId="0" applyFont="1" applyFill="1" applyBorder="1" applyAlignment="1">
      <alignment horizontal="center" vertical="center"/>
    </xf>
    <xf numFmtId="0" fontId="6" fillId="2" borderId="4" xfId="0" applyFont="1" applyFill="1" applyBorder="1" applyAlignment="1">
      <alignment horizontal="left" vertical="center" indent="5"/>
    </xf>
    <xf numFmtId="2" fontId="2" fillId="2" borderId="18" xfId="0" applyNumberFormat="1" applyFont="1" applyFill="1" applyBorder="1" applyAlignment="1">
      <alignment horizontal="center"/>
    </xf>
    <xf numFmtId="2" fontId="2" fillId="2" borderId="7" xfId="0" applyNumberFormat="1" applyFont="1" applyFill="1" applyBorder="1" applyAlignment="1">
      <alignment horizontal="center"/>
    </xf>
    <xf numFmtId="190" fontId="14" fillId="2" borderId="7" xfId="0" applyNumberFormat="1" applyFont="1" applyFill="1" applyBorder="1" applyAlignment="1">
      <alignment horizontal="left" wrapText="1" indent="2"/>
    </xf>
    <xf numFmtId="190" fontId="14" fillId="2" borderId="4" xfId="0" applyNumberFormat="1" applyFont="1" applyFill="1" applyBorder="1" applyAlignment="1">
      <alignment horizontal="left" wrapText="1" indent="4"/>
    </xf>
    <xf numFmtId="190" fontId="14" fillId="2" borderId="4" xfId="0" applyNumberFormat="1" applyFont="1" applyFill="1" applyBorder="1" applyAlignment="1">
      <alignment horizontal="left" wrapText="1" indent="2"/>
    </xf>
    <xf numFmtId="190" fontId="14" fillId="2" borderId="4" xfId="0" applyNumberFormat="1" applyFont="1" applyFill="1" applyBorder="1" applyAlignment="1">
      <alignment wrapText="1"/>
    </xf>
    <xf numFmtId="190" fontId="6" fillId="2" borderId="4" xfId="0" applyNumberFormat="1" applyFont="1" applyFill="1" applyBorder="1" applyAlignment="1">
      <alignment horizontal="left" wrapText="1" indent="6"/>
    </xf>
    <xf numFmtId="190" fontId="6" fillId="2" borderId="4" xfId="0" applyNumberFormat="1" applyFont="1" applyFill="1" applyBorder="1" applyAlignment="1">
      <alignment horizontal="left" wrapText="1" indent="4"/>
    </xf>
    <xf numFmtId="190" fontId="6" fillId="2" borderId="4" xfId="0" applyNumberFormat="1" applyFont="1" applyFill="1" applyBorder="1" applyAlignment="1">
      <alignment wrapText="1"/>
    </xf>
    <xf numFmtId="190" fontId="6" fillId="2" borderId="4" xfId="0" applyNumberFormat="1" applyFont="1" applyFill="1" applyBorder="1" applyAlignment="1">
      <alignment horizontal="left" wrapText="1" indent="9"/>
    </xf>
    <xf numFmtId="190" fontId="6" fillId="2" borderId="4" xfId="0" applyNumberFormat="1" applyFont="1" applyFill="1" applyBorder="1" applyAlignment="1">
      <alignment horizontal="left" wrapText="1"/>
    </xf>
    <xf numFmtId="0" fontId="14" fillId="2" borderId="7" xfId="0" applyFont="1" applyFill="1" applyBorder="1" applyAlignment="1">
      <alignment horizontal="left" indent="2"/>
    </xf>
    <xf numFmtId="3" fontId="6" fillId="2" borderId="4" xfId="0" applyNumberFormat="1" applyFont="1" applyFill="1" applyBorder="1" applyAlignment="1"/>
    <xf numFmtId="0" fontId="6" fillId="2" borderId="4" xfId="0" applyFont="1" applyFill="1" applyBorder="1" applyAlignment="1"/>
    <xf numFmtId="0" fontId="14" fillId="2" borderId="4" xfId="0" applyFont="1" applyFill="1" applyBorder="1" applyAlignment="1">
      <alignment horizontal="left" indent="2"/>
    </xf>
    <xf numFmtId="190" fontId="14" fillId="2" borderId="7" xfId="0" applyNumberFormat="1" applyFont="1" applyFill="1" applyBorder="1" applyAlignment="1">
      <alignment horizontal="left" indent="4"/>
    </xf>
    <xf numFmtId="190" fontId="14" fillId="2" borderId="11" xfId="0" applyNumberFormat="1" applyFont="1" applyFill="1" applyBorder="1" applyAlignment="1">
      <alignment horizontal="center" wrapText="1"/>
    </xf>
    <xf numFmtId="190" fontId="14" fillId="2" borderId="4" xfId="0" applyNumberFormat="1" applyFont="1" applyFill="1" applyBorder="1" applyAlignment="1"/>
    <xf numFmtId="190" fontId="6" fillId="2" borderId="4" xfId="0" applyNumberFormat="1" applyFont="1" applyFill="1" applyBorder="1" applyAlignment="1"/>
    <xf numFmtId="190" fontId="6" fillId="2" borderId="4" xfId="0" applyNumberFormat="1" applyFont="1" applyFill="1" applyBorder="1" applyAlignment="1">
      <alignment horizontal="left" indent="4"/>
    </xf>
    <xf numFmtId="0" fontId="14" fillId="2" borderId="5" xfId="0" applyFont="1" applyFill="1" applyBorder="1" applyAlignment="1">
      <alignment horizontal="left" vertical="center" indent="2"/>
    </xf>
    <xf numFmtId="0" fontId="6" fillId="2" borderId="4" xfId="0" applyFont="1" applyFill="1" applyBorder="1" applyAlignment="1">
      <alignment horizontal="left" indent="4"/>
    </xf>
    <xf numFmtId="0" fontId="14" fillId="2" borderId="4" xfId="0" applyFont="1" applyFill="1" applyBorder="1" applyAlignment="1">
      <alignment horizontal="left" indent="4"/>
    </xf>
    <xf numFmtId="0" fontId="14" fillId="2" borderId="4" xfId="0" applyFont="1" applyFill="1" applyBorder="1"/>
    <xf numFmtId="190" fontId="14" fillId="2" borderId="4" xfId="0" applyNumberFormat="1" applyFont="1" applyFill="1" applyBorder="1" applyAlignment="1">
      <alignment horizontal="center"/>
    </xf>
    <xf numFmtId="190" fontId="14" fillId="2" borderId="4" xfId="0" applyNumberFormat="1" applyFont="1" applyFill="1" applyBorder="1" applyAlignment="1">
      <alignment horizontal="left" indent="4"/>
    </xf>
    <xf numFmtId="190" fontId="14" fillId="2" borderId="7" xfId="0" applyNumberFormat="1" applyFont="1" applyFill="1" applyBorder="1" applyAlignment="1">
      <alignment horizontal="center"/>
    </xf>
    <xf numFmtId="2" fontId="2" fillId="2" borderId="9" xfId="0" applyNumberFormat="1" applyFont="1" applyFill="1" applyBorder="1" applyAlignment="1">
      <alignment horizontal="center"/>
    </xf>
    <xf numFmtId="2" fontId="2" fillId="2" borderId="8" xfId="0" applyNumberFormat="1" applyFont="1" applyFill="1" applyBorder="1" applyAlignment="1">
      <alignment horizontal="center"/>
    </xf>
    <xf numFmtId="190" fontId="6" fillId="2" borderId="8" xfId="0" applyNumberFormat="1" applyFont="1" applyFill="1" applyBorder="1" applyAlignment="1">
      <alignment horizontal="left" indent="4"/>
    </xf>
    <xf numFmtId="190" fontId="6" fillId="0" borderId="4" xfId="0" applyNumberFormat="1" applyFont="1" applyFill="1" applyBorder="1" applyAlignment="1">
      <alignment horizontal="left" indent="4"/>
    </xf>
    <xf numFmtId="2" fontId="2" fillId="2" borderId="5" xfId="0" applyNumberFormat="1" applyFont="1" applyFill="1" applyBorder="1" applyAlignment="1">
      <alignment horizontal="center" vertical="center" wrapText="1"/>
    </xf>
    <xf numFmtId="2" fontId="2" fillId="2" borderId="4" xfId="0" applyNumberFormat="1" applyFont="1" applyFill="1" applyBorder="1" applyAlignment="1">
      <alignment horizontal="center" vertical="center" wrapText="1"/>
    </xf>
    <xf numFmtId="0" fontId="6" fillId="2" borderId="4" xfId="0" applyFont="1" applyFill="1" applyBorder="1" applyAlignment="1">
      <alignment horizontal="center" vertical="center"/>
    </xf>
    <xf numFmtId="2" fontId="2" fillId="2" borderId="18" xfId="0" applyNumberFormat="1" applyFont="1" applyFill="1" applyBorder="1" applyAlignment="1">
      <alignment horizontal="center" vertical="center" wrapText="1"/>
    </xf>
    <xf numFmtId="2" fontId="2" fillId="2" borderId="7" xfId="0" applyNumberFormat="1" applyFont="1" applyFill="1" applyBorder="1" applyAlignment="1">
      <alignment horizontal="center" vertical="center" wrapText="1"/>
    </xf>
    <xf numFmtId="0" fontId="6" fillId="2" borderId="7" xfId="0" applyFont="1" applyFill="1" applyBorder="1" applyAlignment="1">
      <alignment horizontal="center" vertical="center"/>
    </xf>
    <xf numFmtId="49" fontId="2" fillId="2" borderId="11" xfId="0" applyNumberFormat="1" applyFont="1" applyFill="1" applyBorder="1" applyAlignment="1">
      <alignment horizontal="center" vertical="center" wrapText="1"/>
    </xf>
    <xf numFmtId="0" fontId="2" fillId="2" borderId="11" xfId="0" applyFont="1" applyFill="1" applyBorder="1" applyAlignment="1">
      <alignment horizontal="center" vertical="center" wrapText="1"/>
    </xf>
    <xf numFmtId="0" fontId="14" fillId="2" borderId="9" xfId="0" applyFont="1" applyFill="1" applyBorder="1" applyAlignment="1">
      <alignment horizontal="centerContinuous" vertical="center" wrapText="1"/>
    </xf>
  </cellXfs>
  <cellStyles count="5">
    <cellStyle name="Milliers" xfId="1" builtinId="3"/>
    <cellStyle name="Normal" xfId="0" builtinId="0"/>
    <cellStyle name="Normal_Feuil1" xfId="3"/>
    <cellStyle name="Pourcentage" xfId="2" builtinId="5"/>
    <cellStyle name="Pourcentage 2" xfId="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aux_remb_TOT202401D0S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view="pageBreakPreview" zoomScaleNormal="100" zoomScaleSheetLayoutView="100" workbookViewId="0">
      <selection activeCell="A72" sqref="A72"/>
    </sheetView>
  </sheetViews>
  <sheetFormatPr baseColWidth="10" defaultRowHeight="12.75" x14ac:dyDescent="0.2"/>
  <cols>
    <col min="1" max="1" width="72.140625" style="691" bestFit="1" customWidth="1"/>
    <col min="2" max="2" width="17.5703125" style="692" customWidth="1"/>
    <col min="3" max="3" width="17.140625" style="692" customWidth="1"/>
    <col min="4" max="4" width="17.85546875" style="692" customWidth="1"/>
    <col min="5" max="5" width="15.7109375" style="692" customWidth="1"/>
    <col min="6" max="6" width="3.28515625" style="691" customWidth="1"/>
    <col min="7" max="16384" width="11.42578125" style="691"/>
  </cols>
  <sheetData>
    <row r="1" spans="1:5" ht="42.75" customHeight="1" x14ac:dyDescent="0.2">
      <c r="A1" s="761" t="s">
        <v>531</v>
      </c>
      <c r="B1" s="760"/>
      <c r="C1" s="760"/>
      <c r="D1" s="760"/>
      <c r="E1" s="759"/>
    </row>
    <row r="2" spans="1:5" ht="42.75" customHeight="1" x14ac:dyDescent="0.2">
      <c r="A2" s="758" t="s">
        <v>530</v>
      </c>
      <c r="B2" s="757"/>
      <c r="C2" s="757"/>
      <c r="D2" s="757"/>
      <c r="E2" s="756"/>
    </row>
    <row r="3" spans="1:5" ht="42.75" customHeight="1" thickBot="1" x14ac:dyDescent="0.25">
      <c r="A3" s="755" t="s">
        <v>498</v>
      </c>
      <c r="B3" s="754"/>
      <c r="C3" s="754"/>
      <c r="D3" s="754"/>
      <c r="E3" s="753"/>
    </row>
    <row r="4" spans="1:5" ht="30.75" customHeight="1" x14ac:dyDescent="0.2">
      <c r="A4" s="752" t="s">
        <v>529</v>
      </c>
      <c r="B4" s="751" t="s">
        <v>528</v>
      </c>
      <c r="C4" s="750" t="s">
        <v>527</v>
      </c>
      <c r="D4" s="749" t="s">
        <v>526</v>
      </c>
      <c r="E4" s="748" t="s">
        <v>6</v>
      </c>
    </row>
    <row r="5" spans="1:5" ht="13.5" thickBot="1" x14ac:dyDescent="0.25">
      <c r="A5" s="747"/>
      <c r="B5" s="746"/>
      <c r="C5" s="701"/>
      <c r="D5" s="700"/>
      <c r="E5" s="699"/>
    </row>
    <row r="6" spans="1:5" x14ac:dyDescent="0.2">
      <c r="A6" s="708"/>
      <c r="B6" s="718"/>
      <c r="C6" s="717"/>
      <c r="D6" s="716"/>
      <c r="E6" s="715"/>
    </row>
    <row r="7" spans="1:5" ht="24.75" customHeight="1" x14ac:dyDescent="0.2">
      <c r="A7" s="743" t="s">
        <v>88</v>
      </c>
      <c r="B7" s="707">
        <v>515715053.26623166</v>
      </c>
      <c r="C7" s="706">
        <v>3745128.5587449991</v>
      </c>
      <c r="D7" s="705">
        <v>5973998.9500000011</v>
      </c>
      <c r="E7" s="704">
        <v>525434180.77497667</v>
      </c>
    </row>
    <row r="8" spans="1:5" ht="14.25" customHeight="1" x14ac:dyDescent="0.2">
      <c r="A8" s="743" t="s">
        <v>102</v>
      </c>
      <c r="B8" s="707">
        <v>1141652653.5961463</v>
      </c>
      <c r="C8" s="745">
        <v>17682472.752389997</v>
      </c>
      <c r="D8" s="705">
        <v>9719813.2600000016</v>
      </c>
      <c r="E8" s="704">
        <v>1169054939.6085362</v>
      </c>
    </row>
    <row r="9" spans="1:5" s="693" customFormat="1" x14ac:dyDescent="0.2">
      <c r="A9" s="744" t="s">
        <v>113</v>
      </c>
      <c r="B9" s="723">
        <v>1657367706.8623779</v>
      </c>
      <c r="C9" s="722">
        <v>21427601.311135005</v>
      </c>
      <c r="D9" s="721">
        <v>15693812.210000003</v>
      </c>
      <c r="E9" s="720">
        <v>1694489120.383513</v>
      </c>
    </row>
    <row r="10" spans="1:5" ht="21" customHeight="1" x14ac:dyDescent="0.2">
      <c r="A10" s="743" t="s">
        <v>121</v>
      </c>
      <c r="B10" s="707">
        <v>264693619.18319964</v>
      </c>
      <c r="C10" s="706">
        <v>776364.56999999972</v>
      </c>
      <c r="D10" s="705">
        <v>14831.53</v>
      </c>
      <c r="E10" s="704">
        <v>265484815.28319964</v>
      </c>
    </row>
    <row r="11" spans="1:5" x14ac:dyDescent="0.2">
      <c r="A11" s="743" t="s">
        <v>122</v>
      </c>
      <c r="B11" s="707">
        <v>14281482.334615991</v>
      </c>
      <c r="C11" s="706">
        <v>22028759.490000021</v>
      </c>
      <c r="D11" s="705">
        <v>496.1</v>
      </c>
      <c r="E11" s="704">
        <v>36310737.924616016</v>
      </c>
    </row>
    <row r="12" spans="1:5" x14ac:dyDescent="0.2">
      <c r="A12" s="743" t="s">
        <v>243</v>
      </c>
      <c r="B12" s="707">
        <v>118898516.71103209</v>
      </c>
      <c r="C12" s="706">
        <v>1790905.0500000003</v>
      </c>
      <c r="D12" s="705">
        <v>350255.50000000006</v>
      </c>
      <c r="E12" s="704">
        <v>121039677.26103209</v>
      </c>
    </row>
    <row r="13" spans="1:5" s="693" customFormat="1" ht="22.5" customHeight="1" x14ac:dyDescent="0.2">
      <c r="A13" s="744" t="s">
        <v>525</v>
      </c>
      <c r="B13" s="723">
        <v>2055241325.0912256</v>
      </c>
      <c r="C13" s="722">
        <v>46023630.421135008</v>
      </c>
      <c r="D13" s="721">
        <v>16059395.340000002</v>
      </c>
      <c r="E13" s="720">
        <v>2117324350.8523605</v>
      </c>
    </row>
    <row r="14" spans="1:5" ht="18.75" customHeight="1" x14ac:dyDescent="0.2">
      <c r="A14" s="743" t="s">
        <v>124</v>
      </c>
      <c r="B14" s="707">
        <v>734336093.28875256</v>
      </c>
      <c r="C14" s="706">
        <v>2114390.350000001</v>
      </c>
      <c r="D14" s="705">
        <v>1655890.5400000014</v>
      </c>
      <c r="E14" s="704">
        <v>738106374.17875254</v>
      </c>
    </row>
    <row r="15" spans="1:5" x14ac:dyDescent="0.2">
      <c r="A15" s="743" t="s">
        <v>132</v>
      </c>
      <c r="B15" s="707">
        <v>314360941.41153628</v>
      </c>
      <c r="C15" s="706">
        <v>1564100.1700000041</v>
      </c>
      <c r="D15" s="705">
        <v>12264245.729999991</v>
      </c>
      <c r="E15" s="704">
        <v>328189287.31153631</v>
      </c>
    </row>
    <row r="16" spans="1:5" x14ac:dyDescent="0.2">
      <c r="A16" s="743" t="s">
        <v>136</v>
      </c>
      <c r="B16" s="707">
        <v>50921211.828999855</v>
      </c>
      <c r="C16" s="706">
        <v>8923.08</v>
      </c>
      <c r="D16" s="705">
        <v>49583.759999999987</v>
      </c>
      <c r="E16" s="704">
        <v>50979718.668999851</v>
      </c>
    </row>
    <row r="17" spans="1:5" x14ac:dyDescent="0.2">
      <c r="A17" s="743" t="s">
        <v>141</v>
      </c>
      <c r="B17" s="707">
        <v>14113867.600000056</v>
      </c>
      <c r="C17" s="706">
        <v>20878.790000000005</v>
      </c>
      <c r="D17" s="705">
        <v>7386.7000000000025</v>
      </c>
      <c r="E17" s="704">
        <v>14142133.090000054</v>
      </c>
    </row>
    <row r="18" spans="1:5" x14ac:dyDescent="0.2">
      <c r="A18" s="743" t="s">
        <v>139</v>
      </c>
      <c r="B18" s="707">
        <v>5047631.0699998988</v>
      </c>
      <c r="C18" s="706">
        <v>525.29999999999995</v>
      </c>
      <c r="D18" s="705">
        <v>60.34</v>
      </c>
      <c r="E18" s="704">
        <v>5048216.7099998984</v>
      </c>
    </row>
    <row r="19" spans="1:5" x14ac:dyDescent="0.2">
      <c r="A19" s="743" t="s">
        <v>466</v>
      </c>
      <c r="B19" s="707">
        <v>1800396.4200000002</v>
      </c>
      <c r="C19" s="706">
        <v>7200</v>
      </c>
      <c r="D19" s="705">
        <v>19210</v>
      </c>
      <c r="E19" s="704">
        <v>1826806.4200000002</v>
      </c>
    </row>
    <row r="20" spans="1:5" x14ac:dyDescent="0.2">
      <c r="A20" s="743" t="s">
        <v>524</v>
      </c>
      <c r="B20" s="707">
        <v>46813.630000000012</v>
      </c>
      <c r="C20" s="706">
        <v>759.93000000000018</v>
      </c>
      <c r="D20" s="705">
        <v>24.270000000000003</v>
      </c>
      <c r="E20" s="704">
        <v>47597.830000000009</v>
      </c>
    </row>
    <row r="21" spans="1:5" x14ac:dyDescent="0.2">
      <c r="A21" s="743" t="s">
        <v>244</v>
      </c>
      <c r="B21" s="707">
        <v>17232512.259999964</v>
      </c>
      <c r="C21" s="706">
        <v>52506.359999999964</v>
      </c>
      <c r="D21" s="705">
        <v>53586.929999999993</v>
      </c>
      <c r="E21" s="704">
        <v>17338605.549999963</v>
      </c>
    </row>
    <row r="22" spans="1:5" s="693" customFormat="1" ht="20.25" customHeight="1" x14ac:dyDescent="0.2">
      <c r="A22" s="744" t="s">
        <v>287</v>
      </c>
      <c r="B22" s="723">
        <v>1137859467.5092885</v>
      </c>
      <c r="C22" s="722">
        <v>3769283.9800000056</v>
      </c>
      <c r="D22" s="721">
        <v>14049988.26999999</v>
      </c>
      <c r="E22" s="720">
        <v>1155678739.7592885</v>
      </c>
    </row>
    <row r="23" spans="1:5" ht="24.75" customHeight="1" x14ac:dyDescent="0.2">
      <c r="A23" s="743" t="s">
        <v>145</v>
      </c>
      <c r="B23" s="707">
        <v>270847545.50172222</v>
      </c>
      <c r="C23" s="706">
        <v>9414165.8900000043</v>
      </c>
      <c r="D23" s="705">
        <v>182324.56999999989</v>
      </c>
      <c r="E23" s="704">
        <v>280444035.9617222</v>
      </c>
    </row>
    <row r="24" spans="1:5" ht="23.25" customHeight="1" x14ac:dyDescent="0.2">
      <c r="A24" s="743" t="s">
        <v>162</v>
      </c>
      <c r="B24" s="707">
        <v>461147618.41267765</v>
      </c>
      <c r="C24" s="706">
        <v>776748.93000000028</v>
      </c>
      <c r="D24" s="705">
        <v>5001936.29</v>
      </c>
      <c r="E24" s="704">
        <v>466926303.63267767</v>
      </c>
    </row>
    <row r="25" spans="1:5" ht="24.75" customHeight="1" x14ac:dyDescent="0.2">
      <c r="A25" s="743" t="s">
        <v>523</v>
      </c>
      <c r="B25" s="707">
        <v>952818680.36000073</v>
      </c>
      <c r="C25" s="706"/>
      <c r="D25" s="705">
        <v>411941984.9800005</v>
      </c>
      <c r="E25" s="704">
        <v>1364760665.3400011</v>
      </c>
    </row>
    <row r="26" spans="1:5" ht="22.5" customHeight="1" x14ac:dyDescent="0.2">
      <c r="A26" s="743" t="s">
        <v>158</v>
      </c>
      <c r="B26" s="707">
        <v>27679244.830998</v>
      </c>
      <c r="C26" s="706">
        <v>58335.744904999992</v>
      </c>
      <c r="D26" s="705">
        <v>191783.46049999999</v>
      </c>
      <c r="E26" s="704">
        <v>27929364.036403</v>
      </c>
    </row>
    <row r="27" spans="1:5" s="693" customFormat="1" ht="18" customHeight="1" x14ac:dyDescent="0.2">
      <c r="A27" s="744" t="s">
        <v>522</v>
      </c>
      <c r="B27" s="723">
        <v>4905593881.7059126</v>
      </c>
      <c r="C27" s="722">
        <v>60042164.966040015</v>
      </c>
      <c r="D27" s="721">
        <v>447427412.91050041</v>
      </c>
      <c r="E27" s="720">
        <v>5413063459.5824528</v>
      </c>
    </row>
    <row r="28" spans="1:5" ht="17.25" customHeight="1" x14ac:dyDescent="0.2">
      <c r="A28" s="743" t="s">
        <v>152</v>
      </c>
      <c r="B28" s="707">
        <v>2462865498.4069667</v>
      </c>
      <c r="C28" s="706">
        <v>6456743.0600000853</v>
      </c>
      <c r="D28" s="705">
        <v>2173315.7800000021</v>
      </c>
      <c r="E28" s="704">
        <v>2471495557.2469668</v>
      </c>
    </row>
    <row r="29" spans="1:5" x14ac:dyDescent="0.2">
      <c r="A29" s="743" t="s">
        <v>154</v>
      </c>
      <c r="B29" s="707">
        <v>653675061.9899863</v>
      </c>
      <c r="C29" s="706">
        <v>6750231.1400000528</v>
      </c>
      <c r="D29" s="705">
        <v>2391081.2800000007</v>
      </c>
      <c r="E29" s="704">
        <v>662816374.40998638</v>
      </c>
    </row>
    <row r="30" spans="1:5" x14ac:dyDescent="0.2">
      <c r="A30" s="743" t="s">
        <v>153</v>
      </c>
      <c r="B30" s="707">
        <v>42499.79</v>
      </c>
      <c r="C30" s="706"/>
      <c r="D30" s="705">
        <v>810</v>
      </c>
      <c r="E30" s="704">
        <v>43309.79</v>
      </c>
    </row>
    <row r="31" spans="1:5" s="693" customFormat="1" x14ac:dyDescent="0.2">
      <c r="A31" s="742" t="s">
        <v>521</v>
      </c>
      <c r="B31" s="723">
        <v>3116583060.1869531</v>
      </c>
      <c r="C31" s="722">
        <v>13206974.200000137</v>
      </c>
      <c r="D31" s="721">
        <v>4565207.0600000024</v>
      </c>
      <c r="E31" s="720">
        <v>3134355241.4469533</v>
      </c>
    </row>
    <row r="32" spans="1:5" s="693" customFormat="1" ht="24.75" hidden="1" customHeight="1" x14ac:dyDescent="0.2">
      <c r="A32" s="741" t="s">
        <v>520</v>
      </c>
      <c r="B32" s="740">
        <v>51.34</v>
      </c>
      <c r="C32" s="739"/>
      <c r="D32" s="738"/>
      <c r="E32" s="737">
        <v>51.34</v>
      </c>
    </row>
    <row r="33" spans="1:5" s="693" customFormat="1" ht="22.5" customHeight="1" thickBot="1" x14ac:dyDescent="0.25">
      <c r="A33" s="736" t="s">
        <v>519</v>
      </c>
      <c r="B33" s="697">
        <v>8022176993.2328663</v>
      </c>
      <c r="C33" s="696">
        <v>73249139.166040137</v>
      </c>
      <c r="D33" s="695">
        <v>451992619.97050053</v>
      </c>
      <c r="E33" s="694">
        <v>8547418752.3694077</v>
      </c>
    </row>
    <row r="34" spans="1:5" s="731" customFormat="1" ht="24.95" customHeight="1" x14ac:dyDescent="0.2">
      <c r="A34" s="729" t="s">
        <v>518</v>
      </c>
      <c r="B34" s="735">
        <v>3989665424.4579253</v>
      </c>
      <c r="C34" s="734">
        <v>138882458.67957821</v>
      </c>
      <c r="D34" s="733">
        <v>19136178.261562873</v>
      </c>
      <c r="E34" s="732">
        <v>4147684061.399066</v>
      </c>
    </row>
    <row r="35" spans="1:5" ht="24.95" customHeight="1" x14ac:dyDescent="0.2">
      <c r="A35" s="724" t="s">
        <v>517</v>
      </c>
      <c r="B35" s="723">
        <v>1077750630.8615031</v>
      </c>
      <c r="C35" s="722">
        <v>37515314.125897758</v>
      </c>
      <c r="D35" s="721">
        <v>5170411.0548741007</v>
      </c>
      <c r="E35" s="720">
        <v>1120436356.042275</v>
      </c>
    </row>
    <row r="36" spans="1:5" ht="24.95" customHeight="1" x14ac:dyDescent="0.2">
      <c r="A36" s="724" t="s">
        <v>516</v>
      </c>
      <c r="B36" s="723"/>
      <c r="C36" s="722"/>
      <c r="D36" s="721"/>
      <c r="E36" s="720"/>
    </row>
    <row r="37" spans="1:5" ht="24.95" customHeight="1" x14ac:dyDescent="0.2">
      <c r="A37" s="724" t="s">
        <v>515</v>
      </c>
      <c r="B37" s="723">
        <v>1605102259.4938636</v>
      </c>
      <c r="C37" s="722">
        <v>50745781.788756706</v>
      </c>
      <c r="D37" s="721">
        <v>6993851.9205901129</v>
      </c>
      <c r="E37" s="720">
        <v>1662841893.2032104</v>
      </c>
    </row>
    <row r="38" spans="1:5" ht="24.95" customHeight="1" x14ac:dyDescent="0.2">
      <c r="A38" s="708" t="s">
        <v>514</v>
      </c>
      <c r="B38" s="707">
        <v>265426290.29802182</v>
      </c>
      <c r="C38" s="706">
        <v>17045606.089999977</v>
      </c>
      <c r="D38" s="705">
        <v>1281918.43</v>
      </c>
      <c r="E38" s="704">
        <v>283753814.81802183</v>
      </c>
    </row>
    <row r="39" spans="1:5" ht="24.95" customHeight="1" x14ac:dyDescent="0.2">
      <c r="A39" s="708" t="s">
        <v>513</v>
      </c>
      <c r="B39" s="707">
        <v>65271680.433994479</v>
      </c>
      <c r="C39" s="706">
        <v>1704734.4000000001</v>
      </c>
      <c r="D39" s="705">
        <v>496381.68999999971</v>
      </c>
      <c r="E39" s="704">
        <v>67472796.523994476</v>
      </c>
    </row>
    <row r="40" spans="1:5" s="693" customFormat="1" ht="36.75" customHeight="1" thickBot="1" x14ac:dyDescent="0.25">
      <c r="A40" s="730" t="s">
        <v>512</v>
      </c>
      <c r="B40" s="723">
        <v>7003216285.54531</v>
      </c>
      <c r="C40" s="722">
        <v>245893895.08423269</v>
      </c>
      <c r="D40" s="721">
        <v>33078741.357027091</v>
      </c>
      <c r="E40" s="720">
        <v>7282188921.9865694</v>
      </c>
    </row>
    <row r="41" spans="1:5" s="693" customFormat="1" ht="24.95" customHeight="1" x14ac:dyDescent="0.2">
      <c r="A41" s="729" t="s">
        <v>511</v>
      </c>
      <c r="B41" s="728">
        <v>1102886747.2197661</v>
      </c>
      <c r="C41" s="727">
        <v>30381676.989999987</v>
      </c>
      <c r="D41" s="726">
        <v>5722114.5900000045</v>
      </c>
      <c r="E41" s="725">
        <v>1138990538.7997661</v>
      </c>
    </row>
    <row r="42" spans="1:5" s="693" customFormat="1" ht="24.95" customHeight="1" x14ac:dyDescent="0.2">
      <c r="A42" s="724" t="s">
        <v>510</v>
      </c>
      <c r="B42" s="723">
        <v>63606617.933051974</v>
      </c>
      <c r="C42" s="722"/>
      <c r="D42" s="721">
        <v>30476.118563999997</v>
      </c>
      <c r="E42" s="720">
        <v>63637094.051615976</v>
      </c>
    </row>
    <row r="43" spans="1:5" s="693" customFormat="1" ht="24.95" customHeight="1" x14ac:dyDescent="0.2">
      <c r="A43" s="724" t="s">
        <v>509</v>
      </c>
      <c r="B43" s="723"/>
      <c r="C43" s="722"/>
      <c r="D43" s="721"/>
      <c r="E43" s="720"/>
    </row>
    <row r="44" spans="1:5" s="693" customFormat="1" ht="24.95" customHeight="1" x14ac:dyDescent="0.2">
      <c r="A44" s="724" t="s">
        <v>508</v>
      </c>
      <c r="B44" s="723">
        <v>298414741.95827127</v>
      </c>
      <c r="C44" s="722">
        <v>15267.859999999997</v>
      </c>
      <c r="D44" s="721">
        <v>2105902.4499999997</v>
      </c>
      <c r="E44" s="720">
        <v>300535912.26827127</v>
      </c>
    </row>
    <row r="45" spans="1:5" x14ac:dyDescent="0.2">
      <c r="A45" s="708" t="s">
        <v>507</v>
      </c>
      <c r="B45" s="707">
        <v>79069279.512159944</v>
      </c>
      <c r="C45" s="706">
        <v>15</v>
      </c>
      <c r="D45" s="705">
        <v>-15</v>
      </c>
      <c r="E45" s="704">
        <v>79069279.512159944</v>
      </c>
    </row>
    <row r="46" spans="1:5" x14ac:dyDescent="0.2">
      <c r="A46" s="708" t="s">
        <v>506</v>
      </c>
      <c r="B46" s="707">
        <v>219345462.44611129</v>
      </c>
      <c r="C46" s="706">
        <v>15252.859999999997</v>
      </c>
      <c r="D46" s="705">
        <v>2105917.4499999997</v>
      </c>
      <c r="E46" s="704">
        <v>221466632.75611129</v>
      </c>
    </row>
    <row r="47" spans="1:5" s="693" customFormat="1" ht="24.95" customHeight="1" x14ac:dyDescent="0.2">
      <c r="A47" s="724" t="s">
        <v>505</v>
      </c>
      <c r="B47" s="723">
        <v>18008611.140440006</v>
      </c>
      <c r="C47" s="722">
        <v>372182.35999999987</v>
      </c>
      <c r="D47" s="721">
        <v>107913.4</v>
      </c>
      <c r="E47" s="720">
        <v>18488706.900440004</v>
      </c>
    </row>
    <row r="48" spans="1:5" s="693" customFormat="1" ht="21" customHeight="1" thickBot="1" x14ac:dyDescent="0.25">
      <c r="A48" s="724" t="s">
        <v>290</v>
      </c>
      <c r="B48" s="723">
        <v>1482916718.2515295</v>
      </c>
      <c r="C48" s="722">
        <v>30769127.209999986</v>
      </c>
      <c r="D48" s="721">
        <v>7966406.5585640054</v>
      </c>
      <c r="E48" s="720">
        <v>1521652252.0200934</v>
      </c>
    </row>
    <row r="49" spans="1:5" ht="18" hidden="1" customHeight="1" x14ac:dyDescent="0.2">
      <c r="A49" s="719"/>
      <c r="B49" s="718"/>
      <c r="C49" s="717"/>
      <c r="D49" s="716"/>
      <c r="E49" s="715"/>
    </row>
    <row r="50" spans="1:5" ht="13.5" hidden="1" thickBot="1" x14ac:dyDescent="0.25">
      <c r="A50" s="708"/>
      <c r="B50" s="707"/>
      <c r="C50" s="706"/>
      <c r="D50" s="705"/>
      <c r="E50" s="704"/>
    </row>
    <row r="51" spans="1:5" ht="13.5" hidden="1" thickBot="1" x14ac:dyDescent="0.25">
      <c r="A51" s="708"/>
      <c r="B51" s="707"/>
      <c r="C51" s="706"/>
      <c r="D51" s="705"/>
      <c r="E51" s="704"/>
    </row>
    <row r="52" spans="1:5" ht="10.5" hidden="1" customHeight="1" thickBot="1" x14ac:dyDescent="0.25">
      <c r="A52" s="708"/>
      <c r="B52" s="707"/>
      <c r="C52" s="706"/>
      <c r="D52" s="705"/>
      <c r="E52" s="704"/>
    </row>
    <row r="53" spans="1:5" s="709" customFormat="1" ht="40.5" customHeight="1" thickBot="1" x14ac:dyDescent="0.25">
      <c r="A53" s="714" t="s">
        <v>475</v>
      </c>
      <c r="B53" s="713">
        <v>142010796.41861415</v>
      </c>
      <c r="C53" s="712"/>
      <c r="D53" s="711"/>
      <c r="E53" s="710">
        <v>142010796.41861415</v>
      </c>
    </row>
    <row r="54" spans="1:5" ht="21.75" customHeight="1" x14ac:dyDescent="0.2">
      <c r="A54" s="708" t="s">
        <v>504</v>
      </c>
      <c r="B54" s="707"/>
      <c r="C54" s="706">
        <v>98682699.900000051</v>
      </c>
      <c r="D54" s="705"/>
      <c r="E54" s="704">
        <v>98682699.900000051</v>
      </c>
    </row>
    <row r="55" spans="1:5" ht="21.75" customHeight="1" x14ac:dyDescent="0.2">
      <c r="A55" s="708" t="s">
        <v>298</v>
      </c>
      <c r="B55" s="707">
        <v>34271.43</v>
      </c>
      <c r="C55" s="706"/>
      <c r="D55" s="705"/>
      <c r="E55" s="704">
        <v>34271.43</v>
      </c>
    </row>
    <row r="56" spans="1:5" ht="21.75" customHeight="1" x14ac:dyDescent="0.2">
      <c r="A56" s="708" t="s">
        <v>421</v>
      </c>
      <c r="B56" s="707">
        <v>53702.490612000001</v>
      </c>
      <c r="C56" s="706"/>
      <c r="D56" s="705"/>
      <c r="E56" s="704">
        <v>53702.490612000001</v>
      </c>
    </row>
    <row r="57" spans="1:5" ht="21.75" customHeight="1" x14ac:dyDescent="0.2">
      <c r="A57" s="708" t="s">
        <v>497</v>
      </c>
      <c r="B57" s="707"/>
      <c r="C57" s="706"/>
      <c r="D57" s="705"/>
      <c r="E57" s="704"/>
    </row>
    <row r="58" spans="1:5" ht="21.75" customHeight="1" x14ac:dyDescent="0.2">
      <c r="A58" s="708" t="s">
        <v>389</v>
      </c>
      <c r="B58" s="707">
        <v>6696.4600000000019</v>
      </c>
      <c r="C58" s="706">
        <v>120.74000000000001</v>
      </c>
      <c r="D58" s="705">
        <v>71.099999999999994</v>
      </c>
      <c r="E58" s="704">
        <v>6888.300000000002</v>
      </c>
    </row>
    <row r="59" spans="1:5" ht="21.75" hidden="1" customHeight="1" x14ac:dyDescent="0.2">
      <c r="A59" s="708"/>
      <c r="B59" s="707"/>
      <c r="C59" s="706"/>
      <c r="D59" s="705"/>
      <c r="E59" s="704"/>
    </row>
    <row r="60" spans="1:5" ht="21.75" customHeight="1" x14ac:dyDescent="0.2">
      <c r="A60" s="708" t="s">
        <v>384</v>
      </c>
      <c r="B60" s="707">
        <v>377342175</v>
      </c>
      <c r="C60" s="706"/>
      <c r="D60" s="705"/>
      <c r="E60" s="704">
        <v>377342175</v>
      </c>
    </row>
    <row r="61" spans="1:5" ht="20.25" customHeight="1" thickBot="1" x14ac:dyDescent="0.25">
      <c r="A61" s="703" t="s">
        <v>503</v>
      </c>
      <c r="B61" s="702">
        <v>5506</v>
      </c>
      <c r="C61" s="701"/>
      <c r="D61" s="700">
        <v>391240914.28000003</v>
      </c>
      <c r="E61" s="699">
        <v>391246420.28000003</v>
      </c>
    </row>
    <row r="62" spans="1:5" ht="22.5" customHeight="1" thickBot="1" x14ac:dyDescent="0.25">
      <c r="A62" s="703" t="s">
        <v>502</v>
      </c>
      <c r="B62" s="702"/>
      <c r="C62" s="701"/>
      <c r="D62" s="700"/>
      <c r="E62" s="699">
        <v>624450377.61999965</v>
      </c>
    </row>
    <row r="63" spans="1:5" ht="19.5" customHeight="1" thickBot="1" x14ac:dyDescent="0.25">
      <c r="A63" s="703" t="s">
        <v>501</v>
      </c>
      <c r="B63" s="702"/>
      <c r="C63" s="701"/>
      <c r="D63" s="700"/>
      <c r="E63" s="699">
        <v>9582539.75</v>
      </c>
    </row>
    <row r="64" spans="1:5" ht="19.5" customHeight="1" thickBot="1" x14ac:dyDescent="0.25">
      <c r="A64" s="703" t="s">
        <v>240</v>
      </c>
      <c r="B64" s="702">
        <v>6331079.9699999969</v>
      </c>
      <c r="C64" s="701">
        <v>88499.159999999989</v>
      </c>
      <c r="D64" s="700">
        <v>16093.939999999999</v>
      </c>
      <c r="E64" s="699">
        <v>6435673.0699999975</v>
      </c>
    </row>
    <row r="65" spans="1:5" ht="19.5" customHeight="1" thickBot="1" x14ac:dyDescent="0.25">
      <c r="A65" s="703" t="s">
        <v>433</v>
      </c>
      <c r="B65" s="702">
        <v>6844163.9300000006</v>
      </c>
      <c r="C65" s="701"/>
      <c r="D65" s="700"/>
      <c r="E65" s="699">
        <v>6844163.9300000006</v>
      </c>
    </row>
    <row r="66" spans="1:5" s="693" customFormat="1" ht="23.25" customHeight="1" thickBot="1" x14ac:dyDescent="0.25">
      <c r="A66" s="698" t="s">
        <v>500</v>
      </c>
      <c r="B66" s="697">
        <v>17040938388.728933</v>
      </c>
      <c r="C66" s="696">
        <v>448683481.2602728</v>
      </c>
      <c r="D66" s="695">
        <v>884294847.20609164</v>
      </c>
      <c r="E66" s="694">
        <v>19007949634.565296</v>
      </c>
    </row>
  </sheetData>
  <mergeCells count="1">
    <mergeCell ref="A1:E1"/>
  </mergeCells>
  <pageMargins left="0.78740157480314965" right="0.39370078740157483" top="0.55118110236220474" bottom="0.39370078740157483" header="0.51181102362204722" footer="0.51181102362204722"/>
  <pageSetup paperSize="9" scale="60" fitToWidth="2"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view="pageBreakPreview" zoomScaleNormal="100" zoomScaleSheetLayoutView="100" workbookViewId="0">
      <selection activeCell="D71" sqref="D71"/>
    </sheetView>
  </sheetViews>
  <sheetFormatPr baseColWidth="10" defaultRowHeight="12.75" x14ac:dyDescent="0.2"/>
  <cols>
    <col min="1" max="1" width="72.140625" style="691" bestFit="1" customWidth="1"/>
    <col min="2" max="2" width="17.5703125" style="692" customWidth="1"/>
    <col min="3" max="3" width="17.140625" style="692" customWidth="1"/>
    <col min="4" max="4" width="17.85546875" style="692" customWidth="1"/>
    <col min="5" max="5" width="15.7109375" style="692" customWidth="1"/>
    <col min="6" max="6" width="3.28515625" style="691" customWidth="1"/>
    <col min="7" max="7" width="69.28515625" style="691" bestFit="1" customWidth="1"/>
    <col min="8" max="11" width="15.7109375" style="691" customWidth="1"/>
    <col min="12" max="16384" width="11.42578125" style="691"/>
  </cols>
  <sheetData>
    <row r="1" spans="1:11" ht="42.75" customHeight="1" x14ac:dyDescent="0.2">
      <c r="A1" s="761" t="s">
        <v>531</v>
      </c>
      <c r="B1" s="760"/>
      <c r="C1" s="760"/>
      <c r="D1" s="760"/>
      <c r="E1" s="759"/>
      <c r="G1" s="761" t="str">
        <f>A1</f>
        <v xml:space="preserve">RÉSULTATS  DE SYNTHESE           </v>
      </c>
      <c r="H1" s="760"/>
      <c r="I1" s="760"/>
      <c r="J1" s="760"/>
      <c r="K1" s="759"/>
    </row>
    <row r="2" spans="1:11" ht="42.75" customHeight="1" x14ac:dyDescent="0.2">
      <c r="A2" s="758" t="s">
        <v>530</v>
      </c>
      <c r="B2" s="757"/>
      <c r="C2" s="757"/>
      <c r="D2" s="757"/>
      <c r="E2" s="756"/>
      <c r="G2" s="758" t="s">
        <v>533</v>
      </c>
      <c r="H2" s="808"/>
      <c r="I2" s="808"/>
      <c r="J2" s="808"/>
      <c r="K2" s="807"/>
    </row>
    <row r="3" spans="1:11" ht="42.75" customHeight="1" thickBot="1" x14ac:dyDescent="0.25">
      <c r="A3" s="755" t="s">
        <v>532</v>
      </c>
      <c r="B3" s="754"/>
      <c r="C3" s="754"/>
      <c r="D3" s="754"/>
      <c r="E3" s="753"/>
      <c r="G3" s="755" t="str">
        <f>A3</f>
        <v>PERIODE DU 1.1 AU 31.1.2024</v>
      </c>
      <c r="H3" s="806"/>
      <c r="I3" s="806"/>
      <c r="J3" s="806"/>
      <c r="K3" s="805"/>
    </row>
    <row r="4" spans="1:11" ht="30.75" customHeight="1" x14ac:dyDescent="0.2">
      <c r="A4" s="752" t="s">
        <v>529</v>
      </c>
      <c r="B4" s="751" t="s">
        <v>528</v>
      </c>
      <c r="C4" s="750" t="s">
        <v>527</v>
      </c>
      <c r="D4" s="749" t="s">
        <v>526</v>
      </c>
      <c r="E4" s="748" t="s">
        <v>6</v>
      </c>
      <c r="G4" s="752" t="str">
        <f>A4</f>
        <v xml:space="preserve">  PRESTATIONS</v>
      </c>
      <c r="H4" s="804" t="str">
        <f>B4</f>
        <v>maladie</v>
      </c>
      <c r="I4" s="803" t="str">
        <f>C4</f>
        <v>maternité</v>
      </c>
      <c r="J4" s="803" t="str">
        <f>D4</f>
        <v>AT</v>
      </c>
      <c r="K4" s="803" t="str">
        <f>E4</f>
        <v>TOTAL</v>
      </c>
    </row>
    <row r="5" spans="1:11" ht="13.5" thickBot="1" x14ac:dyDescent="0.25">
      <c r="A5" s="747"/>
      <c r="B5" s="746"/>
      <c r="C5" s="701"/>
      <c r="D5" s="700"/>
      <c r="E5" s="699"/>
      <c r="G5" s="747"/>
      <c r="H5" s="802"/>
      <c r="I5" s="801"/>
      <c r="J5" s="800"/>
      <c r="K5" s="799"/>
    </row>
    <row r="6" spans="1:11" x14ac:dyDescent="0.2">
      <c r="A6" s="708"/>
      <c r="B6" s="718"/>
      <c r="C6" s="717"/>
      <c r="D6" s="716"/>
      <c r="E6" s="715"/>
      <c r="G6" s="708"/>
      <c r="H6" s="781"/>
      <c r="I6" s="780"/>
      <c r="J6" s="779"/>
      <c r="K6" s="778"/>
    </row>
    <row r="7" spans="1:11" ht="24.75" customHeight="1" x14ac:dyDescent="0.2">
      <c r="A7" s="743" t="s">
        <v>88</v>
      </c>
      <c r="B7" s="707">
        <v>515715053.26623166</v>
      </c>
      <c r="C7" s="706">
        <v>3745128.5587449991</v>
      </c>
      <c r="D7" s="705">
        <v>5973998.9500000011</v>
      </c>
      <c r="E7" s="704">
        <v>525434180.77497667</v>
      </c>
      <c r="G7" s="743" t="str">
        <f>A7</f>
        <v>Omnipraticiens libéraux</v>
      </c>
      <c r="H7" s="773">
        <v>8.6538402952789806E-2</v>
      </c>
      <c r="I7" s="772">
        <v>-7.4643529308001222E-2</v>
      </c>
      <c r="J7" s="771">
        <v>2.6417995335271449E-2</v>
      </c>
      <c r="K7" s="770">
        <v>8.4469798456506817E-2</v>
      </c>
    </row>
    <row r="8" spans="1:11" ht="14.25" customHeight="1" x14ac:dyDescent="0.2">
      <c r="A8" s="743" t="s">
        <v>102</v>
      </c>
      <c r="B8" s="707">
        <v>1141652653.5961463</v>
      </c>
      <c r="C8" s="745">
        <v>17682472.752389997</v>
      </c>
      <c r="D8" s="705">
        <v>9719813.2600000016</v>
      </c>
      <c r="E8" s="704">
        <v>1169054939.6085362</v>
      </c>
      <c r="G8" s="743" t="str">
        <f>A8</f>
        <v>Spécialistes libéraux</v>
      </c>
      <c r="H8" s="773">
        <v>4.5149683862576229E-2</v>
      </c>
      <c r="I8" s="798">
        <v>-4.3842504840050922E-2</v>
      </c>
      <c r="J8" s="771">
        <v>3.5617228181995086E-2</v>
      </c>
      <c r="K8" s="770">
        <v>4.3600671947201075E-2</v>
      </c>
    </row>
    <row r="9" spans="1:11" s="693" customFormat="1" x14ac:dyDescent="0.2">
      <c r="A9" s="744" t="s">
        <v>113</v>
      </c>
      <c r="B9" s="723">
        <v>1657367706.8623779</v>
      </c>
      <c r="C9" s="722">
        <v>21427601.311135005</v>
      </c>
      <c r="D9" s="721">
        <v>15693812.210000003</v>
      </c>
      <c r="E9" s="720">
        <v>1694489120.383513</v>
      </c>
      <c r="G9" s="744" t="str">
        <f>A9</f>
        <v>TOTAL Médecins libéraux</v>
      </c>
      <c r="H9" s="785">
        <v>5.7686428294571046E-2</v>
      </c>
      <c r="I9" s="784">
        <v>-4.9372941725359443E-2</v>
      </c>
      <c r="J9" s="783">
        <v>3.2096081042790381E-2</v>
      </c>
      <c r="K9" s="782">
        <v>5.5940148387592314E-2</v>
      </c>
    </row>
    <row r="10" spans="1:11" ht="21" customHeight="1" x14ac:dyDescent="0.2">
      <c r="A10" s="743" t="s">
        <v>121</v>
      </c>
      <c r="B10" s="707">
        <v>264693619.18319964</v>
      </c>
      <c r="C10" s="706">
        <v>776364.56999999972</v>
      </c>
      <c r="D10" s="705">
        <v>14831.53</v>
      </c>
      <c r="E10" s="704">
        <v>265484815.28319964</v>
      </c>
      <c r="G10" s="743" t="str">
        <f>A10</f>
        <v>Dentistes libéraux</v>
      </c>
      <c r="H10" s="773">
        <v>-0.11515564368036246</v>
      </c>
      <c r="I10" s="772">
        <v>-1.5911113704821123E-2</v>
      </c>
      <c r="J10" s="771">
        <v>-0.17767715265017914</v>
      </c>
      <c r="K10" s="770">
        <v>-0.1148983725544912</v>
      </c>
    </row>
    <row r="11" spans="1:11" x14ac:dyDescent="0.2">
      <c r="A11" s="743" t="s">
        <v>122</v>
      </c>
      <c r="B11" s="707">
        <v>14281482.334615991</v>
      </c>
      <c r="C11" s="706">
        <v>22028759.490000021</v>
      </c>
      <c r="D11" s="705">
        <v>496.1</v>
      </c>
      <c r="E11" s="704">
        <v>36310737.924616016</v>
      </c>
      <c r="G11" s="743" t="str">
        <f>A11</f>
        <v>Sages-femmes libérales</v>
      </c>
      <c r="H11" s="773">
        <v>0.15748949929019007</v>
      </c>
      <c r="I11" s="772">
        <v>-6.4332164830898098E-3</v>
      </c>
      <c r="J11" s="771">
        <v>-0.40996669838249278</v>
      </c>
      <c r="K11" s="770">
        <v>5.2163126030962959E-2</v>
      </c>
    </row>
    <row r="12" spans="1:11" x14ac:dyDescent="0.2">
      <c r="A12" s="743" t="s">
        <v>243</v>
      </c>
      <c r="B12" s="707">
        <v>118898516.71103209</v>
      </c>
      <c r="C12" s="706">
        <v>1790905.0500000003</v>
      </c>
      <c r="D12" s="705">
        <v>350255.50000000006</v>
      </c>
      <c r="E12" s="704">
        <v>121039677.26103209</v>
      </c>
      <c r="G12" s="743" t="str">
        <f>A12</f>
        <v>Centres de santé (honoraires)</v>
      </c>
      <c r="H12" s="773">
        <v>0.10126648093313251</v>
      </c>
      <c r="I12" s="772">
        <v>7.1077524395338099E-2</v>
      </c>
      <c r="J12" s="771">
        <v>9.9344568662414146E-2</v>
      </c>
      <c r="K12" s="770">
        <v>0.10080183971447232</v>
      </c>
    </row>
    <row r="13" spans="1:11" s="693" customFormat="1" ht="22.5" customHeight="1" x14ac:dyDescent="0.2">
      <c r="A13" s="744" t="s">
        <v>525</v>
      </c>
      <c r="B13" s="723">
        <v>2055241325.0912256</v>
      </c>
      <c r="C13" s="722">
        <v>46023630.421135008</v>
      </c>
      <c r="D13" s="721">
        <v>16059395.340000002</v>
      </c>
      <c r="E13" s="720">
        <v>2117324350.8523605</v>
      </c>
      <c r="G13" s="744" t="str">
        <f>A13</f>
        <v xml:space="preserve">TOTAL HONORAIRES SECTEUR PRIVÉ (médicaux et dentaires) </v>
      </c>
      <c r="H13" s="785">
        <v>3.4646133293882997E-2</v>
      </c>
      <c r="I13" s="784">
        <v>-2.436211099113339E-2</v>
      </c>
      <c r="J13" s="783">
        <v>3.3207203192741286E-2</v>
      </c>
      <c r="K13" s="782">
        <v>3.3276798223328852E-2</v>
      </c>
    </row>
    <row r="14" spans="1:11" ht="18.75" customHeight="1" x14ac:dyDescent="0.2">
      <c r="A14" s="743" t="s">
        <v>124</v>
      </c>
      <c r="B14" s="707">
        <v>734336093.28875256</v>
      </c>
      <c r="C14" s="706">
        <v>2114390.350000001</v>
      </c>
      <c r="D14" s="705">
        <v>1655890.5400000014</v>
      </c>
      <c r="E14" s="704">
        <v>738106374.17875254</v>
      </c>
      <c r="G14" s="743" t="str">
        <f>A14</f>
        <v>Infirmiers libéraux</v>
      </c>
      <c r="H14" s="773">
        <v>7.4482321505854321E-2</v>
      </c>
      <c r="I14" s="772">
        <v>7.6104818197648694E-3</v>
      </c>
      <c r="J14" s="771">
        <v>8.7772817135773451E-2</v>
      </c>
      <c r="K14" s="770">
        <v>7.4307526549060476E-2</v>
      </c>
    </row>
    <row r="15" spans="1:11" x14ac:dyDescent="0.2">
      <c r="A15" s="743" t="s">
        <v>132</v>
      </c>
      <c r="B15" s="707">
        <v>314360941.41153628</v>
      </c>
      <c r="C15" s="706">
        <v>1564100.1700000041</v>
      </c>
      <c r="D15" s="705">
        <v>12264245.729999991</v>
      </c>
      <c r="E15" s="704">
        <v>328189287.31153631</v>
      </c>
      <c r="G15" s="743" t="str">
        <f>A15</f>
        <v>Masseurs kinésithérapeutes libéraux</v>
      </c>
      <c r="H15" s="773">
        <v>9.4111336443958304E-3</v>
      </c>
      <c r="I15" s="772">
        <v>-4.737748000363895E-2</v>
      </c>
      <c r="J15" s="771">
        <v>-2.3591346167318283E-2</v>
      </c>
      <c r="K15" s="770">
        <v>7.8517977560290664E-3</v>
      </c>
    </row>
    <row r="16" spans="1:11" x14ac:dyDescent="0.2">
      <c r="A16" s="743" t="s">
        <v>136</v>
      </c>
      <c r="B16" s="707">
        <v>50921211.828999855</v>
      </c>
      <c r="C16" s="706">
        <v>8923.08</v>
      </c>
      <c r="D16" s="705">
        <v>49583.759999999987</v>
      </c>
      <c r="E16" s="704">
        <v>50979718.668999851</v>
      </c>
      <c r="G16" s="743" t="str">
        <f>A16</f>
        <v>Orthophonistes libéraux</v>
      </c>
      <c r="H16" s="773">
        <v>-4.8237174339669897E-2</v>
      </c>
      <c r="I16" s="772">
        <v>0.15914263445050669</v>
      </c>
      <c r="J16" s="771">
        <v>-0.10303660049515595</v>
      </c>
      <c r="K16" s="770">
        <v>-4.8263924646296363E-2</v>
      </c>
    </row>
    <row r="17" spans="1:11" x14ac:dyDescent="0.2">
      <c r="A17" s="743" t="s">
        <v>141</v>
      </c>
      <c r="B17" s="707">
        <v>14113867.600000056</v>
      </c>
      <c r="C17" s="706">
        <v>20878.790000000005</v>
      </c>
      <c r="D17" s="705">
        <v>7386.7000000000025</v>
      </c>
      <c r="E17" s="704">
        <v>14142133.090000054</v>
      </c>
      <c r="G17" s="743" t="str">
        <f>A17</f>
        <v>Orthoptistes libéraux</v>
      </c>
      <c r="H17" s="773">
        <v>6.3151857971346148E-2</v>
      </c>
      <c r="I17" s="772">
        <v>3.4921196692025314E-2</v>
      </c>
      <c r="J17" s="771">
        <v>0.33341155658248667</v>
      </c>
      <c r="K17" s="770">
        <v>6.3221597824367093E-2</v>
      </c>
    </row>
    <row r="18" spans="1:11" x14ac:dyDescent="0.2">
      <c r="A18" s="743" t="s">
        <v>139</v>
      </c>
      <c r="B18" s="707">
        <v>5047631.0699998988</v>
      </c>
      <c r="C18" s="706">
        <v>525.29999999999995</v>
      </c>
      <c r="D18" s="705">
        <v>60.34</v>
      </c>
      <c r="E18" s="704">
        <v>5048216.7099998984</v>
      </c>
      <c r="G18" s="743" t="str">
        <f>A18</f>
        <v>Pédicures libéraux</v>
      </c>
      <c r="H18" s="773">
        <v>0.12823228479797444</v>
      </c>
      <c r="I18" s="772">
        <v>0.26948452113390853</v>
      </c>
      <c r="J18" s="771">
        <v>-5.244974874371866E-2</v>
      </c>
      <c r="K18" s="770">
        <v>0.12824277623006086</v>
      </c>
    </row>
    <row r="19" spans="1:11" x14ac:dyDescent="0.2">
      <c r="A19" s="743" t="s">
        <v>466</v>
      </c>
      <c r="B19" s="707">
        <v>1800396.4200000002</v>
      </c>
      <c r="C19" s="706">
        <v>7200</v>
      </c>
      <c r="D19" s="705">
        <v>19210</v>
      </c>
      <c r="E19" s="704">
        <v>1826806.4200000002</v>
      </c>
      <c r="G19" s="743" t="s">
        <v>466</v>
      </c>
      <c r="H19" s="773">
        <v>0.2104141676557385</v>
      </c>
      <c r="I19" s="772">
        <v>-0.35368043087971279</v>
      </c>
      <c r="J19" s="771">
        <v>-0.45488081725312146</v>
      </c>
      <c r="K19" s="770">
        <v>0.19103160525695073</v>
      </c>
    </row>
    <row r="20" spans="1:11" x14ac:dyDescent="0.2">
      <c r="A20" s="743" t="s">
        <v>524</v>
      </c>
      <c r="B20" s="707">
        <v>46813.630000000012</v>
      </c>
      <c r="C20" s="706">
        <v>759.93000000000018</v>
      </c>
      <c r="D20" s="705">
        <v>24.270000000000003</v>
      </c>
      <c r="E20" s="704">
        <v>47597.830000000009</v>
      </c>
      <c r="G20" s="743" t="str">
        <f>A20</f>
        <v>Sages-femmes libérales (actes infirmiers prescrits)</v>
      </c>
      <c r="H20" s="773">
        <v>-9.4482049464797213E-2</v>
      </c>
      <c r="I20" s="772">
        <v>-0.12214816269479134</v>
      </c>
      <c r="J20" s="771">
        <v>-0.81702352231604336</v>
      </c>
      <c r="K20" s="770">
        <v>-9.6755210830929861E-2</v>
      </c>
    </row>
    <row r="21" spans="1:11" x14ac:dyDescent="0.2">
      <c r="A21" s="743" t="s">
        <v>244</v>
      </c>
      <c r="B21" s="707">
        <v>17232512.259999964</v>
      </c>
      <c r="C21" s="706">
        <v>52506.359999999964</v>
      </c>
      <c r="D21" s="705">
        <v>53586.929999999993</v>
      </c>
      <c r="E21" s="704">
        <v>17338605.549999963</v>
      </c>
      <c r="G21" s="743" t="str">
        <f>A21</f>
        <v>Centres de santé (prescriptions)</v>
      </c>
      <c r="H21" s="773">
        <v>5.1189971302591397E-2</v>
      </c>
      <c r="I21" s="772">
        <v>7.0197033039401502E-2</v>
      </c>
      <c r="J21" s="771">
        <v>-0.16478182396289243</v>
      </c>
      <c r="K21" s="770">
        <v>5.0407006989032999E-2</v>
      </c>
    </row>
    <row r="22" spans="1:11" s="693" customFormat="1" ht="20.25" customHeight="1" x14ac:dyDescent="0.2">
      <c r="A22" s="744" t="s">
        <v>287</v>
      </c>
      <c r="B22" s="723">
        <v>1137859467.5092885</v>
      </c>
      <c r="C22" s="722">
        <v>3769283.9800000056</v>
      </c>
      <c r="D22" s="721">
        <v>14049988.26999999</v>
      </c>
      <c r="E22" s="720">
        <v>1155678739.7592885</v>
      </c>
      <c r="G22" s="744" t="str">
        <f>A22</f>
        <v xml:space="preserve"> TOTAL AUXILIAIRES MÉDICAUX</v>
      </c>
      <c r="H22" s="785">
        <v>4.9640957229348803E-2</v>
      </c>
      <c r="I22" s="784">
        <v>-1.5766182986614696E-2</v>
      </c>
      <c r="J22" s="783">
        <v>-1.3569158107631041E-2</v>
      </c>
      <c r="K22" s="782">
        <v>4.8596782372746672E-2</v>
      </c>
    </row>
    <row r="23" spans="1:11" ht="24.75" customHeight="1" x14ac:dyDescent="0.2">
      <c r="A23" s="743" t="s">
        <v>145</v>
      </c>
      <c r="B23" s="707">
        <v>270847545.50172222</v>
      </c>
      <c r="C23" s="706">
        <v>9414165.8900000043</v>
      </c>
      <c r="D23" s="705">
        <v>182324.56999999989</v>
      </c>
      <c r="E23" s="704">
        <v>280444035.9617222</v>
      </c>
      <c r="G23" s="743" t="str">
        <f>A23</f>
        <v>Laboratoires</v>
      </c>
      <c r="H23" s="773">
        <v>-0.11534769493692687</v>
      </c>
      <c r="I23" s="772">
        <v>-5.6723853383526812E-2</v>
      </c>
      <c r="J23" s="771">
        <v>-8.8544265408936562E-2</v>
      </c>
      <c r="K23" s="770">
        <v>-0.11348122617809742</v>
      </c>
    </row>
    <row r="24" spans="1:11" ht="23.25" customHeight="1" x14ac:dyDescent="0.2">
      <c r="A24" s="743" t="s">
        <v>162</v>
      </c>
      <c r="B24" s="707">
        <v>461147618.41267765</v>
      </c>
      <c r="C24" s="706">
        <v>776748.93000000028</v>
      </c>
      <c r="D24" s="705">
        <v>5001936.29</v>
      </c>
      <c r="E24" s="704">
        <v>466926303.63267767</v>
      </c>
      <c r="G24" s="743" t="str">
        <f>A24</f>
        <v>Frais de déplacement des malades</v>
      </c>
      <c r="H24" s="773">
        <v>6.9653569382320368E-2</v>
      </c>
      <c r="I24" s="772">
        <v>7.8049159553522207E-2</v>
      </c>
      <c r="J24" s="771">
        <v>5.8940608011218254E-2</v>
      </c>
      <c r="K24" s="770">
        <v>6.9551513381088004E-2</v>
      </c>
    </row>
    <row r="25" spans="1:11" ht="24.75" customHeight="1" x14ac:dyDescent="0.2">
      <c r="A25" s="743" t="s">
        <v>523</v>
      </c>
      <c r="B25" s="707">
        <v>952818680.36000073</v>
      </c>
      <c r="C25" s="706"/>
      <c r="D25" s="705">
        <v>411941984.9800005</v>
      </c>
      <c r="E25" s="704">
        <v>1364760665.3400011</v>
      </c>
      <c r="G25" s="743" t="str">
        <f>A25</f>
        <v xml:space="preserve">Prestations en espèces </v>
      </c>
      <c r="H25" s="773">
        <v>3.1173369821081431E-2</v>
      </c>
      <c r="I25" s="772"/>
      <c r="J25" s="771">
        <v>0.13868392053144651</v>
      </c>
      <c r="K25" s="770">
        <v>6.1422704872416745E-2</v>
      </c>
    </row>
    <row r="26" spans="1:11" ht="22.5" customHeight="1" x14ac:dyDescent="0.2">
      <c r="A26" s="743" t="s">
        <v>158</v>
      </c>
      <c r="B26" s="707">
        <v>27679244.830998</v>
      </c>
      <c r="C26" s="706">
        <v>58335.744904999992</v>
      </c>
      <c r="D26" s="705">
        <v>191783.46049999999</v>
      </c>
      <c r="E26" s="704">
        <v>27929364.036403</v>
      </c>
      <c r="G26" s="743" t="str">
        <f>A26</f>
        <v>Autres prestations diverses</v>
      </c>
      <c r="H26" s="773">
        <v>-0.29296760547143375</v>
      </c>
      <c r="I26" s="772">
        <v>0.35747730989326354</v>
      </c>
      <c r="J26" s="771">
        <v>9.6129286853824381E-2</v>
      </c>
      <c r="K26" s="770">
        <v>-0.29052821571192999</v>
      </c>
    </row>
    <row r="27" spans="1:11" s="693" customFormat="1" ht="18" customHeight="1" x14ac:dyDescent="0.2">
      <c r="A27" s="744" t="s">
        <v>522</v>
      </c>
      <c r="B27" s="723">
        <v>4905593881.7059126</v>
      </c>
      <c r="C27" s="722">
        <v>60042164.966040015</v>
      </c>
      <c r="D27" s="721">
        <v>447427412.91050041</v>
      </c>
      <c r="E27" s="720">
        <v>5413063459.5824528</v>
      </c>
      <c r="G27" s="744" t="str">
        <f>A27</f>
        <v>TOTAL SOINS  EXÉCUTÉS EN VILLE HORS PRODUITS DE SANTÉ</v>
      </c>
      <c r="H27" s="785">
        <v>2.8230263597816219E-2</v>
      </c>
      <c r="I27" s="784">
        <v>-2.7598940089621604E-2</v>
      </c>
      <c r="J27" s="783">
        <v>0.12800058962736616</v>
      </c>
      <c r="K27" s="782">
        <v>3.5138856149913522E-2</v>
      </c>
    </row>
    <row r="28" spans="1:11" ht="17.25" customHeight="1" x14ac:dyDescent="0.2">
      <c r="A28" s="743" t="s">
        <v>152</v>
      </c>
      <c r="B28" s="707">
        <v>2462865498.4069667</v>
      </c>
      <c r="C28" s="706">
        <v>6456743.0600000853</v>
      </c>
      <c r="D28" s="705">
        <v>2173315.7800000021</v>
      </c>
      <c r="E28" s="704">
        <v>2471495557.2469668</v>
      </c>
      <c r="G28" s="743" t="str">
        <f>A28</f>
        <v>Médicaments</v>
      </c>
      <c r="H28" s="773">
        <v>7.419051039961766E-2</v>
      </c>
      <c r="I28" s="772">
        <v>3.4004616561936318E-2</v>
      </c>
      <c r="J28" s="771">
        <v>-5.8860265235094023E-2</v>
      </c>
      <c r="K28" s="770">
        <v>7.3947961151116459E-2</v>
      </c>
    </row>
    <row r="29" spans="1:11" x14ac:dyDescent="0.2">
      <c r="A29" s="743" t="s">
        <v>154</v>
      </c>
      <c r="B29" s="707">
        <v>653675061.9899863</v>
      </c>
      <c r="C29" s="706">
        <v>6750231.1400000528</v>
      </c>
      <c r="D29" s="705">
        <v>2391081.2800000007</v>
      </c>
      <c r="E29" s="704">
        <v>662816374.40998638</v>
      </c>
      <c r="G29" s="743" t="str">
        <f>A29</f>
        <v>LPP</v>
      </c>
      <c r="H29" s="773">
        <v>5.2495435639637655E-2</v>
      </c>
      <c r="I29" s="772">
        <v>-2.1357142835919385E-2</v>
      </c>
      <c r="J29" s="771">
        <v>-5.2430139230017603E-2</v>
      </c>
      <c r="K29" s="770">
        <v>5.1267556442982309E-2</v>
      </c>
    </row>
    <row r="30" spans="1:11" x14ac:dyDescent="0.2">
      <c r="A30" s="743" t="s">
        <v>153</v>
      </c>
      <c r="B30" s="707">
        <v>42499.79</v>
      </c>
      <c r="C30" s="706"/>
      <c r="D30" s="705">
        <v>810</v>
      </c>
      <c r="E30" s="704">
        <v>43309.79</v>
      </c>
      <c r="G30" s="743" t="str">
        <f>A30</f>
        <v>Produits d'origine humaine</v>
      </c>
      <c r="H30" s="773">
        <v>-3.384055473090064E-3</v>
      </c>
      <c r="I30" s="772"/>
      <c r="J30" s="771"/>
      <c r="K30" s="770">
        <v>1.5610365795033943E-2</v>
      </c>
    </row>
    <row r="31" spans="1:11" s="693" customFormat="1" x14ac:dyDescent="0.2">
      <c r="A31" s="742" t="s">
        <v>521</v>
      </c>
      <c r="B31" s="723">
        <v>3116583060.1869531</v>
      </c>
      <c r="C31" s="722">
        <v>13206974.200000137</v>
      </c>
      <c r="D31" s="721">
        <v>4565207.0600000024</v>
      </c>
      <c r="E31" s="720">
        <v>3134355241.4469533</v>
      </c>
      <c r="G31" s="742" t="str">
        <f>A31</f>
        <v>TOTAL PRODUITS DE SANTÉ</v>
      </c>
      <c r="H31" s="785">
        <v>6.9565230392885979E-2</v>
      </c>
      <c r="I31" s="784">
        <v>4.9480315110341788E-3</v>
      </c>
      <c r="J31" s="783">
        <v>-5.5335124550525139E-2</v>
      </c>
      <c r="K31" s="782">
        <v>6.9069710367340109E-2</v>
      </c>
    </row>
    <row r="32" spans="1:11" s="693" customFormat="1" ht="24.75" hidden="1" customHeight="1" x14ac:dyDescent="0.2">
      <c r="A32" s="741" t="s">
        <v>520</v>
      </c>
      <c r="B32" s="740">
        <v>51.34</v>
      </c>
      <c r="C32" s="739"/>
      <c r="D32" s="738"/>
      <c r="E32" s="737">
        <v>51.34</v>
      </c>
      <c r="G32" s="741" t="str">
        <f>A32</f>
        <v>Ticket modérateur des ALD 31-32</v>
      </c>
      <c r="H32" s="797">
        <v>-0.62166543846720701</v>
      </c>
      <c r="I32" s="796"/>
      <c r="J32" s="795"/>
      <c r="K32" s="794">
        <v>-0.62166543846720701</v>
      </c>
    </row>
    <row r="33" spans="1:11" s="693" customFormat="1" ht="22.5" customHeight="1" thickBot="1" x14ac:dyDescent="0.25">
      <c r="A33" s="736" t="s">
        <v>519</v>
      </c>
      <c r="B33" s="697">
        <v>8022176993.2328663</v>
      </c>
      <c r="C33" s="696">
        <v>73249139.166040137</v>
      </c>
      <c r="D33" s="695">
        <v>451992619.97050053</v>
      </c>
      <c r="E33" s="694">
        <v>8547418752.3694077</v>
      </c>
      <c r="G33" s="736" t="str">
        <f>A33</f>
        <v>TOTAL SOINS EXÉCUTÉS EN VILLE</v>
      </c>
      <c r="H33" s="765">
        <v>4.3903431647551505E-2</v>
      </c>
      <c r="I33" s="764">
        <v>-2.1887354897966449E-2</v>
      </c>
      <c r="J33" s="763">
        <v>0.12579381844969606</v>
      </c>
      <c r="K33" s="762">
        <v>4.7328315974171975E-2</v>
      </c>
    </row>
    <row r="34" spans="1:11" s="731" customFormat="1" ht="24.95" customHeight="1" x14ac:dyDescent="0.2">
      <c r="A34" s="729" t="s">
        <v>518</v>
      </c>
      <c r="B34" s="735">
        <v>3989665424.4579253</v>
      </c>
      <c r="C34" s="734">
        <v>138882458.67957821</v>
      </c>
      <c r="D34" s="733">
        <v>19136178.261562873</v>
      </c>
      <c r="E34" s="732">
        <v>4147684061.399066</v>
      </c>
      <c r="G34" s="729" t="str">
        <f>A34</f>
        <v>ODMCO Secteur public</v>
      </c>
      <c r="H34" s="793">
        <v>0.13167098260111376</v>
      </c>
      <c r="I34" s="792">
        <v>0.13126681789928951</v>
      </c>
      <c r="J34" s="791">
        <v>0.13154571130722958</v>
      </c>
      <c r="K34" s="790">
        <v>0.13165686672597965</v>
      </c>
    </row>
    <row r="35" spans="1:11" ht="24.95" customHeight="1" x14ac:dyDescent="0.2">
      <c r="A35" s="724" t="s">
        <v>517</v>
      </c>
      <c r="B35" s="723">
        <v>1077750630.8615031</v>
      </c>
      <c r="C35" s="722">
        <v>37515314.125897758</v>
      </c>
      <c r="D35" s="721">
        <v>5170411.0548741007</v>
      </c>
      <c r="E35" s="720">
        <v>1120436356.042275</v>
      </c>
      <c r="G35" s="724" t="str">
        <f>A35</f>
        <v>MIGAC Secteur public</v>
      </c>
      <c r="H35" s="785">
        <v>-0.32313908903962563</v>
      </c>
      <c r="I35" s="784">
        <v>-0.32313908539415459</v>
      </c>
      <c r="J35" s="783">
        <v>-0.32313908297733518</v>
      </c>
      <c r="K35" s="782">
        <v>-0.32313908888958998</v>
      </c>
    </row>
    <row r="36" spans="1:11" ht="24.95" customHeight="1" x14ac:dyDescent="0.2">
      <c r="A36" s="724" t="s">
        <v>516</v>
      </c>
      <c r="B36" s="723"/>
      <c r="C36" s="722"/>
      <c r="D36" s="721"/>
      <c r="E36" s="720"/>
      <c r="G36" s="724"/>
      <c r="H36" s="785"/>
      <c r="I36" s="784"/>
      <c r="J36" s="783"/>
      <c r="K36" s="782"/>
    </row>
    <row r="37" spans="1:11" ht="24.95" customHeight="1" x14ac:dyDescent="0.2">
      <c r="A37" s="724" t="s">
        <v>515</v>
      </c>
      <c r="B37" s="723">
        <v>1605102259.4938636</v>
      </c>
      <c r="C37" s="722">
        <v>50745781.788756706</v>
      </c>
      <c r="D37" s="721">
        <v>6993851.9205901129</v>
      </c>
      <c r="E37" s="720">
        <v>1662841893.2032104</v>
      </c>
      <c r="G37" s="724" t="str">
        <f>A37</f>
        <v>DAF secteur public</v>
      </c>
      <c r="H37" s="785">
        <v>-0.21893965049973207</v>
      </c>
      <c r="I37" s="784">
        <v>-0.25254580759918355</v>
      </c>
      <c r="J37" s="783">
        <v>-0.25254553517991496</v>
      </c>
      <c r="K37" s="782">
        <v>-0.22015713655227831</v>
      </c>
    </row>
    <row r="38" spans="1:11" ht="24.95" customHeight="1" x14ac:dyDescent="0.2">
      <c r="A38" s="708" t="s">
        <v>514</v>
      </c>
      <c r="B38" s="707">
        <v>265426290.29802182</v>
      </c>
      <c r="C38" s="706">
        <v>17045606.089999977</v>
      </c>
      <c r="D38" s="705">
        <v>1281918.43</v>
      </c>
      <c r="E38" s="704">
        <v>283753814.81802183</v>
      </c>
      <c r="G38" s="708" t="str">
        <f>A38</f>
        <v>Honoraires du secteur public</v>
      </c>
      <c r="H38" s="773">
        <v>3.6040421577106629E-2</v>
      </c>
      <c r="I38" s="772">
        <v>-9.7810943884693025E-3</v>
      </c>
      <c r="J38" s="771">
        <v>-5.238381738950415E-3</v>
      </c>
      <c r="K38" s="770">
        <v>3.297533731421054E-2</v>
      </c>
    </row>
    <row r="39" spans="1:11" ht="24.95" customHeight="1" x14ac:dyDescent="0.2">
      <c r="A39" s="708" t="s">
        <v>513</v>
      </c>
      <c r="B39" s="707">
        <v>65271680.433994479</v>
      </c>
      <c r="C39" s="706">
        <v>1704734.4000000001</v>
      </c>
      <c r="D39" s="705">
        <v>496381.68999999971</v>
      </c>
      <c r="E39" s="704">
        <v>67472796.523994476</v>
      </c>
      <c r="G39" s="708" t="str">
        <f>A39</f>
        <v>Autres versements du secteur public</v>
      </c>
      <c r="H39" s="773">
        <v>0.13364154166766107</v>
      </c>
      <c r="I39" s="772">
        <v>-9.956778699804969E-2</v>
      </c>
      <c r="J39" s="771">
        <v>2.6549538158492103</v>
      </c>
      <c r="K39" s="770">
        <v>0.13197895586728547</v>
      </c>
    </row>
    <row r="40" spans="1:11" s="693" customFormat="1" ht="36.75" customHeight="1" thickBot="1" x14ac:dyDescent="0.25">
      <c r="A40" s="730" t="s">
        <v>512</v>
      </c>
      <c r="B40" s="723">
        <v>7003216285.54531</v>
      </c>
      <c r="C40" s="722">
        <v>245893895.08423269</v>
      </c>
      <c r="D40" s="721">
        <v>33078741.357027091</v>
      </c>
      <c r="E40" s="720">
        <v>7282188921.9865694</v>
      </c>
      <c r="G40" s="730" t="str">
        <f>A40</f>
        <v>TOTAL VERSEMENTS AUX ÉTABLISSEMENTS DE SANTÉ PUBLICS ET HONORAIRES DU SECTEUR PUBLIC</v>
      </c>
      <c r="H40" s="785">
        <v>-6.4559234853662328E-2</v>
      </c>
      <c r="I40" s="784">
        <v>-7.2768044067045401E-2</v>
      </c>
      <c r="J40" s="783">
        <v>-6.376645597990227E-2</v>
      </c>
      <c r="K40" s="782">
        <v>-6.4835191845239559E-2</v>
      </c>
    </row>
    <row r="41" spans="1:11" s="693" customFormat="1" ht="24.95" customHeight="1" x14ac:dyDescent="0.2">
      <c r="A41" s="729" t="s">
        <v>511</v>
      </c>
      <c r="B41" s="728">
        <v>1102886747.2197661</v>
      </c>
      <c r="C41" s="727">
        <v>30381676.989999987</v>
      </c>
      <c r="D41" s="726">
        <v>5722114.5900000045</v>
      </c>
      <c r="E41" s="725">
        <v>1138990538.7997661</v>
      </c>
      <c r="G41" s="729" t="str">
        <f>A41</f>
        <v>ODMCO Secteur privé</v>
      </c>
      <c r="H41" s="789">
        <v>0.16085895998348665</v>
      </c>
      <c r="I41" s="788">
        <v>-1.3296990358226846E-2</v>
      </c>
      <c r="J41" s="787">
        <v>9.8932529035307359E-2</v>
      </c>
      <c r="K41" s="786">
        <v>0.15509368260533618</v>
      </c>
    </row>
    <row r="42" spans="1:11" s="693" customFormat="1" ht="24.95" customHeight="1" x14ac:dyDescent="0.2">
      <c r="A42" s="724" t="s">
        <v>510</v>
      </c>
      <c r="B42" s="723">
        <v>63606617.933051974</v>
      </c>
      <c r="C42" s="722"/>
      <c r="D42" s="721">
        <v>30476.118563999997</v>
      </c>
      <c r="E42" s="720">
        <v>63637094.051615976</v>
      </c>
      <c r="G42" s="724" t="str">
        <f>A42</f>
        <v>MIGAC Secteur privé</v>
      </c>
      <c r="H42" s="785">
        <v>-0.49414978378096563</v>
      </c>
      <c r="I42" s="784"/>
      <c r="J42" s="783">
        <v>-0.51734729133614343</v>
      </c>
      <c r="K42" s="782">
        <v>-0.4941614268597353</v>
      </c>
    </row>
    <row r="43" spans="1:11" s="693" customFormat="1" ht="24.95" customHeight="1" x14ac:dyDescent="0.2">
      <c r="A43" s="724" t="s">
        <v>509</v>
      </c>
      <c r="B43" s="723"/>
      <c r="C43" s="722"/>
      <c r="D43" s="721"/>
      <c r="E43" s="720"/>
      <c r="G43" s="724"/>
      <c r="H43" s="785"/>
      <c r="I43" s="784"/>
      <c r="J43" s="783"/>
      <c r="K43" s="782"/>
    </row>
    <row r="44" spans="1:11" s="693" customFormat="1" ht="24.95" customHeight="1" x14ac:dyDescent="0.2">
      <c r="A44" s="724" t="s">
        <v>508</v>
      </c>
      <c r="B44" s="723">
        <v>298414741.95827127</v>
      </c>
      <c r="C44" s="722">
        <v>15267.859999999997</v>
      </c>
      <c r="D44" s="721">
        <v>2105902.4499999997</v>
      </c>
      <c r="E44" s="720">
        <v>300535912.26827127</v>
      </c>
      <c r="G44" s="724" t="str">
        <f>A44</f>
        <v>OQN-PSYCHIATRIE-SOINS DE SUITE OU RÉADAPTATION FONCTIONNELLE</v>
      </c>
      <c r="H44" s="785">
        <v>0.14068721958213781</v>
      </c>
      <c r="I44" s="784">
        <v>-0.649410694329283</v>
      </c>
      <c r="J44" s="783">
        <v>-0.10208206456398927</v>
      </c>
      <c r="K44" s="782">
        <v>0.13840016445521064</v>
      </c>
    </row>
    <row r="45" spans="1:11" x14ac:dyDescent="0.2">
      <c r="A45" s="708" t="s">
        <v>507</v>
      </c>
      <c r="B45" s="707">
        <v>79069279.512159944</v>
      </c>
      <c r="C45" s="706">
        <v>15</v>
      </c>
      <c r="D45" s="705">
        <v>-15</v>
      </c>
      <c r="E45" s="704">
        <v>79069279.512159944</v>
      </c>
      <c r="G45" s="708" t="str">
        <f>A45</f>
        <v xml:space="preserve">OQN Psychiatrie </v>
      </c>
      <c r="H45" s="773">
        <v>-3.6985051703673277E-2</v>
      </c>
      <c r="I45" s="772">
        <v>0</v>
      </c>
      <c r="J45" s="771">
        <v>-1.0030483901451643</v>
      </c>
      <c r="K45" s="770">
        <v>-3.7042937866893499E-2</v>
      </c>
    </row>
    <row r="46" spans="1:11" x14ac:dyDescent="0.2">
      <c r="A46" s="708" t="s">
        <v>506</v>
      </c>
      <c r="B46" s="707">
        <v>219345462.44611129</v>
      </c>
      <c r="C46" s="706">
        <v>15252.859999999997</v>
      </c>
      <c r="D46" s="705">
        <v>2105917.4499999997</v>
      </c>
      <c r="E46" s="704">
        <v>221466632.75611129</v>
      </c>
      <c r="G46" s="708" t="str">
        <f>A46</f>
        <v>OQN SSR</v>
      </c>
      <c r="H46" s="773">
        <v>0.22195551454428131</v>
      </c>
      <c r="I46" s="772">
        <v>-0.64963445347953575</v>
      </c>
      <c r="J46" s="771">
        <v>-0.10018780363576396</v>
      </c>
      <c r="K46" s="770">
        <v>0.2176017972819666</v>
      </c>
    </row>
    <row r="47" spans="1:11" s="693" customFormat="1" ht="24.95" customHeight="1" x14ac:dyDescent="0.2">
      <c r="A47" s="724" t="s">
        <v>505</v>
      </c>
      <c r="B47" s="723">
        <v>18008611.140440006</v>
      </c>
      <c r="C47" s="722">
        <v>372182.35999999987</v>
      </c>
      <c r="D47" s="721">
        <v>107913.4</v>
      </c>
      <c r="E47" s="720">
        <v>18488706.900440004</v>
      </c>
      <c r="G47" s="724" t="str">
        <f>A47</f>
        <v>Dépenses non régulées du secteur privé</v>
      </c>
      <c r="H47" s="785">
        <v>-5.3133675892945154E-2</v>
      </c>
      <c r="I47" s="784">
        <v>6.2227445262440506E-2</v>
      </c>
      <c r="J47" s="783">
        <v>0.60123916663995769</v>
      </c>
      <c r="K47" s="782">
        <v>-4.8785217937547531E-2</v>
      </c>
    </row>
    <row r="48" spans="1:11" s="693" customFormat="1" ht="21" customHeight="1" thickBot="1" x14ac:dyDescent="0.25">
      <c r="A48" s="724" t="s">
        <v>290</v>
      </c>
      <c r="B48" s="723">
        <v>1482916718.2515295</v>
      </c>
      <c r="C48" s="722">
        <v>30769127.209999986</v>
      </c>
      <c r="D48" s="721">
        <v>7966406.5585640054</v>
      </c>
      <c r="E48" s="720">
        <v>1521652252.0200934</v>
      </c>
      <c r="G48" s="724" t="str">
        <f>A48</f>
        <v>TOTAL VERSEMENTS AUX ÉTABLISSEMENTS SANITAIRES PRIVÉS</v>
      </c>
      <c r="H48" s="785">
        <v>9.3248337311143015E-2</v>
      </c>
      <c r="I48" s="784">
        <v>-1.3336753387701572E-2</v>
      </c>
      <c r="J48" s="783">
        <v>3.6910529069143383E-2</v>
      </c>
      <c r="K48" s="782">
        <v>9.0555945276910244E-2</v>
      </c>
    </row>
    <row r="49" spans="1:11" ht="18" hidden="1" customHeight="1" x14ac:dyDescent="0.2">
      <c r="A49" s="719"/>
      <c r="B49" s="718"/>
      <c r="C49" s="717"/>
      <c r="D49" s="716"/>
      <c r="E49" s="715"/>
      <c r="G49" s="719"/>
      <c r="H49" s="781"/>
      <c r="I49" s="780"/>
      <c r="J49" s="779"/>
      <c r="K49" s="778"/>
    </row>
    <row r="50" spans="1:11" ht="13.5" hidden="1" thickBot="1" x14ac:dyDescent="0.25">
      <c r="A50" s="708"/>
      <c r="B50" s="707"/>
      <c r="C50" s="706"/>
      <c r="D50" s="705"/>
      <c r="E50" s="704"/>
      <c r="G50" s="708"/>
      <c r="H50" s="773"/>
      <c r="I50" s="772"/>
      <c r="J50" s="771"/>
      <c r="K50" s="770"/>
    </row>
    <row r="51" spans="1:11" ht="13.5" hidden="1" thickBot="1" x14ac:dyDescent="0.25">
      <c r="A51" s="708"/>
      <c r="B51" s="707"/>
      <c r="C51" s="706"/>
      <c r="D51" s="705"/>
      <c r="E51" s="704"/>
      <c r="G51" s="708"/>
      <c r="H51" s="773"/>
      <c r="I51" s="772"/>
      <c r="J51" s="771"/>
      <c r="K51" s="770"/>
    </row>
    <row r="52" spans="1:11" ht="10.5" hidden="1" customHeight="1" thickBot="1" x14ac:dyDescent="0.25">
      <c r="A52" s="708"/>
      <c r="B52" s="707"/>
      <c r="C52" s="706"/>
      <c r="D52" s="705"/>
      <c r="E52" s="704"/>
      <c r="G52" s="708"/>
      <c r="H52" s="773"/>
      <c r="I52" s="772"/>
      <c r="J52" s="771"/>
      <c r="K52" s="770"/>
    </row>
    <row r="53" spans="1:11" s="709" customFormat="1" ht="40.5" customHeight="1" thickBot="1" x14ac:dyDescent="0.25">
      <c r="A53" s="714" t="s">
        <v>475</v>
      </c>
      <c r="B53" s="713">
        <v>142010796.41861415</v>
      </c>
      <c r="C53" s="712"/>
      <c r="D53" s="711"/>
      <c r="E53" s="710">
        <v>142010796.41861415</v>
      </c>
      <c r="G53" s="714" t="s">
        <v>475</v>
      </c>
      <c r="H53" s="777">
        <v>8.2972167314318446E-2</v>
      </c>
      <c r="I53" s="776"/>
      <c r="J53" s="775"/>
      <c r="K53" s="774">
        <v>8.2972167314318446E-2</v>
      </c>
    </row>
    <row r="54" spans="1:11" ht="21.75" customHeight="1" x14ac:dyDescent="0.2">
      <c r="A54" s="708" t="s">
        <v>504</v>
      </c>
      <c r="B54" s="707"/>
      <c r="C54" s="706">
        <v>98682699.900000051</v>
      </c>
      <c r="D54" s="705"/>
      <c r="E54" s="704">
        <v>98682699.900000051</v>
      </c>
      <c r="G54" s="708" t="str">
        <f>A54</f>
        <v>Prestations en espèces maternité</v>
      </c>
      <c r="H54" s="773"/>
      <c r="I54" s="772">
        <v>4.0394898234004106E-2</v>
      </c>
      <c r="J54" s="771"/>
      <c r="K54" s="770">
        <v>4.0394898234004106E-2</v>
      </c>
    </row>
    <row r="55" spans="1:11" ht="21.75" customHeight="1" x14ac:dyDescent="0.2">
      <c r="A55" s="708" t="s">
        <v>298</v>
      </c>
      <c r="B55" s="707">
        <v>34271.43</v>
      </c>
      <c r="C55" s="706"/>
      <c r="D55" s="705"/>
      <c r="E55" s="704">
        <v>34271.43</v>
      </c>
      <c r="G55" s="708" t="str">
        <f>A55</f>
        <v>Allocation accompagnement fin de vie</v>
      </c>
      <c r="H55" s="773">
        <v>-0.25166664810650319</v>
      </c>
      <c r="I55" s="772"/>
      <c r="J55" s="771"/>
      <c r="K55" s="770">
        <v>-0.25166664810650319</v>
      </c>
    </row>
    <row r="56" spans="1:11" ht="21.75" customHeight="1" x14ac:dyDescent="0.2">
      <c r="A56" s="708" t="s">
        <v>421</v>
      </c>
      <c r="B56" s="707">
        <v>53702.490612000001</v>
      </c>
      <c r="C56" s="706"/>
      <c r="D56" s="705"/>
      <c r="E56" s="704">
        <v>53702.490612000001</v>
      </c>
      <c r="G56" s="708" t="s">
        <v>421</v>
      </c>
      <c r="H56" s="773">
        <v>-0.75569386387775905</v>
      </c>
      <c r="I56" s="772"/>
      <c r="J56" s="771"/>
      <c r="K56" s="770">
        <v>-0.75569386387775905</v>
      </c>
    </row>
    <row r="57" spans="1:11" ht="21.75" customHeight="1" x14ac:dyDescent="0.2">
      <c r="A57" s="708" t="s">
        <v>497</v>
      </c>
      <c r="B57" s="707"/>
      <c r="C57" s="706"/>
      <c r="D57" s="705"/>
      <c r="E57" s="704"/>
      <c r="G57" s="708" t="s">
        <v>497</v>
      </c>
      <c r="H57" s="773"/>
      <c r="I57" s="772"/>
      <c r="J57" s="771"/>
      <c r="K57" s="770"/>
    </row>
    <row r="58" spans="1:11" ht="21.75" customHeight="1" x14ac:dyDescent="0.2">
      <c r="A58" s="708" t="s">
        <v>389</v>
      </c>
      <c r="B58" s="707">
        <v>6696.4600000000019</v>
      </c>
      <c r="C58" s="706">
        <v>120.74000000000001</v>
      </c>
      <c r="D58" s="705">
        <v>71.099999999999994</v>
      </c>
      <c r="E58" s="704">
        <v>6888.300000000002</v>
      </c>
      <c r="G58" s="708" t="s">
        <v>389</v>
      </c>
      <c r="H58" s="773">
        <v>0.19640317589634804</v>
      </c>
      <c r="I58" s="772">
        <v>23.148000000000003</v>
      </c>
      <c r="J58" s="771">
        <v>-0.26994557962829868</v>
      </c>
      <c r="K58" s="770">
        <v>0.20856909756033426</v>
      </c>
    </row>
    <row r="59" spans="1:11" ht="21.75" hidden="1" customHeight="1" x14ac:dyDescent="0.2">
      <c r="A59" s="708"/>
      <c r="B59" s="707"/>
      <c r="C59" s="706"/>
      <c r="D59" s="705"/>
      <c r="E59" s="704"/>
      <c r="G59" s="708"/>
      <c r="H59" s="773"/>
      <c r="I59" s="772"/>
      <c r="J59" s="771"/>
      <c r="K59" s="770"/>
    </row>
    <row r="60" spans="1:11" ht="21.75" customHeight="1" x14ac:dyDescent="0.2">
      <c r="A60" s="708" t="s">
        <v>384</v>
      </c>
      <c r="B60" s="707">
        <v>377342175</v>
      </c>
      <c r="C60" s="706"/>
      <c r="D60" s="705"/>
      <c r="E60" s="704">
        <v>377342175</v>
      </c>
      <c r="G60" s="708" t="s">
        <v>384</v>
      </c>
      <c r="H60" s="773">
        <v>0</v>
      </c>
      <c r="I60" s="772"/>
      <c r="J60" s="771"/>
      <c r="K60" s="770">
        <v>0</v>
      </c>
    </row>
    <row r="61" spans="1:11" ht="20.25" customHeight="1" thickBot="1" x14ac:dyDescent="0.25">
      <c r="A61" s="703" t="s">
        <v>503</v>
      </c>
      <c r="B61" s="702">
        <v>5506</v>
      </c>
      <c r="C61" s="701"/>
      <c r="D61" s="700">
        <v>391240914.28000003</v>
      </c>
      <c r="E61" s="699">
        <v>391246420.28000003</v>
      </c>
      <c r="G61" s="703" t="str">
        <f>A61</f>
        <v>Incapacité permanente AT, charges d'expertise, préjudice amiante</v>
      </c>
      <c r="H61" s="769"/>
      <c r="I61" s="768"/>
      <c r="J61" s="767">
        <v>-2.9576952067400519E-3</v>
      </c>
      <c r="K61" s="766">
        <v>-2.9436636606265942E-3</v>
      </c>
    </row>
    <row r="62" spans="1:11" ht="22.5" customHeight="1" thickBot="1" x14ac:dyDescent="0.25">
      <c r="A62" s="703" t="s">
        <v>502</v>
      </c>
      <c r="B62" s="702"/>
      <c r="C62" s="701"/>
      <c r="D62" s="700"/>
      <c r="E62" s="699">
        <v>624450377.61999965</v>
      </c>
      <c r="G62" s="703" t="str">
        <f>A62</f>
        <v>Assurance Invalidité</v>
      </c>
      <c r="H62" s="769"/>
      <c r="I62" s="768"/>
      <c r="J62" s="767"/>
      <c r="K62" s="766">
        <v>2.4807572272179224E-2</v>
      </c>
    </row>
    <row r="63" spans="1:11" ht="19.5" customHeight="1" thickBot="1" x14ac:dyDescent="0.25">
      <c r="A63" s="703" t="s">
        <v>501</v>
      </c>
      <c r="B63" s="702"/>
      <c r="C63" s="701"/>
      <c r="D63" s="700"/>
      <c r="E63" s="699">
        <v>9582539.75</v>
      </c>
      <c r="G63" s="703" t="str">
        <f>A63</f>
        <v>Assurance Décès</v>
      </c>
      <c r="H63" s="769"/>
      <c r="I63" s="768"/>
      <c r="J63" s="767"/>
      <c r="K63" s="766">
        <v>7.7943703076043702E-2</v>
      </c>
    </row>
    <row r="64" spans="1:11" ht="19.5" customHeight="1" thickBot="1" x14ac:dyDescent="0.25">
      <c r="A64" s="703" t="s">
        <v>240</v>
      </c>
      <c r="B64" s="702">
        <v>6331079.9699999969</v>
      </c>
      <c r="C64" s="701">
        <v>88499.159999999989</v>
      </c>
      <c r="D64" s="700">
        <v>16093.939999999999</v>
      </c>
      <c r="E64" s="699">
        <v>6435673.0699999975</v>
      </c>
      <c r="G64" s="703" t="s">
        <v>240</v>
      </c>
      <c r="H64" s="769">
        <v>-0.21484800159017647</v>
      </c>
      <c r="I64" s="768">
        <v>2.0030978011346723</v>
      </c>
      <c r="J64" s="767">
        <v>3.0115006418325247</v>
      </c>
      <c r="K64" s="766">
        <v>-0.20517709448951116</v>
      </c>
    </row>
    <row r="65" spans="1:11" ht="19.5" customHeight="1" thickBot="1" x14ac:dyDescent="0.25">
      <c r="A65" s="703" t="s">
        <v>433</v>
      </c>
      <c r="B65" s="702">
        <v>6844163.9300000006</v>
      </c>
      <c r="C65" s="701"/>
      <c r="D65" s="700"/>
      <c r="E65" s="699">
        <v>6844163.9300000006</v>
      </c>
      <c r="G65" s="703" t="str">
        <f>A65</f>
        <v>Fonds pour l'innovation du système de santé (FISS-ART. 51)</v>
      </c>
      <c r="H65" s="769">
        <v>6.3147165821463735E-2</v>
      </c>
      <c r="I65" s="768"/>
      <c r="J65" s="767"/>
      <c r="K65" s="766">
        <v>6.3147165821463735E-2</v>
      </c>
    </row>
    <row r="66" spans="1:11" s="693" customFormat="1" ht="23.25" customHeight="1" thickBot="1" x14ac:dyDescent="0.25">
      <c r="A66" s="698" t="s">
        <v>500</v>
      </c>
      <c r="B66" s="697">
        <v>17040938388.728933</v>
      </c>
      <c r="C66" s="696">
        <v>448683481.2602728</v>
      </c>
      <c r="D66" s="695">
        <v>884294847.20609164</v>
      </c>
      <c r="E66" s="694">
        <v>19007949634.565296</v>
      </c>
      <c r="G66" s="698" t="str">
        <f>A66</f>
        <v>TOTAL STATISTIQUE MENSUELLE DES DÉPENSES</v>
      </c>
      <c r="H66" s="765">
        <v>-6.1517396002952474E-4</v>
      </c>
      <c r="I66" s="764">
        <v>-3.7460235323281355E-2</v>
      </c>
      <c r="J66" s="763">
        <v>5.6621207485098468E-2</v>
      </c>
      <c r="K66" s="762">
        <v>1.8576281957272123E-3</v>
      </c>
    </row>
  </sheetData>
  <mergeCells count="2">
    <mergeCell ref="G1:K1"/>
    <mergeCell ref="A1:E1"/>
  </mergeCells>
  <pageMargins left="0.78740157480314965" right="0.39370078740157483" top="0.55118110236220474" bottom="0.39370078740157483" header="0.51181102362204722" footer="0.51181102362204722"/>
  <pageSetup paperSize="9" scale="60" fitToWidth="2" orientation="portrait" r:id="rId1"/>
  <headerFooter alignWithMargins="0"/>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1">
    <tabColor indexed="45"/>
  </sheetPr>
  <dimension ref="A1:L661"/>
  <sheetViews>
    <sheetView showZeros="0" view="pageBreakPreview" topLeftCell="B555" zoomScale="114" zoomScaleNormal="100" zoomScaleSheetLayoutView="114" workbookViewId="0">
      <selection activeCell="E659" sqref="E659:F659"/>
    </sheetView>
  </sheetViews>
  <sheetFormatPr baseColWidth="10" defaultRowHeight="11.25" x14ac:dyDescent="0.2"/>
  <cols>
    <col min="1" max="1" width="4" style="6" customWidth="1"/>
    <col min="2" max="2" width="68.140625" style="5" customWidth="1"/>
    <col min="3" max="3" width="15" style="3" bestFit="1" customWidth="1"/>
    <col min="4" max="4" width="12.140625" style="3" customWidth="1"/>
    <col min="5" max="5" width="15" style="3" customWidth="1"/>
    <col min="6" max="6" width="14.85546875" style="3" bestFit="1" customWidth="1"/>
    <col min="7" max="7" width="13.140625" style="3" bestFit="1" customWidth="1"/>
    <col min="8" max="8" width="6.5703125" style="3" bestFit="1" customWidth="1"/>
    <col min="9" max="9" width="2.5703125" style="3" customWidth="1"/>
    <col min="10" max="10" width="4" style="5" bestFit="1" customWidth="1"/>
    <col min="11" max="16384" width="11.42578125" style="5"/>
  </cols>
  <sheetData>
    <row r="1" spans="1:9" ht="9" customHeight="1" x14ac:dyDescent="0.2">
      <c r="A1" s="1"/>
      <c r="B1" s="43"/>
      <c r="F1" s="5"/>
      <c r="G1" s="5"/>
      <c r="H1" s="5"/>
      <c r="I1" s="4"/>
    </row>
    <row r="2" spans="1:9" ht="17.25" customHeight="1" x14ac:dyDescent="0.25">
      <c r="B2" s="7" t="s">
        <v>288</v>
      </c>
      <c r="C2" s="8"/>
      <c r="D2" s="8"/>
      <c r="E2" s="8"/>
      <c r="F2" s="8"/>
      <c r="G2" s="8"/>
      <c r="H2" s="8"/>
      <c r="I2" s="8"/>
    </row>
    <row r="3" spans="1:9" ht="12" customHeight="1" x14ac:dyDescent="0.2">
      <c r="B3" s="9"/>
      <c r="C3" s="10" t="s">
        <v>498</v>
      </c>
      <c r="D3" s="11"/>
    </row>
    <row r="4" spans="1:9" ht="14.25" customHeight="1" x14ac:dyDescent="0.2">
      <c r="B4" s="12" t="s">
        <v>284</v>
      </c>
      <c r="C4" s="13"/>
      <c r="D4" s="13"/>
      <c r="E4" s="13"/>
      <c r="F4" s="13"/>
      <c r="G4" s="13"/>
      <c r="H4" s="14"/>
      <c r="I4" s="15"/>
    </row>
    <row r="5" spans="1:9" ht="12" customHeight="1" x14ac:dyDescent="0.2">
      <c r="B5" s="387" t="s">
        <v>4</v>
      </c>
      <c r="C5" s="386" t="s">
        <v>1</v>
      </c>
      <c r="D5" s="385" t="s">
        <v>2</v>
      </c>
      <c r="E5" s="386" t="s">
        <v>6</v>
      </c>
      <c r="F5" s="219" t="s">
        <v>3</v>
      </c>
      <c r="G5" s="219" t="s">
        <v>237</v>
      </c>
      <c r="H5" s="19" t="s">
        <v>499</v>
      </c>
      <c r="I5" s="20"/>
    </row>
    <row r="6" spans="1:9" ht="9" customHeight="1" x14ac:dyDescent="0.2">
      <c r="B6" s="21"/>
      <c r="C6" s="45" t="s">
        <v>5</v>
      </c>
      <c r="D6" s="44" t="s">
        <v>5</v>
      </c>
      <c r="E6" s="45"/>
      <c r="F6" s="220" t="s">
        <v>241</v>
      </c>
      <c r="G6" s="220" t="s">
        <v>239</v>
      </c>
      <c r="H6" s="22" t="s">
        <v>301</v>
      </c>
      <c r="I6" s="23"/>
    </row>
    <row r="7" spans="1:9" s="28" customFormat="1" ht="14.25" customHeight="1" x14ac:dyDescent="0.2">
      <c r="A7" s="24"/>
      <c r="B7" s="25" t="s">
        <v>285</v>
      </c>
      <c r="C7" s="287"/>
      <c r="D7" s="287"/>
      <c r="E7" s="287"/>
      <c r="F7" s="288"/>
      <c r="G7" s="288"/>
      <c r="H7" s="181"/>
      <c r="I7" s="27"/>
    </row>
    <row r="8" spans="1:9" s="28" customFormat="1" ht="11.25" customHeight="1" x14ac:dyDescent="0.2">
      <c r="A8" s="24"/>
      <c r="B8" s="31" t="s">
        <v>88</v>
      </c>
      <c r="C8" s="291"/>
      <c r="D8" s="291"/>
      <c r="E8" s="291"/>
      <c r="F8" s="292"/>
      <c r="G8" s="292"/>
      <c r="H8" s="178"/>
      <c r="I8" s="27"/>
    </row>
    <row r="9" spans="1:9" ht="10.5" customHeight="1" x14ac:dyDescent="0.2">
      <c r="B9" s="16" t="s">
        <v>22</v>
      </c>
      <c r="C9" s="289">
        <v>273237942.41000104</v>
      </c>
      <c r="D9" s="289">
        <v>143843195.84644964</v>
      </c>
      <c r="E9" s="289">
        <v>417081138.25645071</v>
      </c>
      <c r="F9" s="290">
        <v>11160369.629999971</v>
      </c>
      <c r="G9" s="290">
        <v>2731334.6715000016</v>
      </c>
      <c r="H9" s="179">
        <v>8.5292040093819521E-2</v>
      </c>
      <c r="I9" s="20"/>
    </row>
    <row r="10" spans="1:9" ht="10.5" customHeight="1" x14ac:dyDescent="0.2">
      <c r="B10" s="16" t="s">
        <v>387</v>
      </c>
      <c r="C10" s="289">
        <v>3654.2480000000037</v>
      </c>
      <c r="D10" s="289">
        <v>15056.508063999971</v>
      </c>
      <c r="E10" s="289">
        <v>18710.756063999972</v>
      </c>
      <c r="F10" s="290">
        <v>652.39200000000005</v>
      </c>
      <c r="G10" s="290">
        <v>72.701199999999986</v>
      </c>
      <c r="H10" s="179"/>
      <c r="I10" s="20"/>
    </row>
    <row r="11" spans="1:9" ht="10.5" customHeight="1" x14ac:dyDescent="0.2">
      <c r="B11" s="16" t="s">
        <v>100</v>
      </c>
      <c r="C11" s="289">
        <v>8991528.189999979</v>
      </c>
      <c r="D11" s="289">
        <v>40763662.239100039</v>
      </c>
      <c r="E11" s="289">
        <v>49755190.429100007</v>
      </c>
      <c r="F11" s="290">
        <v>17292.189999999999</v>
      </c>
      <c r="G11" s="290">
        <v>161696.47000000003</v>
      </c>
      <c r="H11" s="179">
        <v>-1.766710148319095E-2</v>
      </c>
      <c r="I11" s="20"/>
    </row>
    <row r="12" spans="1:9" ht="10.5" customHeight="1" x14ac:dyDescent="0.2">
      <c r="B12" s="16" t="s">
        <v>388</v>
      </c>
      <c r="C12" s="289">
        <v>4915.7519999999959</v>
      </c>
      <c r="D12" s="289">
        <v>20254.251936000019</v>
      </c>
      <c r="E12" s="289">
        <v>25170.003936000016</v>
      </c>
      <c r="F12" s="290">
        <v>877.60799999999995</v>
      </c>
      <c r="G12" s="290">
        <v>97.798799999999972</v>
      </c>
      <c r="H12" s="179"/>
      <c r="I12" s="20"/>
    </row>
    <row r="13" spans="1:9" ht="10.5" customHeight="1" x14ac:dyDescent="0.2">
      <c r="B13" s="16" t="s">
        <v>340</v>
      </c>
      <c r="C13" s="289">
        <v>19896808.039999973</v>
      </c>
      <c r="D13" s="289">
        <v>17507110.119999997</v>
      </c>
      <c r="E13" s="289">
        <v>37403918.159999974</v>
      </c>
      <c r="F13" s="290">
        <v>3227138.3600000022</v>
      </c>
      <c r="G13" s="290">
        <v>207335.44000000003</v>
      </c>
      <c r="H13" s="179">
        <v>3.8104264641203756E-2</v>
      </c>
      <c r="I13" s="20"/>
    </row>
    <row r="14" spans="1:9" ht="10.5" customHeight="1" x14ac:dyDescent="0.2">
      <c r="B14" s="340" t="s">
        <v>90</v>
      </c>
      <c r="C14" s="289">
        <v>19827084.749999974</v>
      </c>
      <c r="D14" s="289">
        <v>17049581.32</v>
      </c>
      <c r="E14" s="289">
        <v>36876666.06999997</v>
      </c>
      <c r="F14" s="290">
        <v>2782132.9000000022</v>
      </c>
      <c r="G14" s="290">
        <v>201592.23000000004</v>
      </c>
      <c r="H14" s="179">
        <v>4.0680696745515554E-2</v>
      </c>
      <c r="I14" s="20"/>
    </row>
    <row r="15" spans="1:9" ht="10.5" customHeight="1" x14ac:dyDescent="0.2">
      <c r="B15" s="33" t="s">
        <v>304</v>
      </c>
      <c r="C15" s="289">
        <v>1240661.2500000012</v>
      </c>
      <c r="D15" s="289">
        <v>586522.59999999974</v>
      </c>
      <c r="E15" s="289">
        <v>1827183.8500000008</v>
      </c>
      <c r="F15" s="290">
        <v>202072.98999999993</v>
      </c>
      <c r="G15" s="290">
        <v>12660.75</v>
      </c>
      <c r="H15" s="179">
        <v>0.10014947522008821</v>
      </c>
      <c r="I15" s="20"/>
    </row>
    <row r="16" spans="1:9" ht="10.5" customHeight="1" x14ac:dyDescent="0.2">
      <c r="B16" s="33" t="s">
        <v>305</v>
      </c>
      <c r="C16" s="289">
        <v>40.32</v>
      </c>
      <c r="D16" s="289"/>
      <c r="E16" s="289">
        <v>40.32</v>
      </c>
      <c r="F16" s="290"/>
      <c r="G16" s="290"/>
      <c r="H16" s="179">
        <v>-0.5</v>
      </c>
      <c r="I16" s="20"/>
    </row>
    <row r="17" spans="2:9" ht="10.5" customHeight="1" x14ac:dyDescent="0.2">
      <c r="B17" s="33" t="s">
        <v>306</v>
      </c>
      <c r="C17" s="289">
        <v>825.74</v>
      </c>
      <c r="D17" s="289">
        <v>21491.590000000007</v>
      </c>
      <c r="E17" s="289">
        <v>22317.330000000009</v>
      </c>
      <c r="F17" s="290">
        <v>20947.840000000007</v>
      </c>
      <c r="G17" s="290"/>
      <c r="H17" s="179">
        <v>0.3653150143889119</v>
      </c>
      <c r="I17" s="20"/>
    </row>
    <row r="18" spans="2:9" ht="10.5" customHeight="1" x14ac:dyDescent="0.2">
      <c r="B18" s="33" t="s">
        <v>307</v>
      </c>
      <c r="C18" s="289">
        <v>7105287.6799999913</v>
      </c>
      <c r="D18" s="289">
        <v>5993383.6799999988</v>
      </c>
      <c r="E18" s="289">
        <v>13098671.35999999</v>
      </c>
      <c r="F18" s="290">
        <v>425690.15000000008</v>
      </c>
      <c r="G18" s="290">
        <v>70230.190000000017</v>
      </c>
      <c r="H18" s="179">
        <v>-0.10906740339801069</v>
      </c>
      <c r="I18" s="20"/>
    </row>
    <row r="19" spans="2:9" ht="10.5" customHeight="1" x14ac:dyDescent="0.2">
      <c r="B19" s="33" t="s">
        <v>308</v>
      </c>
      <c r="C19" s="289">
        <v>503109.55999999953</v>
      </c>
      <c r="D19" s="289">
        <v>40779.550000000025</v>
      </c>
      <c r="E19" s="289">
        <v>543889.10999999964</v>
      </c>
      <c r="F19" s="290">
        <v>10963.7</v>
      </c>
      <c r="G19" s="290">
        <v>3289.41</v>
      </c>
      <c r="H19" s="179">
        <v>0.53690823821350619</v>
      </c>
      <c r="I19" s="20"/>
    </row>
    <row r="20" spans="2:9" ht="10.5" customHeight="1" x14ac:dyDescent="0.2">
      <c r="B20" s="33" t="s">
        <v>309</v>
      </c>
      <c r="C20" s="289">
        <v>10977160.199999981</v>
      </c>
      <c r="D20" s="289">
        <v>10407403.899999999</v>
      </c>
      <c r="E20" s="289">
        <v>21384564.099999979</v>
      </c>
      <c r="F20" s="290">
        <v>2122458.2200000016</v>
      </c>
      <c r="G20" s="290">
        <v>115411.88000000002</v>
      </c>
      <c r="H20" s="179">
        <v>0.14345103101782275</v>
      </c>
      <c r="I20" s="20"/>
    </row>
    <row r="21" spans="2:9" ht="10.5" customHeight="1" x14ac:dyDescent="0.2">
      <c r="B21" s="33" t="s">
        <v>89</v>
      </c>
      <c r="C21" s="289">
        <v>69723.289999999935</v>
      </c>
      <c r="D21" s="289">
        <v>457528.8000000001</v>
      </c>
      <c r="E21" s="289">
        <v>527252.09</v>
      </c>
      <c r="F21" s="290">
        <v>445005.46000000008</v>
      </c>
      <c r="G21" s="290">
        <v>5743.21</v>
      </c>
      <c r="H21" s="179">
        <v>-0.11511740688151761</v>
      </c>
      <c r="I21" s="20"/>
    </row>
    <row r="22" spans="2:9" ht="10.5" customHeight="1" x14ac:dyDescent="0.2">
      <c r="B22" s="16" t="s">
        <v>97</v>
      </c>
      <c r="C22" s="289"/>
      <c r="D22" s="289"/>
      <c r="E22" s="289"/>
      <c r="F22" s="290"/>
      <c r="G22" s="290"/>
      <c r="H22" s="179"/>
      <c r="I22" s="20"/>
    </row>
    <row r="23" spans="2:9" ht="10.5" customHeight="1" x14ac:dyDescent="0.2">
      <c r="B23" s="16" t="s">
        <v>380</v>
      </c>
      <c r="C23" s="289"/>
      <c r="D23" s="289"/>
      <c r="E23" s="289"/>
      <c r="F23" s="290"/>
      <c r="G23" s="290"/>
      <c r="H23" s="179"/>
      <c r="I23" s="20"/>
    </row>
    <row r="24" spans="2:9" ht="10.5" customHeight="1" x14ac:dyDescent="0.2">
      <c r="B24" s="16" t="s">
        <v>419</v>
      </c>
      <c r="C24" s="289"/>
      <c r="D24" s="289">
        <v>22799.121600000002</v>
      </c>
      <c r="E24" s="289">
        <v>22799.121600000002</v>
      </c>
      <c r="F24" s="290"/>
      <c r="G24" s="290"/>
      <c r="H24" s="179"/>
      <c r="I24" s="20"/>
    </row>
    <row r="25" spans="2:9" ht="10.5" customHeight="1" x14ac:dyDescent="0.2">
      <c r="B25" s="16" t="s">
        <v>96</v>
      </c>
      <c r="C25" s="289"/>
      <c r="D25" s="289"/>
      <c r="E25" s="289"/>
      <c r="F25" s="290"/>
      <c r="G25" s="290"/>
      <c r="H25" s="179"/>
      <c r="I25" s="20"/>
    </row>
    <row r="26" spans="2:9" ht="10.5" customHeight="1" x14ac:dyDescent="0.2">
      <c r="B26" s="16" t="s">
        <v>91</v>
      </c>
      <c r="C26" s="289">
        <v>67483.94</v>
      </c>
      <c r="D26" s="289">
        <v>74004.399999999994</v>
      </c>
      <c r="E26" s="289">
        <v>141488.34</v>
      </c>
      <c r="F26" s="290">
        <v>40723.69</v>
      </c>
      <c r="G26" s="290">
        <v>552</v>
      </c>
      <c r="H26" s="179">
        <v>-9.9204133790478766E-2</v>
      </c>
      <c r="I26" s="34"/>
    </row>
    <row r="27" spans="2:9" ht="10.5" customHeight="1" x14ac:dyDescent="0.2">
      <c r="B27" s="16" t="s">
        <v>252</v>
      </c>
      <c r="C27" s="289"/>
      <c r="D27" s="289"/>
      <c r="E27" s="289"/>
      <c r="F27" s="290"/>
      <c r="G27" s="290"/>
      <c r="H27" s="179"/>
      <c r="I27" s="34"/>
    </row>
    <row r="28" spans="2:9" ht="10.5" customHeight="1" x14ac:dyDescent="0.2">
      <c r="B28" s="16" t="s">
        <v>95</v>
      </c>
      <c r="C28" s="289">
        <v>31531.699999999993</v>
      </c>
      <c r="D28" s="289">
        <v>139353.78000000003</v>
      </c>
      <c r="E28" s="289">
        <v>170885.48</v>
      </c>
      <c r="F28" s="290">
        <v>169970.88</v>
      </c>
      <c r="G28" s="290">
        <v>808.96</v>
      </c>
      <c r="H28" s="179">
        <v>-0.10571353691094998</v>
      </c>
      <c r="I28" s="34"/>
    </row>
    <row r="29" spans="2:9" ht="10.5" customHeight="1" x14ac:dyDescent="0.2">
      <c r="B29" s="16" t="s">
        <v>381</v>
      </c>
      <c r="C29" s="289">
        <v>6762259.6799999978</v>
      </c>
      <c r="D29" s="289">
        <v>3650667.2725000014</v>
      </c>
      <c r="E29" s="289">
        <v>10412926.952499999</v>
      </c>
      <c r="F29" s="290">
        <v>848</v>
      </c>
      <c r="G29" s="290">
        <v>82278.63</v>
      </c>
      <c r="H29" s="179">
        <v>7.2099951025958342E-2</v>
      </c>
      <c r="I29" s="34"/>
    </row>
    <row r="30" spans="2:9" ht="10.5" customHeight="1" x14ac:dyDescent="0.2">
      <c r="B30" s="16" t="s">
        <v>441</v>
      </c>
      <c r="C30" s="289"/>
      <c r="D30" s="289">
        <v>11010046.164562002</v>
      </c>
      <c r="E30" s="289">
        <v>11010046.164562002</v>
      </c>
      <c r="F30" s="290"/>
      <c r="G30" s="290"/>
      <c r="H30" s="179"/>
      <c r="I30" s="34"/>
    </row>
    <row r="31" spans="2:9" ht="10.5" customHeight="1" x14ac:dyDescent="0.2">
      <c r="B31" s="16" t="s">
        <v>346</v>
      </c>
      <c r="C31" s="289"/>
      <c r="D31" s="289">
        <v>82156</v>
      </c>
      <c r="E31" s="289">
        <v>82156</v>
      </c>
      <c r="F31" s="290"/>
      <c r="G31" s="290"/>
      <c r="H31" s="179">
        <v>0.27389443651925816</v>
      </c>
      <c r="I31" s="34"/>
    </row>
    <row r="32" spans="2:9" ht="10.5" customHeight="1" x14ac:dyDescent="0.2">
      <c r="B32" s="16" t="s">
        <v>312</v>
      </c>
      <c r="C32" s="289"/>
      <c r="D32" s="289"/>
      <c r="E32" s="289"/>
      <c r="F32" s="290"/>
      <c r="G32" s="290"/>
      <c r="H32" s="179"/>
      <c r="I32" s="34"/>
    </row>
    <row r="33" spans="1:11" ht="10.5" customHeight="1" x14ac:dyDescent="0.2">
      <c r="B33" s="16" t="s">
        <v>313</v>
      </c>
      <c r="C33" s="289"/>
      <c r="D33" s="289"/>
      <c r="E33" s="289"/>
      <c r="F33" s="290"/>
      <c r="G33" s="290"/>
      <c r="H33" s="179"/>
      <c r="I33" s="34"/>
    </row>
    <row r="34" spans="1:11" ht="10.5" customHeight="1" x14ac:dyDescent="0.2">
      <c r="B34" s="16" t="s">
        <v>491</v>
      </c>
      <c r="C34" s="289"/>
      <c r="D34" s="289"/>
      <c r="E34" s="289"/>
      <c r="F34" s="290"/>
      <c r="G34" s="290"/>
      <c r="H34" s="179"/>
      <c r="I34" s="34"/>
    </row>
    <row r="35" spans="1:11" ht="10.5" customHeight="1" x14ac:dyDescent="0.2">
      <c r="B35" s="16" t="s">
        <v>489</v>
      </c>
      <c r="C35" s="289"/>
      <c r="D35" s="289">
        <v>2700898.8986</v>
      </c>
      <c r="E35" s="289">
        <v>2700898.8986</v>
      </c>
      <c r="F35" s="290"/>
      <c r="G35" s="290"/>
      <c r="H35" s="179">
        <v>0.42704045296999738</v>
      </c>
      <c r="I35" s="34"/>
    </row>
    <row r="36" spans="1:11" ht="10.5" customHeight="1" x14ac:dyDescent="0.2">
      <c r="B36" s="16" t="s">
        <v>420</v>
      </c>
      <c r="C36" s="289"/>
      <c r="D36" s="289">
        <v>2186613.62371</v>
      </c>
      <c r="E36" s="289">
        <v>2186613.62371</v>
      </c>
      <c r="F36" s="290"/>
      <c r="G36" s="290"/>
      <c r="H36" s="179">
        <v>-3.7240701323622227E-2</v>
      </c>
      <c r="I36" s="34"/>
    </row>
    <row r="37" spans="1:11" ht="10.5" customHeight="1" x14ac:dyDescent="0.2">
      <c r="B37" s="574" t="s">
        <v>448</v>
      </c>
      <c r="C37" s="289"/>
      <c r="D37" s="289"/>
      <c r="E37" s="289"/>
      <c r="F37" s="290"/>
      <c r="G37" s="290"/>
      <c r="H37" s="179"/>
      <c r="I37" s="34"/>
    </row>
    <row r="38" spans="1:11" ht="10.5" hidden="1" customHeight="1" x14ac:dyDescent="0.2">
      <c r="B38" s="574"/>
      <c r="C38" s="289"/>
      <c r="D38" s="289"/>
      <c r="E38" s="289"/>
      <c r="F38" s="290"/>
      <c r="G38" s="290"/>
      <c r="H38" s="179"/>
      <c r="I38" s="34"/>
    </row>
    <row r="39" spans="1:11" ht="10.5" customHeight="1" x14ac:dyDescent="0.2">
      <c r="B39" s="16" t="s">
        <v>99</v>
      </c>
      <c r="C39" s="289">
        <v>183258.44999999998</v>
      </c>
      <c r="D39" s="289">
        <v>274854.42970900063</v>
      </c>
      <c r="E39" s="289">
        <v>458112.8797090007</v>
      </c>
      <c r="F39" s="290">
        <v>181303.63586000001</v>
      </c>
      <c r="G39" s="290">
        <v>2176.5627459999996</v>
      </c>
      <c r="H39" s="179">
        <v>-3.0189523646678262E-2</v>
      </c>
      <c r="I39" s="34"/>
    </row>
    <row r="40" spans="1:11" ht="10.5" customHeight="1" x14ac:dyDescent="0.2">
      <c r="B40" s="16" t="s">
        <v>283</v>
      </c>
      <c r="C40" s="289"/>
      <c r="D40" s="289">
        <v>-364512</v>
      </c>
      <c r="E40" s="289">
        <v>-364512</v>
      </c>
      <c r="F40" s="290"/>
      <c r="G40" s="290">
        <v>-2496</v>
      </c>
      <c r="H40" s="179">
        <v>0.25096779507454081</v>
      </c>
      <c r="I40" s="34"/>
    </row>
    <row r="41" spans="1:11" s="28" customFormat="1" ht="10.5" customHeight="1" x14ac:dyDescent="0.2">
      <c r="A41" s="24"/>
      <c r="B41" s="16" t="s">
        <v>279</v>
      </c>
      <c r="C41" s="289">
        <v>-5</v>
      </c>
      <c r="D41" s="289">
        <v>-15390484.800000001</v>
      </c>
      <c r="E41" s="289">
        <v>-15390489.800000001</v>
      </c>
      <c r="F41" s="290">
        <v>-4918</v>
      </c>
      <c r="G41" s="290">
        <v>-113137</v>
      </c>
      <c r="H41" s="179">
        <v>4.2451530400677839E-3</v>
      </c>
      <c r="I41" s="36"/>
      <c r="J41" s="5"/>
    </row>
    <row r="42" spans="1:11" s="28" customFormat="1" ht="10.5" customHeight="1" x14ac:dyDescent="0.2">
      <c r="A42" s="24"/>
      <c r="B42" s="35" t="s">
        <v>101</v>
      </c>
      <c r="C42" s="291">
        <v>309179377.41000098</v>
      </c>
      <c r="D42" s="291">
        <v>206535675.85623068</v>
      </c>
      <c r="E42" s="291">
        <v>515715053.26623166</v>
      </c>
      <c r="F42" s="292">
        <v>14794258.385859972</v>
      </c>
      <c r="G42" s="292">
        <v>3070720.2342460016</v>
      </c>
      <c r="H42" s="178">
        <v>8.6538402952789806E-2</v>
      </c>
      <c r="I42" s="36"/>
      <c r="K42" s="209" t="b">
        <f>IF(ABS(E42-SUM(E9:E13,E22:E41))&lt;0.001,TRUE,FALSE)</f>
        <v>1</v>
      </c>
    </row>
    <row r="43" spans="1:11" s="28" customFormat="1" ht="10.5" customHeight="1" x14ac:dyDescent="0.2">
      <c r="A43" s="24"/>
      <c r="B43" s="35"/>
      <c r="C43" s="291"/>
      <c r="D43" s="291"/>
      <c r="E43" s="291"/>
      <c r="F43" s="292"/>
      <c r="G43" s="292"/>
      <c r="H43" s="291"/>
      <c r="I43" s="36"/>
      <c r="K43" s="209"/>
    </row>
    <row r="44" spans="1:11" s="28" customFormat="1" ht="13.5" customHeight="1" x14ac:dyDescent="0.2">
      <c r="A44" s="24"/>
      <c r="B44" s="31" t="s">
        <v>102</v>
      </c>
      <c r="C44" s="291"/>
      <c r="D44" s="291"/>
      <c r="E44" s="291"/>
      <c r="F44" s="292"/>
      <c r="G44" s="292"/>
      <c r="H44" s="178"/>
      <c r="I44" s="36"/>
    </row>
    <row r="45" spans="1:11" ht="10.5" customHeight="1" x14ac:dyDescent="0.2">
      <c r="B45" s="16" t="s">
        <v>104</v>
      </c>
      <c r="C45" s="289">
        <v>250734893.5400002</v>
      </c>
      <c r="D45" s="289">
        <v>530263456.46999955</v>
      </c>
      <c r="E45" s="289">
        <v>780998350.00999975</v>
      </c>
      <c r="F45" s="290">
        <v>279300272.58999968</v>
      </c>
      <c r="G45" s="290">
        <v>4805744.0999999996</v>
      </c>
      <c r="H45" s="179">
        <v>3.7100308675556359E-2</v>
      </c>
      <c r="I45" s="20"/>
    </row>
    <row r="46" spans="1:11" ht="10.5" customHeight="1" x14ac:dyDescent="0.2">
      <c r="B46" s="33" t="s">
        <v>106</v>
      </c>
      <c r="C46" s="289">
        <v>250392980.12000024</v>
      </c>
      <c r="D46" s="289">
        <v>526437926.98999953</v>
      </c>
      <c r="E46" s="289">
        <v>776830907.10999978</v>
      </c>
      <c r="F46" s="290">
        <v>275621140.88999969</v>
      </c>
      <c r="G46" s="290">
        <v>4776122.8499999996</v>
      </c>
      <c r="H46" s="179">
        <v>3.7125432540991987E-2</v>
      </c>
      <c r="I46" s="34"/>
    </row>
    <row r="47" spans="1:11" ht="10.5" customHeight="1" x14ac:dyDescent="0.2">
      <c r="B47" s="33" t="s">
        <v>304</v>
      </c>
      <c r="C47" s="289">
        <v>6086217.9599999962</v>
      </c>
      <c r="D47" s="289">
        <v>134899807.5</v>
      </c>
      <c r="E47" s="289">
        <v>140986025.46000001</v>
      </c>
      <c r="F47" s="290">
        <v>114249039.78000002</v>
      </c>
      <c r="G47" s="290">
        <v>906139.30999999982</v>
      </c>
      <c r="H47" s="179">
        <v>7.2100382922400286E-2</v>
      </c>
      <c r="I47" s="34"/>
    </row>
    <row r="48" spans="1:11" ht="10.5" customHeight="1" x14ac:dyDescent="0.2">
      <c r="B48" s="33" t="s">
        <v>305</v>
      </c>
      <c r="C48" s="289">
        <v>33110.780000000035</v>
      </c>
      <c r="D48" s="289">
        <v>45700.159999999989</v>
      </c>
      <c r="E48" s="289">
        <v>78810.940000000031</v>
      </c>
      <c r="F48" s="290">
        <v>72587.61000000003</v>
      </c>
      <c r="G48" s="290">
        <v>138.24</v>
      </c>
      <c r="H48" s="179">
        <v>-0.1347039418426097</v>
      </c>
      <c r="I48" s="34"/>
    </row>
    <row r="49" spans="2:9" ht="10.5" customHeight="1" x14ac:dyDescent="0.2">
      <c r="B49" s="33" t="s">
        <v>306</v>
      </c>
      <c r="C49" s="289">
        <v>404514.51000000018</v>
      </c>
      <c r="D49" s="289">
        <v>59696099.349999882</v>
      </c>
      <c r="E49" s="289">
        <v>60100613.859999873</v>
      </c>
      <c r="F49" s="290">
        <v>58800581.789999872</v>
      </c>
      <c r="G49" s="290">
        <v>371318.02999999997</v>
      </c>
      <c r="H49" s="179">
        <v>7.1573452232224444E-2</v>
      </c>
      <c r="I49" s="34"/>
    </row>
    <row r="50" spans="2:9" ht="10.5" customHeight="1" x14ac:dyDescent="0.2">
      <c r="B50" s="33" t="s">
        <v>307</v>
      </c>
      <c r="C50" s="289">
        <v>60152539.130000122</v>
      </c>
      <c r="D50" s="289">
        <v>46781994.639999926</v>
      </c>
      <c r="E50" s="289">
        <v>106934533.77000006</v>
      </c>
      <c r="F50" s="290">
        <v>5474411.9500000011</v>
      </c>
      <c r="G50" s="290">
        <v>700713.78999999992</v>
      </c>
      <c r="H50" s="179">
        <v>1.4317555523995384E-2</v>
      </c>
      <c r="I50" s="34"/>
    </row>
    <row r="51" spans="2:9" ht="10.5" customHeight="1" x14ac:dyDescent="0.2">
      <c r="B51" s="33" t="s">
        <v>308</v>
      </c>
      <c r="C51" s="289">
        <v>88638371.260000005</v>
      </c>
      <c r="D51" s="289">
        <v>78862392.639999926</v>
      </c>
      <c r="E51" s="289">
        <v>167500763.89999995</v>
      </c>
      <c r="F51" s="290">
        <v>24565479.759999946</v>
      </c>
      <c r="G51" s="290">
        <v>955042.21</v>
      </c>
      <c r="H51" s="179">
        <v>4.3639238923952162E-2</v>
      </c>
      <c r="I51" s="34"/>
    </row>
    <row r="52" spans="2:9" ht="10.5" customHeight="1" x14ac:dyDescent="0.2">
      <c r="B52" s="33" t="s">
        <v>309</v>
      </c>
      <c r="C52" s="289">
        <v>95078226.480000094</v>
      </c>
      <c r="D52" s="289">
        <v>206151932.69999981</v>
      </c>
      <c r="E52" s="289">
        <v>301230159.17999983</v>
      </c>
      <c r="F52" s="290">
        <v>72459039.999999851</v>
      </c>
      <c r="G52" s="290">
        <v>1842771.27</v>
      </c>
      <c r="H52" s="179">
        <v>1.9669909328956514E-2</v>
      </c>
      <c r="I52" s="34"/>
    </row>
    <row r="53" spans="2:9" ht="10.5" customHeight="1" x14ac:dyDescent="0.2">
      <c r="B53" s="33" t="s">
        <v>105</v>
      </c>
      <c r="C53" s="289">
        <v>341913.42000000004</v>
      </c>
      <c r="D53" s="289">
        <v>3825529.4800000023</v>
      </c>
      <c r="E53" s="289">
        <v>4167442.9000000027</v>
      </c>
      <c r="F53" s="290">
        <v>3679131.7000000025</v>
      </c>
      <c r="G53" s="290">
        <v>29621.250000000007</v>
      </c>
      <c r="H53" s="179">
        <v>3.2438267490099371E-2</v>
      </c>
      <c r="I53" s="34"/>
    </row>
    <row r="54" spans="2:9" ht="10.5" customHeight="1" x14ac:dyDescent="0.2">
      <c r="B54" s="16" t="s">
        <v>22</v>
      </c>
      <c r="C54" s="289">
        <v>128878917.22999981</v>
      </c>
      <c r="D54" s="289">
        <v>80052391.458149984</v>
      </c>
      <c r="E54" s="289">
        <v>208931308.68814978</v>
      </c>
      <c r="F54" s="290">
        <v>17573076.16</v>
      </c>
      <c r="G54" s="290">
        <v>950846.11699999974</v>
      </c>
      <c r="H54" s="179">
        <v>1.9196387229186929E-2</v>
      </c>
      <c r="I54" s="34"/>
    </row>
    <row r="55" spans="2:9" ht="10.5" customHeight="1" x14ac:dyDescent="0.2">
      <c r="B55" s="16" t="s">
        <v>387</v>
      </c>
      <c r="C55" s="289">
        <v>37910.864276999979</v>
      </c>
      <c r="D55" s="289">
        <v>81777.070157999915</v>
      </c>
      <c r="E55" s="289">
        <v>119687.93443499989</v>
      </c>
      <c r="F55" s="290">
        <v>3476.8161</v>
      </c>
      <c r="G55" s="290">
        <v>633.40800000000002</v>
      </c>
      <c r="H55" s="179"/>
      <c r="I55" s="34"/>
    </row>
    <row r="56" spans="2:9" ht="10.5" customHeight="1" x14ac:dyDescent="0.2">
      <c r="B56" s="16" t="s">
        <v>107</v>
      </c>
      <c r="C56" s="289"/>
      <c r="D56" s="289">
        <v>152638959.23999989</v>
      </c>
      <c r="E56" s="289">
        <v>152638959.23999989</v>
      </c>
      <c r="F56" s="290">
        <v>151243307.6399999</v>
      </c>
      <c r="G56" s="290">
        <v>809324.74000000011</v>
      </c>
      <c r="H56" s="179">
        <v>0.10123289098397437</v>
      </c>
      <c r="I56" s="34"/>
    </row>
    <row r="57" spans="2:9" ht="10.5" customHeight="1" x14ac:dyDescent="0.2">
      <c r="B57" s="33" t="s">
        <v>110</v>
      </c>
      <c r="C57" s="289"/>
      <c r="D57" s="289">
        <v>42742342.469999976</v>
      </c>
      <c r="E57" s="289">
        <v>42742342.469999976</v>
      </c>
      <c r="F57" s="290">
        <v>42742342.469999976</v>
      </c>
      <c r="G57" s="290">
        <v>226435.74000000005</v>
      </c>
      <c r="H57" s="179">
        <v>6.9366594397325398E-2</v>
      </c>
      <c r="I57" s="34"/>
    </row>
    <row r="58" spans="2:9" ht="10.5" customHeight="1" x14ac:dyDescent="0.2">
      <c r="B58" s="33" t="s">
        <v>109</v>
      </c>
      <c r="C58" s="289"/>
      <c r="D58" s="289">
        <v>78408315.169999912</v>
      </c>
      <c r="E58" s="289">
        <v>78408315.169999912</v>
      </c>
      <c r="F58" s="290">
        <v>78408315.169999912</v>
      </c>
      <c r="G58" s="290">
        <v>418089.00000000006</v>
      </c>
      <c r="H58" s="179">
        <v>8.7851741178025966E-2</v>
      </c>
      <c r="I58" s="34"/>
    </row>
    <row r="59" spans="2:9" ht="10.5" customHeight="1" x14ac:dyDescent="0.2">
      <c r="B59" s="33" t="s">
        <v>112</v>
      </c>
      <c r="C59" s="289"/>
      <c r="D59" s="289">
        <v>31166750</v>
      </c>
      <c r="E59" s="289">
        <v>31166750</v>
      </c>
      <c r="F59" s="290">
        <v>30092650</v>
      </c>
      <c r="G59" s="290">
        <v>164300</v>
      </c>
      <c r="H59" s="179">
        <v>0.18781270862897825</v>
      </c>
      <c r="I59" s="34"/>
    </row>
    <row r="60" spans="2:9" ht="10.5" customHeight="1" x14ac:dyDescent="0.2">
      <c r="B60" s="33" t="s">
        <v>111</v>
      </c>
      <c r="C60" s="289"/>
      <c r="D60" s="289">
        <v>321551.59999999998</v>
      </c>
      <c r="E60" s="289">
        <v>321551.59999999998</v>
      </c>
      <c r="F60" s="290"/>
      <c r="G60" s="290">
        <v>500</v>
      </c>
      <c r="H60" s="179">
        <v>-2.9407751937985394E-3</v>
      </c>
      <c r="I60" s="20"/>
    </row>
    <row r="61" spans="2:9" ht="10.5" customHeight="1" x14ac:dyDescent="0.2">
      <c r="B61" s="16" t="s">
        <v>103</v>
      </c>
      <c r="C61" s="289"/>
      <c r="D61" s="289"/>
      <c r="E61" s="289"/>
      <c r="F61" s="290"/>
      <c r="G61" s="290"/>
      <c r="H61" s="179"/>
      <c r="I61" s="20"/>
    </row>
    <row r="62" spans="2:9" ht="10.5" customHeight="1" x14ac:dyDescent="0.2">
      <c r="B62" s="16" t="s">
        <v>96</v>
      </c>
      <c r="C62" s="289"/>
      <c r="D62" s="289"/>
      <c r="E62" s="289"/>
      <c r="F62" s="290"/>
      <c r="G62" s="290"/>
      <c r="H62" s="179"/>
      <c r="I62" s="34"/>
    </row>
    <row r="63" spans="2:9" ht="10.5" customHeight="1" x14ac:dyDescent="0.2">
      <c r="B63" s="16" t="s">
        <v>95</v>
      </c>
      <c r="C63" s="289">
        <v>347471.16999999981</v>
      </c>
      <c r="D63" s="289">
        <v>3091593.7599999988</v>
      </c>
      <c r="E63" s="289">
        <v>3439064.9299999988</v>
      </c>
      <c r="F63" s="290">
        <v>3332703.7299999986</v>
      </c>
      <c r="G63" s="290">
        <v>11657.760000000002</v>
      </c>
      <c r="H63" s="179">
        <v>-5.5493602769400296E-2</v>
      </c>
      <c r="I63" s="34"/>
    </row>
    <row r="64" spans="2:9" ht="10.5" customHeight="1" x14ac:dyDescent="0.2">
      <c r="B64" s="16" t="s">
        <v>381</v>
      </c>
      <c r="C64" s="289">
        <v>2449647.0300000045</v>
      </c>
      <c r="D64" s="289">
        <v>2709720.5149999931</v>
      </c>
      <c r="E64" s="289">
        <v>5159367.5449999981</v>
      </c>
      <c r="F64" s="290">
        <v>13726.960000000001</v>
      </c>
      <c r="G64" s="290">
        <v>16112.970000000001</v>
      </c>
      <c r="H64" s="179">
        <v>0.21952190126990923</v>
      </c>
      <c r="I64" s="34"/>
    </row>
    <row r="65" spans="1:10" ht="10.5" customHeight="1" x14ac:dyDescent="0.2">
      <c r="B65" s="16" t="s">
        <v>418</v>
      </c>
      <c r="C65" s="289"/>
      <c r="D65" s="289">
        <v>51395.215005999999</v>
      </c>
      <c r="E65" s="289">
        <v>51395.215005999999</v>
      </c>
      <c r="F65" s="290"/>
      <c r="G65" s="290">
        <v>3528</v>
      </c>
      <c r="H65" s="179">
        <v>-0.38046877717561078</v>
      </c>
      <c r="I65" s="34"/>
    </row>
    <row r="66" spans="1:10" ht="10.5" customHeight="1" x14ac:dyDescent="0.2">
      <c r="B66" s="16" t="s">
        <v>441</v>
      </c>
      <c r="C66" s="289"/>
      <c r="D66" s="289">
        <v>3740194.6453759996</v>
      </c>
      <c r="E66" s="289">
        <v>3740194.6453759996</v>
      </c>
      <c r="F66" s="290"/>
      <c r="G66" s="290"/>
      <c r="H66" s="179"/>
      <c r="I66" s="34"/>
    </row>
    <row r="67" spans="1:10" ht="10.5" customHeight="1" x14ac:dyDescent="0.2">
      <c r="B67" s="16" t="s">
        <v>346</v>
      </c>
      <c r="C67" s="289"/>
      <c r="D67" s="289">
        <v>759</v>
      </c>
      <c r="E67" s="289">
        <v>759</v>
      </c>
      <c r="F67" s="290"/>
      <c r="G67" s="290"/>
      <c r="H67" s="179">
        <v>6.4516129032258007E-2</v>
      </c>
      <c r="I67" s="34"/>
    </row>
    <row r="68" spans="1:10" ht="10.5" customHeight="1" x14ac:dyDescent="0.2">
      <c r="B68" s="16" t="s">
        <v>312</v>
      </c>
      <c r="C68" s="289"/>
      <c r="D68" s="289"/>
      <c r="E68" s="289"/>
      <c r="F68" s="290"/>
      <c r="G68" s="290"/>
      <c r="H68" s="179"/>
      <c r="I68" s="34"/>
    </row>
    <row r="69" spans="1:10" ht="10.5" customHeight="1" x14ac:dyDescent="0.2">
      <c r="B69" s="16" t="s">
        <v>313</v>
      </c>
      <c r="C69" s="289"/>
      <c r="D69" s="289"/>
      <c r="E69" s="289"/>
      <c r="F69" s="290"/>
      <c r="G69" s="290"/>
      <c r="H69" s="179"/>
      <c r="I69" s="34"/>
    </row>
    <row r="70" spans="1:10" ht="10.5" customHeight="1" x14ac:dyDescent="0.2">
      <c r="B70" s="16" t="s">
        <v>94</v>
      </c>
      <c r="C70" s="289">
        <v>26932.53999999999</v>
      </c>
      <c r="D70" s="289">
        <v>632439.35</v>
      </c>
      <c r="E70" s="289">
        <v>659371.8899999999</v>
      </c>
      <c r="F70" s="290"/>
      <c r="G70" s="290">
        <v>2328.4499999999998</v>
      </c>
      <c r="H70" s="179">
        <v>-9.003612492545332E-2</v>
      </c>
      <c r="I70" s="34"/>
    </row>
    <row r="71" spans="1:10" ht="10.5" customHeight="1" x14ac:dyDescent="0.2">
      <c r="B71" s="16" t="s">
        <v>92</v>
      </c>
      <c r="C71" s="289">
        <v>116616.68000000007</v>
      </c>
      <c r="D71" s="289">
        <v>14248.42</v>
      </c>
      <c r="E71" s="289">
        <v>130865.10000000006</v>
      </c>
      <c r="F71" s="290">
        <v>841.61</v>
      </c>
      <c r="G71" s="290">
        <v>216.91000000000003</v>
      </c>
      <c r="H71" s="179">
        <v>-0.4096748118834691</v>
      </c>
      <c r="I71" s="34"/>
    </row>
    <row r="72" spans="1:10" ht="10.5" customHeight="1" x14ac:dyDescent="0.2">
      <c r="B72" s="16" t="s">
        <v>93</v>
      </c>
      <c r="C72" s="289">
        <v>186357.31</v>
      </c>
      <c r="D72" s="289">
        <v>36059.410000000003</v>
      </c>
      <c r="E72" s="289">
        <v>222416.72</v>
      </c>
      <c r="F72" s="290">
        <v>8468.68</v>
      </c>
      <c r="G72" s="290">
        <v>186.75</v>
      </c>
      <c r="H72" s="179">
        <v>-0.30624124152521459</v>
      </c>
      <c r="I72" s="34"/>
    </row>
    <row r="73" spans="1:10" ht="10.5" customHeight="1" x14ac:dyDescent="0.2">
      <c r="B73" s="16" t="s">
        <v>91</v>
      </c>
      <c r="C73" s="289">
        <v>8842.25</v>
      </c>
      <c r="D73" s="289">
        <v>15212.51</v>
      </c>
      <c r="E73" s="289">
        <v>24054.760000000002</v>
      </c>
      <c r="F73" s="290">
        <v>5177.93</v>
      </c>
      <c r="G73" s="290">
        <v>56</v>
      </c>
      <c r="H73" s="179">
        <v>2.432819709199463E-2</v>
      </c>
      <c r="I73" s="34"/>
    </row>
    <row r="74" spans="1:10" s="28" customFormat="1" ht="10.5" customHeight="1" x14ac:dyDescent="0.2">
      <c r="A74" s="24"/>
      <c r="B74" s="16" t="s">
        <v>100</v>
      </c>
      <c r="C74" s="289">
        <v>66153.090000000011</v>
      </c>
      <c r="D74" s="289">
        <v>175298.68999999997</v>
      </c>
      <c r="E74" s="289">
        <v>241451.77999999997</v>
      </c>
      <c r="F74" s="290">
        <v>3135.2199999999957</v>
      </c>
      <c r="G74" s="290">
        <v>528.71</v>
      </c>
      <c r="H74" s="179">
        <v>-0.27734410097150952</v>
      </c>
      <c r="I74" s="27"/>
      <c r="J74" s="5"/>
    </row>
    <row r="75" spans="1:10" s="28" customFormat="1" ht="10.5" customHeight="1" x14ac:dyDescent="0.2">
      <c r="A75" s="24"/>
      <c r="B75" s="16" t="s">
        <v>388</v>
      </c>
      <c r="C75" s="289">
        <v>394.54572300000075</v>
      </c>
      <c r="D75" s="289">
        <v>851.06984199999977</v>
      </c>
      <c r="E75" s="289">
        <v>1245.6155650000005</v>
      </c>
      <c r="F75" s="290">
        <v>36.183899999999994</v>
      </c>
      <c r="G75" s="290">
        <v>6.5920000000000014</v>
      </c>
      <c r="H75" s="179"/>
      <c r="I75" s="27"/>
      <c r="J75" s="5"/>
    </row>
    <row r="76" spans="1:10" ht="10.5" customHeight="1" x14ac:dyDescent="0.2">
      <c r="B76" s="16" t="s">
        <v>97</v>
      </c>
      <c r="C76" s="289"/>
      <c r="D76" s="289"/>
      <c r="E76" s="289"/>
      <c r="F76" s="290"/>
      <c r="G76" s="290"/>
      <c r="H76" s="179"/>
      <c r="I76" s="20"/>
    </row>
    <row r="77" spans="1:10" ht="10.5" customHeight="1" x14ac:dyDescent="0.2">
      <c r="B77" s="16" t="s">
        <v>380</v>
      </c>
      <c r="C77" s="289"/>
      <c r="D77" s="289"/>
      <c r="E77" s="289"/>
      <c r="F77" s="290"/>
      <c r="G77" s="290"/>
      <c r="H77" s="179"/>
      <c r="I77" s="20"/>
    </row>
    <row r="78" spans="1:10" ht="10.5" customHeight="1" x14ac:dyDescent="0.2">
      <c r="B78" s="16" t="s">
        <v>419</v>
      </c>
      <c r="C78" s="289"/>
      <c r="D78" s="289"/>
      <c r="E78" s="289"/>
      <c r="F78" s="290"/>
      <c r="G78" s="290"/>
      <c r="H78" s="179"/>
      <c r="I78" s="20"/>
    </row>
    <row r="79" spans="1:10" ht="10.5" customHeight="1" x14ac:dyDescent="0.2">
      <c r="B79" s="16" t="s">
        <v>303</v>
      </c>
      <c r="C79" s="289"/>
      <c r="D79" s="289"/>
      <c r="E79" s="289"/>
      <c r="F79" s="290"/>
      <c r="G79" s="290"/>
      <c r="H79" s="179"/>
      <c r="I79" s="34"/>
    </row>
    <row r="80" spans="1:10" ht="10.5" customHeight="1" x14ac:dyDescent="0.2">
      <c r="B80" s="268" t="s">
        <v>255</v>
      </c>
      <c r="C80" s="289"/>
      <c r="D80" s="289">
        <v>5250</v>
      </c>
      <c r="E80" s="289">
        <v>5250</v>
      </c>
      <c r="F80" s="290">
        <v>5250</v>
      </c>
      <c r="G80" s="290"/>
      <c r="H80" s="179">
        <v>0.34615384615384626</v>
      </c>
      <c r="I80" s="34"/>
    </row>
    <row r="81" spans="1:11" ht="10.5" customHeight="1" x14ac:dyDescent="0.2">
      <c r="B81" s="16" t="s">
        <v>491</v>
      </c>
      <c r="C81" s="289"/>
      <c r="D81" s="289"/>
      <c r="E81" s="289"/>
      <c r="F81" s="290"/>
      <c r="G81" s="290"/>
      <c r="H81" s="179"/>
      <c r="I81" s="34"/>
    </row>
    <row r="82" spans="1:11" ht="10.5" customHeight="1" x14ac:dyDescent="0.2">
      <c r="B82" s="268" t="s">
        <v>489</v>
      </c>
      <c r="C82" s="289"/>
      <c r="D82" s="289">
        <v>15507.162</v>
      </c>
      <c r="E82" s="289">
        <v>15507.162</v>
      </c>
      <c r="F82" s="290"/>
      <c r="G82" s="290"/>
      <c r="H82" s="179">
        <v>-0.27668715262035493</v>
      </c>
      <c r="I82" s="34"/>
    </row>
    <row r="83" spans="1:11" ht="10.5" customHeight="1" x14ac:dyDescent="0.2">
      <c r="B83" s="16" t="s">
        <v>420</v>
      </c>
      <c r="C83" s="289"/>
      <c r="D83" s="289">
        <v>713980.9375</v>
      </c>
      <c r="E83" s="289">
        <v>713980.9375</v>
      </c>
      <c r="F83" s="290"/>
      <c r="G83" s="290"/>
      <c r="H83" s="179">
        <v>0.75833343656142627</v>
      </c>
      <c r="I83" s="34"/>
    </row>
    <row r="84" spans="1:11" ht="10.5" customHeight="1" x14ac:dyDescent="0.2">
      <c r="B84" s="574" t="s">
        <v>447</v>
      </c>
      <c r="C84" s="289"/>
      <c r="D84" s="289">
        <v>709</v>
      </c>
      <c r="E84" s="289">
        <v>709</v>
      </c>
      <c r="F84" s="290"/>
      <c r="G84" s="290"/>
      <c r="H84" s="179">
        <v>-0.97169208656072825</v>
      </c>
      <c r="I84" s="34"/>
    </row>
    <row r="85" spans="1:11" ht="10.5" hidden="1" customHeight="1" x14ac:dyDescent="0.2">
      <c r="B85" s="574"/>
      <c r="C85" s="289"/>
      <c r="D85" s="289"/>
      <c r="E85" s="289"/>
      <c r="F85" s="290"/>
      <c r="G85" s="290"/>
      <c r="H85" s="179"/>
      <c r="I85" s="34"/>
    </row>
    <row r="86" spans="1:11" ht="10.5" customHeight="1" x14ac:dyDescent="0.2">
      <c r="B86" s="16" t="s">
        <v>99</v>
      </c>
      <c r="C86" s="289">
        <v>337377.89000000065</v>
      </c>
      <c r="D86" s="289">
        <v>330593.53311500058</v>
      </c>
      <c r="E86" s="289">
        <v>667971.42311500129</v>
      </c>
      <c r="F86" s="290">
        <v>63158.235227000012</v>
      </c>
      <c r="G86" s="290">
        <v>2089.51505</v>
      </c>
      <c r="H86" s="179">
        <v>0.11327082873541694</v>
      </c>
      <c r="I86" s="34"/>
    </row>
    <row r="87" spans="1:11" ht="10.5" customHeight="1" x14ac:dyDescent="0.2">
      <c r="B87" s="16" t="s">
        <v>283</v>
      </c>
      <c r="C87" s="289"/>
      <c r="D87" s="289">
        <v>-2281416</v>
      </c>
      <c r="E87" s="289">
        <v>-2281416</v>
      </c>
      <c r="F87" s="290">
        <v>-21768</v>
      </c>
      <c r="G87" s="290">
        <v>-17016</v>
      </c>
      <c r="H87" s="179">
        <v>5.6445876861524802E-2</v>
      </c>
      <c r="I87" s="34"/>
    </row>
    <row r="88" spans="1:11" ht="10.5" customHeight="1" x14ac:dyDescent="0.2">
      <c r="B88" s="16" t="s">
        <v>279</v>
      </c>
      <c r="C88" s="289">
        <v>1</v>
      </c>
      <c r="D88" s="289">
        <v>-13827843</v>
      </c>
      <c r="E88" s="289">
        <v>-13827842</v>
      </c>
      <c r="F88" s="290">
        <v>-58582</v>
      </c>
      <c r="G88" s="290">
        <v>-79402</v>
      </c>
      <c r="H88" s="179">
        <v>-6.6016342983541421E-3</v>
      </c>
      <c r="I88" s="20"/>
    </row>
    <row r="89" spans="1:11" s="28" customFormat="1" ht="15.75" customHeight="1" x14ac:dyDescent="0.2">
      <c r="A89" s="24"/>
      <c r="B89" s="35" t="s">
        <v>108</v>
      </c>
      <c r="C89" s="291">
        <v>383191515.13999999</v>
      </c>
      <c r="D89" s="291">
        <v>758461138.45614648</v>
      </c>
      <c r="E89" s="291">
        <v>1141652653.5961463</v>
      </c>
      <c r="F89" s="292">
        <v>451472281.75522655</v>
      </c>
      <c r="G89" s="292">
        <v>6506842.0220500007</v>
      </c>
      <c r="H89" s="178">
        <v>4.5149683862576229E-2</v>
      </c>
      <c r="I89" s="36"/>
      <c r="J89" s="5"/>
      <c r="K89" s="209" t="b">
        <f>IF(ABS(E89-SUM(E45,E54:E56,E61:E88))&lt;0.001,TRUE,FALSE)</f>
        <v>1</v>
      </c>
    </row>
    <row r="90" spans="1:11" s="28" customFormat="1" ht="15.75" customHeight="1" x14ac:dyDescent="0.2">
      <c r="A90" s="24"/>
      <c r="B90" s="35"/>
      <c r="C90" s="291"/>
      <c r="D90" s="291"/>
      <c r="E90" s="291"/>
      <c r="F90" s="292"/>
      <c r="G90" s="292"/>
      <c r="H90" s="178"/>
      <c r="I90" s="36"/>
      <c r="J90" s="5"/>
      <c r="K90" s="209"/>
    </row>
    <row r="91" spans="1:11" ht="15.75" customHeight="1" x14ac:dyDescent="0.2">
      <c r="B91" s="31" t="s">
        <v>341</v>
      </c>
      <c r="C91" s="289"/>
      <c r="D91" s="289"/>
      <c r="E91" s="289"/>
      <c r="F91" s="290"/>
      <c r="G91" s="290"/>
      <c r="H91" s="179"/>
      <c r="I91" s="34"/>
    </row>
    <row r="92" spans="1:11" s="28" customFormat="1" ht="13.5" customHeight="1" x14ac:dyDescent="0.2">
      <c r="A92" s="24"/>
      <c r="B92" s="16" t="s">
        <v>22</v>
      </c>
      <c r="C92" s="289">
        <v>402116859.64000082</v>
      </c>
      <c r="D92" s="289">
        <v>223895587.30459964</v>
      </c>
      <c r="E92" s="289">
        <v>626012446.94460034</v>
      </c>
      <c r="F92" s="290">
        <v>28733445.789999973</v>
      </c>
      <c r="G92" s="290">
        <v>3682180.7885000012</v>
      </c>
      <c r="H92" s="179">
        <v>6.229972790532412E-2</v>
      </c>
      <c r="I92" s="36"/>
    </row>
    <row r="93" spans="1:11" ht="10.5" customHeight="1" x14ac:dyDescent="0.2">
      <c r="B93" s="16" t="s">
        <v>387</v>
      </c>
      <c r="C93" s="289">
        <v>41565.112276999978</v>
      </c>
      <c r="D93" s="289">
        <v>96833.57822199988</v>
      </c>
      <c r="E93" s="289">
        <v>138398.69049899987</v>
      </c>
      <c r="F93" s="290">
        <v>4129.2080999999998</v>
      </c>
      <c r="G93" s="290">
        <v>706.10919999999999</v>
      </c>
      <c r="H93" s="179"/>
      <c r="I93" s="34"/>
    </row>
    <row r="94" spans="1:11" ht="10.5" customHeight="1" x14ac:dyDescent="0.2">
      <c r="B94" s="16" t="s">
        <v>104</v>
      </c>
      <c r="C94" s="289">
        <v>270631701.58000022</v>
      </c>
      <c r="D94" s="289">
        <v>547770566.58999956</v>
      </c>
      <c r="E94" s="289">
        <v>818402268.1699996</v>
      </c>
      <c r="F94" s="290">
        <v>282527410.94999969</v>
      </c>
      <c r="G94" s="290">
        <v>5013079.5399999991</v>
      </c>
      <c r="H94" s="179">
        <v>3.7146150714220783E-2</v>
      </c>
      <c r="I94" s="34"/>
    </row>
    <row r="95" spans="1:11" ht="10.5" customHeight="1" x14ac:dyDescent="0.2">
      <c r="B95" s="33" t="s">
        <v>106</v>
      </c>
      <c r="C95" s="289">
        <v>270220064.87000018</v>
      </c>
      <c r="D95" s="289">
        <v>543487508.30999959</v>
      </c>
      <c r="E95" s="289">
        <v>813707573.17999971</v>
      </c>
      <c r="F95" s="290">
        <v>278403273.78999966</v>
      </c>
      <c r="G95" s="290">
        <v>4977715.08</v>
      </c>
      <c r="H95" s="179">
        <v>3.7286029087683081E-2</v>
      </c>
      <c r="I95" s="34"/>
    </row>
    <row r="96" spans="1:11" s="28" customFormat="1" ht="10.5" customHeight="1" x14ac:dyDescent="0.2">
      <c r="A96" s="24"/>
      <c r="B96" s="33" t="s">
        <v>304</v>
      </c>
      <c r="C96" s="289">
        <v>7326879.2099999981</v>
      </c>
      <c r="D96" s="289">
        <v>135486330.10000002</v>
      </c>
      <c r="E96" s="289">
        <v>142813209.31</v>
      </c>
      <c r="F96" s="290">
        <v>114451112.77000001</v>
      </c>
      <c r="G96" s="290">
        <v>918800.05999999982</v>
      </c>
      <c r="H96" s="179">
        <v>7.2450213788213258E-2</v>
      </c>
      <c r="I96" s="27"/>
      <c r="J96" s="5"/>
    </row>
    <row r="97" spans="1:10" s="28" customFormat="1" ht="10.5" customHeight="1" x14ac:dyDescent="0.2">
      <c r="A97" s="24"/>
      <c r="B97" s="33" t="s">
        <v>305</v>
      </c>
      <c r="C97" s="289">
        <v>33151.100000000035</v>
      </c>
      <c r="D97" s="289">
        <v>45700.159999999989</v>
      </c>
      <c r="E97" s="289">
        <v>78851.260000000024</v>
      </c>
      <c r="F97" s="290">
        <v>72587.61000000003</v>
      </c>
      <c r="G97" s="290">
        <v>138.24</v>
      </c>
      <c r="H97" s="179">
        <v>-0.13502708084367376</v>
      </c>
      <c r="I97" s="27"/>
      <c r="J97" s="5"/>
    </row>
    <row r="98" spans="1:10" s="28" customFormat="1" ht="10.5" customHeight="1" x14ac:dyDescent="0.2">
      <c r="A98" s="24"/>
      <c r="B98" s="33" t="s">
        <v>306</v>
      </c>
      <c r="C98" s="289">
        <v>405340.25000000023</v>
      </c>
      <c r="D98" s="289">
        <v>59717590.939999886</v>
      </c>
      <c r="E98" s="289">
        <v>60122931.189999878</v>
      </c>
      <c r="F98" s="290">
        <v>58821529.629999876</v>
      </c>
      <c r="G98" s="290">
        <v>371318.02999999997</v>
      </c>
      <c r="H98" s="179">
        <v>7.165903597075296E-2</v>
      </c>
      <c r="I98" s="27"/>
      <c r="J98" s="5"/>
    </row>
    <row r="99" spans="1:10" s="28" customFormat="1" ht="10.5" customHeight="1" x14ac:dyDescent="0.2">
      <c r="A99" s="24"/>
      <c r="B99" s="33" t="s">
        <v>307</v>
      </c>
      <c r="C99" s="289">
        <v>67257826.810000107</v>
      </c>
      <c r="D99" s="289">
        <v>52775378.319999918</v>
      </c>
      <c r="E99" s="289">
        <v>120033205.13000004</v>
      </c>
      <c r="F99" s="290">
        <v>5900102.1000000015</v>
      </c>
      <c r="G99" s="290">
        <v>770943.98</v>
      </c>
      <c r="H99" s="179">
        <v>-7.8334612527375391E-4</v>
      </c>
      <c r="I99" s="27"/>
      <c r="J99" s="5"/>
    </row>
    <row r="100" spans="1:10" s="28" customFormat="1" ht="10.5" customHeight="1" x14ac:dyDescent="0.2">
      <c r="A100" s="24"/>
      <c r="B100" s="33" t="s">
        <v>308</v>
      </c>
      <c r="C100" s="289">
        <v>89141480.820000008</v>
      </c>
      <c r="D100" s="289">
        <v>78903172.189999923</v>
      </c>
      <c r="E100" s="289">
        <v>168044653.00999996</v>
      </c>
      <c r="F100" s="290">
        <v>24576443.459999949</v>
      </c>
      <c r="G100" s="290">
        <v>958331.61999999988</v>
      </c>
      <c r="H100" s="179">
        <v>4.4724472736718646E-2</v>
      </c>
      <c r="I100" s="27"/>
      <c r="J100" s="5"/>
    </row>
    <row r="101" spans="1:10" s="28" customFormat="1" ht="10.5" customHeight="1" x14ac:dyDescent="0.2">
      <c r="A101" s="24"/>
      <c r="B101" s="33" t="s">
        <v>309</v>
      </c>
      <c r="C101" s="289">
        <v>106055386.6800001</v>
      </c>
      <c r="D101" s="289">
        <v>216559336.59999979</v>
      </c>
      <c r="E101" s="289">
        <v>322614723.27999985</v>
      </c>
      <c r="F101" s="290">
        <v>74581498.219999865</v>
      </c>
      <c r="G101" s="290">
        <v>1958183.15</v>
      </c>
      <c r="H101" s="179">
        <v>2.7039446031230874E-2</v>
      </c>
      <c r="I101" s="27"/>
      <c r="J101" s="5"/>
    </row>
    <row r="102" spans="1:10" s="28" customFormat="1" ht="10.5" customHeight="1" x14ac:dyDescent="0.2">
      <c r="A102" s="24"/>
      <c r="B102" s="33" t="s">
        <v>105</v>
      </c>
      <c r="C102" s="289">
        <v>411636.70999999996</v>
      </c>
      <c r="D102" s="289">
        <v>4283058.2800000031</v>
      </c>
      <c r="E102" s="289">
        <v>4694694.990000003</v>
      </c>
      <c r="F102" s="290">
        <v>4124137.1600000029</v>
      </c>
      <c r="G102" s="290">
        <v>35364.460000000006</v>
      </c>
      <c r="H102" s="179">
        <v>1.3458659880080104E-2</v>
      </c>
      <c r="I102" s="27"/>
      <c r="J102" s="5"/>
    </row>
    <row r="103" spans="1:10" ht="10.5" customHeight="1" x14ac:dyDescent="0.2">
      <c r="B103" s="16" t="s">
        <v>100</v>
      </c>
      <c r="C103" s="289">
        <v>9057681.2799999826</v>
      </c>
      <c r="D103" s="289">
        <v>40938960.929100037</v>
      </c>
      <c r="E103" s="289">
        <v>49996642.209100008</v>
      </c>
      <c r="F103" s="290">
        <v>20427.409999999993</v>
      </c>
      <c r="G103" s="290">
        <v>162225.18</v>
      </c>
      <c r="H103" s="179">
        <v>-1.9368857077929902E-2</v>
      </c>
      <c r="I103" s="34"/>
    </row>
    <row r="104" spans="1:10" ht="10.5" customHeight="1" x14ac:dyDescent="0.2">
      <c r="B104" s="16" t="s">
        <v>388</v>
      </c>
      <c r="C104" s="289">
        <v>5310.2977229999969</v>
      </c>
      <c r="D104" s="289">
        <v>21105.32177800002</v>
      </c>
      <c r="E104" s="289">
        <v>26415.619501000016</v>
      </c>
      <c r="F104" s="290">
        <v>913.79189999999994</v>
      </c>
      <c r="G104" s="290">
        <v>104.39079999999997</v>
      </c>
      <c r="H104" s="179"/>
      <c r="I104" s="34"/>
    </row>
    <row r="105" spans="1:10" ht="10.5" customHeight="1" x14ac:dyDescent="0.2">
      <c r="B105" s="16" t="s">
        <v>107</v>
      </c>
      <c r="C105" s="289"/>
      <c r="D105" s="289">
        <v>152638959.23999989</v>
      </c>
      <c r="E105" s="289">
        <v>152638959.23999989</v>
      </c>
      <c r="F105" s="290">
        <v>151243307.6399999</v>
      </c>
      <c r="G105" s="290">
        <v>809324.74000000011</v>
      </c>
      <c r="H105" s="179">
        <v>0.10123289098397437</v>
      </c>
      <c r="I105" s="34"/>
    </row>
    <row r="106" spans="1:10" ht="10.5" customHeight="1" x14ac:dyDescent="0.2">
      <c r="B106" s="33" t="s">
        <v>110</v>
      </c>
      <c r="C106" s="289"/>
      <c r="D106" s="289">
        <v>42742342.469999976</v>
      </c>
      <c r="E106" s="289">
        <v>42742342.469999976</v>
      </c>
      <c r="F106" s="290">
        <v>42742342.469999976</v>
      </c>
      <c r="G106" s="290">
        <v>226435.74000000005</v>
      </c>
      <c r="H106" s="179">
        <v>6.9366594397325398E-2</v>
      </c>
      <c r="I106" s="34"/>
    </row>
    <row r="107" spans="1:10" s="28" customFormat="1" ht="10.5" customHeight="1" x14ac:dyDescent="0.2">
      <c r="A107" s="24"/>
      <c r="B107" s="33" t="s">
        <v>109</v>
      </c>
      <c r="C107" s="289"/>
      <c r="D107" s="289">
        <v>78408315.169999912</v>
      </c>
      <c r="E107" s="289">
        <v>78408315.169999912</v>
      </c>
      <c r="F107" s="290">
        <v>78408315.169999912</v>
      </c>
      <c r="G107" s="290">
        <v>418089.00000000006</v>
      </c>
      <c r="H107" s="179">
        <v>8.7851741178025966E-2</v>
      </c>
      <c r="I107" s="27"/>
      <c r="J107" s="5"/>
    </row>
    <row r="108" spans="1:10" ht="10.5" customHeight="1" x14ac:dyDescent="0.2">
      <c r="B108" s="33" t="s">
        <v>112</v>
      </c>
      <c r="C108" s="289"/>
      <c r="D108" s="289">
        <v>31166750</v>
      </c>
      <c r="E108" s="289">
        <v>31166750</v>
      </c>
      <c r="F108" s="290">
        <v>30092650</v>
      </c>
      <c r="G108" s="290">
        <v>164300</v>
      </c>
      <c r="H108" s="179">
        <v>0.18781270862897825</v>
      </c>
      <c r="I108" s="34"/>
    </row>
    <row r="109" spans="1:10" ht="10.5" customHeight="1" x14ac:dyDescent="0.2">
      <c r="B109" s="33" t="s">
        <v>111</v>
      </c>
      <c r="C109" s="289"/>
      <c r="D109" s="289">
        <v>321551.59999999998</v>
      </c>
      <c r="E109" s="289">
        <v>321551.59999999998</v>
      </c>
      <c r="F109" s="290"/>
      <c r="G109" s="290">
        <v>500</v>
      </c>
      <c r="H109" s="179">
        <v>-2.9407751937985394E-3</v>
      </c>
      <c r="I109" s="34"/>
    </row>
    <row r="110" spans="1:10" ht="10.5" customHeight="1" x14ac:dyDescent="0.2">
      <c r="B110" s="16" t="s">
        <v>97</v>
      </c>
      <c r="C110" s="289"/>
      <c r="D110" s="289"/>
      <c r="E110" s="289"/>
      <c r="F110" s="290"/>
      <c r="G110" s="290"/>
      <c r="H110" s="179"/>
      <c r="I110" s="20"/>
    </row>
    <row r="111" spans="1:10" ht="10.5" customHeight="1" x14ac:dyDescent="0.2">
      <c r="B111" s="16" t="s">
        <v>380</v>
      </c>
      <c r="C111" s="289"/>
      <c r="D111" s="289"/>
      <c r="E111" s="289"/>
      <c r="F111" s="290"/>
      <c r="G111" s="290"/>
      <c r="H111" s="179"/>
      <c r="I111" s="20"/>
    </row>
    <row r="112" spans="1:10" ht="10.5" customHeight="1" x14ac:dyDescent="0.2">
      <c r="B112" s="16" t="s">
        <v>419</v>
      </c>
      <c r="C112" s="289"/>
      <c r="D112" s="289">
        <v>22799.121600000002</v>
      </c>
      <c r="E112" s="289">
        <v>22799.121600000002</v>
      </c>
      <c r="F112" s="290"/>
      <c r="G112" s="290"/>
      <c r="H112" s="179"/>
      <c r="I112" s="20"/>
    </row>
    <row r="113" spans="1:10" ht="10.5" customHeight="1" x14ac:dyDescent="0.2">
      <c r="B113" s="16" t="s">
        <v>103</v>
      </c>
      <c r="C113" s="289"/>
      <c r="D113" s="289"/>
      <c r="E113" s="289"/>
      <c r="F113" s="290"/>
      <c r="G113" s="290"/>
      <c r="H113" s="179"/>
      <c r="I113" s="34"/>
    </row>
    <row r="114" spans="1:10" ht="10.5" customHeight="1" x14ac:dyDescent="0.2">
      <c r="B114" s="16" t="s">
        <v>96</v>
      </c>
      <c r="C114" s="289"/>
      <c r="D114" s="289"/>
      <c r="E114" s="289"/>
      <c r="F114" s="290"/>
      <c r="G114" s="290"/>
      <c r="H114" s="179"/>
      <c r="I114" s="34"/>
    </row>
    <row r="115" spans="1:10" s="40" customFormat="1" ht="10.5" customHeight="1" x14ac:dyDescent="0.25">
      <c r="A115" s="38"/>
      <c r="B115" s="16" t="s">
        <v>95</v>
      </c>
      <c r="C115" s="289">
        <v>379002.86999999982</v>
      </c>
      <c r="D115" s="289">
        <v>3230947.5399999986</v>
      </c>
      <c r="E115" s="289">
        <v>3609950.4099999988</v>
      </c>
      <c r="F115" s="290">
        <v>3502674.6099999989</v>
      </c>
      <c r="G115" s="290">
        <v>12466.720000000003</v>
      </c>
      <c r="H115" s="285">
        <v>-5.7997724059924649E-2</v>
      </c>
      <c r="I115" s="39"/>
      <c r="J115" s="5"/>
    </row>
    <row r="116" spans="1:10" s="40" customFormat="1" ht="10.5" customHeight="1" x14ac:dyDescent="0.25">
      <c r="A116" s="38"/>
      <c r="B116" s="16" t="s">
        <v>381</v>
      </c>
      <c r="C116" s="289">
        <v>9211906.7100000028</v>
      </c>
      <c r="D116" s="289">
        <v>6360387.787499994</v>
      </c>
      <c r="E116" s="289">
        <v>15572294.497499999</v>
      </c>
      <c r="F116" s="290">
        <v>14574.960000000001</v>
      </c>
      <c r="G116" s="290">
        <v>98391.6</v>
      </c>
      <c r="H116" s="285">
        <v>0.11683044040859736</v>
      </c>
      <c r="I116" s="39"/>
      <c r="J116" s="5"/>
    </row>
    <row r="117" spans="1:10" s="40" customFormat="1" ht="10.5" customHeight="1" x14ac:dyDescent="0.25">
      <c r="A117" s="38"/>
      <c r="B117" s="16" t="s">
        <v>418</v>
      </c>
      <c r="C117" s="289"/>
      <c r="D117" s="289">
        <v>51395.215005999999</v>
      </c>
      <c r="E117" s="289">
        <v>51395.215005999999</v>
      </c>
      <c r="F117" s="290"/>
      <c r="G117" s="290">
        <v>3528</v>
      </c>
      <c r="H117" s="285">
        <v>-0.38046877717561078</v>
      </c>
      <c r="I117" s="39"/>
      <c r="J117" s="5"/>
    </row>
    <row r="118" spans="1:10" ht="10.5" customHeight="1" x14ac:dyDescent="0.2">
      <c r="B118" s="16" t="s">
        <v>441</v>
      </c>
      <c r="C118" s="289"/>
      <c r="D118" s="289">
        <v>14750240.809938002</v>
      </c>
      <c r="E118" s="289">
        <v>14750240.809938002</v>
      </c>
      <c r="F118" s="290"/>
      <c r="G118" s="290"/>
      <c r="H118" s="179"/>
      <c r="I118" s="34"/>
    </row>
    <row r="119" spans="1:10" ht="10.5" customHeight="1" x14ac:dyDescent="0.2">
      <c r="B119" s="16" t="s">
        <v>346</v>
      </c>
      <c r="C119" s="289"/>
      <c r="D119" s="289">
        <v>82915</v>
      </c>
      <c r="E119" s="289">
        <v>82915</v>
      </c>
      <c r="F119" s="290"/>
      <c r="G119" s="290"/>
      <c r="H119" s="179">
        <v>0.27160493827160503</v>
      </c>
      <c r="I119" s="34"/>
    </row>
    <row r="120" spans="1:10" ht="10.5" customHeight="1" x14ac:dyDescent="0.2">
      <c r="B120" s="16" t="s">
        <v>312</v>
      </c>
      <c r="C120" s="289"/>
      <c r="D120" s="289"/>
      <c r="E120" s="289"/>
      <c r="F120" s="290"/>
      <c r="G120" s="290"/>
      <c r="H120" s="179"/>
      <c r="I120" s="34"/>
    </row>
    <row r="121" spans="1:10" ht="10.5" customHeight="1" x14ac:dyDescent="0.2">
      <c r="B121" s="16" t="s">
        <v>313</v>
      </c>
      <c r="C121" s="289"/>
      <c r="D121" s="289"/>
      <c r="E121" s="289"/>
      <c r="F121" s="290"/>
      <c r="G121" s="290"/>
      <c r="H121" s="179"/>
      <c r="I121" s="34"/>
    </row>
    <row r="122" spans="1:10" ht="10.5" hidden="1" customHeight="1" x14ac:dyDescent="0.2">
      <c r="B122" s="16"/>
      <c r="C122" s="289"/>
      <c r="D122" s="289"/>
      <c r="E122" s="289"/>
      <c r="F122" s="290"/>
      <c r="G122" s="290"/>
      <c r="H122" s="179"/>
      <c r="I122" s="34"/>
    </row>
    <row r="123" spans="1:10" ht="10.5" customHeight="1" x14ac:dyDescent="0.2">
      <c r="B123" s="16" t="s">
        <v>91</v>
      </c>
      <c r="C123" s="289">
        <v>76326.19</v>
      </c>
      <c r="D123" s="289">
        <v>89216.91</v>
      </c>
      <c r="E123" s="289">
        <v>165543.09999999998</v>
      </c>
      <c r="F123" s="290">
        <v>45901.619999999995</v>
      </c>
      <c r="G123" s="290">
        <v>608</v>
      </c>
      <c r="H123" s="179">
        <v>-8.3137094523948796E-2</v>
      </c>
      <c r="I123" s="34"/>
    </row>
    <row r="124" spans="1:10" s="28" customFormat="1" ht="10.5" customHeight="1" x14ac:dyDescent="0.2">
      <c r="A124" s="24"/>
      <c r="B124" s="16" t="s">
        <v>94</v>
      </c>
      <c r="C124" s="289">
        <v>26932.53999999999</v>
      </c>
      <c r="D124" s="289">
        <v>632439.35</v>
      </c>
      <c r="E124" s="289">
        <v>659371.8899999999</v>
      </c>
      <c r="F124" s="290"/>
      <c r="G124" s="290">
        <v>2328.4499999999998</v>
      </c>
      <c r="H124" s="179">
        <v>-9.003612492545332E-2</v>
      </c>
      <c r="I124" s="27"/>
      <c r="J124" s="5"/>
    </row>
    <row r="125" spans="1:10" ht="10.5" customHeight="1" x14ac:dyDescent="0.2">
      <c r="B125" s="16" t="s">
        <v>92</v>
      </c>
      <c r="C125" s="289">
        <v>116616.68000000007</v>
      </c>
      <c r="D125" s="289">
        <v>14248.42</v>
      </c>
      <c r="E125" s="289">
        <v>130865.10000000006</v>
      </c>
      <c r="F125" s="290">
        <v>841.61</v>
      </c>
      <c r="G125" s="290">
        <v>216.91000000000003</v>
      </c>
      <c r="H125" s="179">
        <v>-0.4096748118834691</v>
      </c>
      <c r="I125" s="34"/>
    </row>
    <row r="126" spans="1:10" ht="10.5" customHeight="1" x14ac:dyDescent="0.2">
      <c r="B126" s="16" t="s">
        <v>93</v>
      </c>
      <c r="C126" s="289">
        <v>186357.31</v>
      </c>
      <c r="D126" s="289">
        <v>36059.410000000003</v>
      </c>
      <c r="E126" s="289">
        <v>222416.72</v>
      </c>
      <c r="F126" s="290">
        <v>8468.68</v>
      </c>
      <c r="G126" s="290">
        <v>186.75</v>
      </c>
      <c r="H126" s="179">
        <v>-0.30624124152521459</v>
      </c>
      <c r="I126" s="34"/>
    </row>
    <row r="127" spans="1:10" ht="10.5" customHeight="1" x14ac:dyDescent="0.2">
      <c r="B127" s="16" t="s">
        <v>252</v>
      </c>
      <c r="C127" s="289"/>
      <c r="D127" s="289"/>
      <c r="E127" s="289"/>
      <c r="F127" s="290"/>
      <c r="G127" s="290"/>
      <c r="H127" s="179"/>
      <c r="I127" s="34"/>
    </row>
    <row r="128" spans="1:10" ht="10.5" customHeight="1" x14ac:dyDescent="0.2">
      <c r="B128" s="16" t="s">
        <v>303</v>
      </c>
      <c r="C128" s="289"/>
      <c r="D128" s="289"/>
      <c r="E128" s="289"/>
      <c r="F128" s="290"/>
      <c r="G128" s="290"/>
      <c r="H128" s="179"/>
      <c r="I128" s="34"/>
    </row>
    <row r="129" spans="1:11" ht="10.5" customHeight="1" x14ac:dyDescent="0.2">
      <c r="B129" s="268" t="s">
        <v>255</v>
      </c>
      <c r="C129" s="289"/>
      <c r="D129" s="289">
        <v>5250</v>
      </c>
      <c r="E129" s="289">
        <v>5250</v>
      </c>
      <c r="F129" s="290">
        <v>5250</v>
      </c>
      <c r="G129" s="290"/>
      <c r="H129" s="179">
        <v>0.34615384615384626</v>
      </c>
      <c r="I129" s="34"/>
    </row>
    <row r="130" spans="1:11" ht="10.5" customHeight="1" x14ac:dyDescent="0.2">
      <c r="B130" s="16" t="s">
        <v>491</v>
      </c>
      <c r="C130" s="289"/>
      <c r="D130" s="289"/>
      <c r="E130" s="289"/>
      <c r="F130" s="290"/>
      <c r="G130" s="290"/>
      <c r="H130" s="179"/>
      <c r="I130" s="34"/>
    </row>
    <row r="131" spans="1:11" ht="10.5" customHeight="1" x14ac:dyDescent="0.2">
      <c r="B131" s="268" t="s">
        <v>489</v>
      </c>
      <c r="C131" s="289"/>
      <c r="D131" s="289">
        <v>2716406.0606</v>
      </c>
      <c r="E131" s="289">
        <v>2716406.0606</v>
      </c>
      <c r="F131" s="290"/>
      <c r="G131" s="290"/>
      <c r="H131" s="179">
        <v>0.41915826346267937</v>
      </c>
      <c r="I131" s="34"/>
    </row>
    <row r="132" spans="1:11" ht="10.5" customHeight="1" x14ac:dyDescent="0.2">
      <c r="B132" s="16" t="s">
        <v>420</v>
      </c>
      <c r="C132" s="289"/>
      <c r="D132" s="289">
        <v>2900594.56121</v>
      </c>
      <c r="E132" s="289">
        <v>2900594.56121</v>
      </c>
      <c r="F132" s="290"/>
      <c r="G132" s="290"/>
      <c r="H132" s="179">
        <v>8.3423130850367677E-2</v>
      </c>
      <c r="I132" s="34"/>
    </row>
    <row r="133" spans="1:11" ht="10.5" customHeight="1" x14ac:dyDescent="0.2">
      <c r="B133" s="574" t="s">
        <v>449</v>
      </c>
      <c r="C133" s="289"/>
      <c r="D133" s="289">
        <v>709</v>
      </c>
      <c r="E133" s="289">
        <v>709</v>
      </c>
      <c r="F133" s="290"/>
      <c r="G133" s="290"/>
      <c r="H133" s="179">
        <v>-0.98181466087163949</v>
      </c>
      <c r="I133" s="34"/>
    </row>
    <row r="134" spans="1:11" ht="10.5" customHeight="1" x14ac:dyDescent="0.2">
      <c r="B134" s="16" t="s">
        <v>99</v>
      </c>
      <c r="C134" s="289">
        <v>520636.34000000067</v>
      </c>
      <c r="D134" s="289">
        <v>605447.96282400133</v>
      </c>
      <c r="E134" s="289">
        <v>1126084.302824002</v>
      </c>
      <c r="F134" s="290">
        <v>244461.87108700001</v>
      </c>
      <c r="G134" s="290">
        <v>4266.0777959999996</v>
      </c>
      <c r="H134" s="179">
        <v>5.0077947465083428E-2</v>
      </c>
      <c r="I134" s="34"/>
    </row>
    <row r="135" spans="1:11" ht="10.5" customHeight="1" x14ac:dyDescent="0.2">
      <c r="B135" s="16" t="s">
        <v>283</v>
      </c>
      <c r="C135" s="289"/>
      <c r="D135" s="289">
        <v>-2645928</v>
      </c>
      <c r="E135" s="289">
        <v>-2645928</v>
      </c>
      <c r="F135" s="290">
        <v>-21768</v>
      </c>
      <c r="G135" s="290">
        <v>-19512</v>
      </c>
      <c r="H135" s="179">
        <v>7.957227210857698E-2</v>
      </c>
      <c r="I135" s="34"/>
    </row>
    <row r="136" spans="1:11" ht="10.5" customHeight="1" x14ac:dyDescent="0.2">
      <c r="B136" s="16" t="s">
        <v>279</v>
      </c>
      <c r="C136" s="289">
        <v>-4</v>
      </c>
      <c r="D136" s="289">
        <v>-29218327.800000001</v>
      </c>
      <c r="E136" s="289">
        <v>-29218331.800000001</v>
      </c>
      <c r="F136" s="290">
        <v>-63500</v>
      </c>
      <c r="G136" s="290">
        <v>-192539</v>
      </c>
      <c r="H136" s="179">
        <v>-9.1756018755373425E-4</v>
      </c>
      <c r="I136" s="34"/>
    </row>
    <row r="137" spans="1:11" s="28" customFormat="1" ht="10.5" customHeight="1" x14ac:dyDescent="0.2">
      <c r="A137" s="24"/>
      <c r="B137" s="29" t="s">
        <v>113</v>
      </c>
      <c r="C137" s="291">
        <v>692370892.55000091</v>
      </c>
      <c r="D137" s="291">
        <v>964996814.31237721</v>
      </c>
      <c r="E137" s="291">
        <v>1657367706.8623779</v>
      </c>
      <c r="F137" s="292">
        <v>466266540.14108664</v>
      </c>
      <c r="G137" s="292">
        <v>9577562.2562960014</v>
      </c>
      <c r="H137" s="178">
        <v>5.7686428294571046E-2</v>
      </c>
      <c r="I137" s="36"/>
      <c r="J137" s="5"/>
      <c r="K137" s="209" t="b">
        <f>IF(ABS(E137-SUM(E92:E94,E103:E105,E110:E136))&lt;0.001,TRUE,FALSE)</f>
        <v>1</v>
      </c>
    </row>
    <row r="138" spans="1:11" s="28" customFormat="1" ht="10.5" customHeight="1" x14ac:dyDescent="0.2">
      <c r="A138" s="24"/>
      <c r="B138" s="273"/>
      <c r="C138" s="291"/>
      <c r="D138" s="291"/>
      <c r="E138" s="291"/>
      <c r="F138" s="292"/>
      <c r="G138" s="292"/>
      <c r="H138" s="178"/>
      <c r="I138" s="36"/>
      <c r="J138" s="5"/>
      <c r="K138" s="209"/>
    </row>
    <row r="139" spans="1:11" s="28" customFormat="1" ht="10.5" customHeight="1" x14ac:dyDescent="0.2">
      <c r="A139" s="24"/>
      <c r="B139" s="74" t="s">
        <v>122</v>
      </c>
      <c r="C139" s="291"/>
      <c r="D139" s="291"/>
      <c r="E139" s="291"/>
      <c r="F139" s="292"/>
      <c r="G139" s="292"/>
      <c r="H139" s="178"/>
      <c r="I139" s="36"/>
    </row>
    <row r="140" spans="1:11" ht="18" customHeight="1" x14ac:dyDescent="0.2">
      <c r="B140" s="16" t="s">
        <v>386</v>
      </c>
      <c r="C140" s="289">
        <v>2525308.3899999927</v>
      </c>
      <c r="D140" s="289">
        <v>229486.63999999958</v>
      </c>
      <c r="E140" s="289">
        <v>2754795.0299999919</v>
      </c>
      <c r="F140" s="290">
        <v>68.400000000000006</v>
      </c>
      <c r="G140" s="290">
        <v>18375.689999999999</v>
      </c>
      <c r="H140" s="179">
        <v>1.7752467988610299E-2</v>
      </c>
      <c r="I140" s="34"/>
    </row>
    <row r="141" spans="1:11" ht="10.5" customHeight="1" x14ac:dyDescent="0.2">
      <c r="B141" s="16" t="s">
        <v>100</v>
      </c>
      <c r="C141" s="289">
        <v>62172.199999999895</v>
      </c>
      <c r="D141" s="289">
        <v>29496.259999999987</v>
      </c>
      <c r="E141" s="289">
        <v>91668.459999999875</v>
      </c>
      <c r="F141" s="290"/>
      <c r="G141" s="290">
        <v>983.01</v>
      </c>
      <c r="H141" s="179">
        <v>8.4666460939046173E-2</v>
      </c>
      <c r="I141" s="34"/>
    </row>
    <row r="142" spans="1:11" ht="10.5" customHeight="1" x14ac:dyDescent="0.2">
      <c r="B142" s="16" t="s">
        <v>177</v>
      </c>
      <c r="C142" s="289">
        <v>246464.91000000018</v>
      </c>
      <c r="D142" s="289">
        <v>939</v>
      </c>
      <c r="E142" s="289">
        <v>247403.91000000018</v>
      </c>
      <c r="F142" s="290">
        <v>316.8</v>
      </c>
      <c r="G142" s="290">
        <v>1851.96</v>
      </c>
      <c r="H142" s="179">
        <v>0.48540486699562413</v>
      </c>
      <c r="I142" s="34"/>
    </row>
    <row r="143" spans="1:11" ht="10.5" customHeight="1" x14ac:dyDescent="0.2">
      <c r="B143" s="16" t="s">
        <v>22</v>
      </c>
      <c r="C143" s="289">
        <v>5505517.7299999995</v>
      </c>
      <c r="D143" s="289">
        <v>1059745.607350006</v>
      </c>
      <c r="E143" s="289">
        <v>6565263.3373500053</v>
      </c>
      <c r="F143" s="290">
        <v>210</v>
      </c>
      <c r="G143" s="290">
        <v>39666.94675000001</v>
      </c>
      <c r="H143" s="179">
        <v>0.1516342693397208</v>
      </c>
      <c r="I143" s="34"/>
    </row>
    <row r="144" spans="1:11" ht="10.5" customHeight="1" x14ac:dyDescent="0.2">
      <c r="B144" s="16" t="s">
        <v>381</v>
      </c>
      <c r="C144" s="289">
        <v>155768.74999999997</v>
      </c>
      <c r="D144" s="289">
        <v>19700.647499999999</v>
      </c>
      <c r="E144" s="289">
        <v>175469.39749999996</v>
      </c>
      <c r="F144" s="290"/>
      <c r="G144" s="290">
        <v>1180</v>
      </c>
      <c r="H144" s="179">
        <v>0.5357383119887551</v>
      </c>
      <c r="I144" s="34"/>
    </row>
    <row r="145" spans="2:11" ht="10.5" customHeight="1" x14ac:dyDescent="0.2">
      <c r="B145" s="37" t="s">
        <v>312</v>
      </c>
      <c r="C145" s="289"/>
      <c r="D145" s="289">
        <v>330504.25787500001</v>
      </c>
      <c r="E145" s="289">
        <v>330504.25787500001</v>
      </c>
      <c r="F145" s="290"/>
      <c r="G145" s="290"/>
      <c r="H145" s="179">
        <v>0.7160384068956116</v>
      </c>
      <c r="I145" s="34"/>
    </row>
    <row r="146" spans="2:11" ht="10.5" customHeight="1" x14ac:dyDescent="0.2">
      <c r="B146" s="16" t="s">
        <v>385</v>
      </c>
      <c r="C146" s="289">
        <v>3468440.2099999939</v>
      </c>
      <c r="D146" s="289">
        <v>121975.06999999989</v>
      </c>
      <c r="E146" s="289">
        <v>3590415.2799999942</v>
      </c>
      <c r="F146" s="290">
        <v>1439.5600000000002</v>
      </c>
      <c r="G146" s="290">
        <v>22695.52</v>
      </c>
      <c r="H146" s="179">
        <v>0.20277761387128956</v>
      </c>
      <c r="I146" s="34"/>
    </row>
    <row r="147" spans="2:11" ht="10.5" customHeight="1" x14ac:dyDescent="0.2">
      <c r="B147" s="16" t="s">
        <v>382</v>
      </c>
      <c r="C147" s="289"/>
      <c r="D147" s="289">
        <v>50</v>
      </c>
      <c r="E147" s="289">
        <v>50</v>
      </c>
      <c r="F147" s="290"/>
      <c r="G147" s="290"/>
      <c r="H147" s="179">
        <v>-0.33333333333333337</v>
      </c>
      <c r="I147" s="34"/>
    </row>
    <row r="148" spans="2:11" ht="10.5" customHeight="1" x14ac:dyDescent="0.2">
      <c r="B148" s="574" t="s">
        <v>450</v>
      </c>
      <c r="C148" s="289"/>
      <c r="D148" s="289"/>
      <c r="E148" s="289"/>
      <c r="F148" s="290"/>
      <c r="G148" s="290"/>
      <c r="H148" s="179"/>
      <c r="I148" s="34"/>
    </row>
    <row r="149" spans="2:11" ht="10.5" hidden="1" customHeight="1" x14ac:dyDescent="0.2">
      <c r="B149" s="574"/>
      <c r="C149" s="289"/>
      <c r="D149" s="289"/>
      <c r="E149" s="289"/>
      <c r="F149" s="290"/>
      <c r="G149" s="290"/>
      <c r="H149" s="179"/>
      <c r="I149" s="34"/>
    </row>
    <row r="150" spans="2:11" ht="10.5" customHeight="1" x14ac:dyDescent="0.2">
      <c r="B150" s="16" t="s">
        <v>99</v>
      </c>
      <c r="C150" s="289">
        <v>28</v>
      </c>
      <c r="D150" s="289">
        <v>525884.6618909993</v>
      </c>
      <c r="E150" s="289">
        <v>525912.6618909993</v>
      </c>
      <c r="F150" s="290">
        <v>578.85500000000002</v>
      </c>
      <c r="G150" s="290">
        <v>1553.3671979999999</v>
      </c>
      <c r="H150" s="179">
        <v>0.35664634024301534</v>
      </c>
      <c r="I150" s="34"/>
    </row>
    <row r="151" spans="2:11" ht="10.5" customHeight="1" x14ac:dyDescent="0.2">
      <c r="B151" s="41" t="s">
        <v>120</v>
      </c>
      <c r="C151" s="293">
        <v>11963700.189999986</v>
      </c>
      <c r="D151" s="293">
        <v>2317782.144616005</v>
      </c>
      <c r="E151" s="293">
        <v>14281482.334615991</v>
      </c>
      <c r="F151" s="294">
        <v>2613.6150000000002</v>
      </c>
      <c r="G151" s="294">
        <v>86306.493948000003</v>
      </c>
      <c r="H151" s="286">
        <v>0.15748949929019007</v>
      </c>
      <c r="I151" s="34"/>
      <c r="K151" s="209" t="b">
        <f>IF(ABS(E151-SUM(E140:E150))&lt;0.001,TRUE,FALSE)</f>
        <v>1</v>
      </c>
    </row>
    <row r="152" spans="2:11" ht="10.5" customHeight="1" x14ac:dyDescent="0.2">
      <c r="B152" s="265" t="s">
        <v>238</v>
      </c>
      <c r="C152" s="208"/>
      <c r="D152" s="208"/>
      <c r="E152" s="208"/>
      <c r="F152" s="208"/>
      <c r="G152" s="208"/>
      <c r="H152" s="205"/>
      <c r="I152" s="34"/>
    </row>
    <row r="153" spans="2:11" ht="10.5" customHeight="1" x14ac:dyDescent="0.2">
      <c r="B153" s="265" t="s">
        <v>249</v>
      </c>
      <c r="C153" s="208"/>
      <c r="D153" s="208"/>
      <c r="E153" s="208"/>
      <c r="F153" s="208"/>
      <c r="G153" s="208"/>
      <c r="H153" s="205"/>
      <c r="I153" s="34"/>
    </row>
    <row r="154" spans="2:11" ht="10.5" customHeight="1" x14ac:dyDescent="0.2">
      <c r="B154" s="265" t="s">
        <v>251</v>
      </c>
      <c r="C154" s="208"/>
      <c r="D154" s="208"/>
      <c r="E154" s="208"/>
      <c r="F154" s="208"/>
      <c r="G154" s="208"/>
      <c r="H154" s="205"/>
      <c r="I154" s="34"/>
    </row>
    <row r="155" spans="2:11" ht="10.5" customHeight="1" x14ac:dyDescent="0.2">
      <c r="B155" s="265" t="s">
        <v>377</v>
      </c>
      <c r="C155" s="208"/>
      <c r="D155" s="208"/>
      <c r="E155" s="208"/>
      <c r="F155" s="208"/>
      <c r="G155" s="208"/>
      <c r="H155" s="205"/>
      <c r="I155" s="34"/>
    </row>
    <row r="156" spans="2:11" ht="10.5" customHeight="1" x14ac:dyDescent="0.2">
      <c r="B156" s="265" t="s">
        <v>282</v>
      </c>
      <c r="C156" s="208"/>
      <c r="D156" s="208"/>
      <c r="E156" s="208"/>
      <c r="F156" s="208"/>
      <c r="G156" s="208"/>
      <c r="H156" s="205"/>
      <c r="I156" s="34"/>
    </row>
    <row r="157" spans="2:11" ht="10.5" customHeight="1" x14ac:dyDescent="0.2">
      <c r="B157" s="265"/>
      <c r="C157" s="208"/>
      <c r="D157" s="208"/>
      <c r="E157" s="208"/>
      <c r="F157" s="208"/>
      <c r="G157" s="208"/>
      <c r="H157" s="205"/>
      <c r="I157" s="34"/>
    </row>
    <row r="158" spans="2:11" ht="14.25" customHeight="1" x14ac:dyDescent="0.25">
      <c r="B158" s="7" t="s">
        <v>288</v>
      </c>
      <c r="C158" s="8"/>
      <c r="D158" s="8"/>
      <c r="E158" s="8"/>
      <c r="F158" s="8"/>
      <c r="G158" s="8"/>
      <c r="H158" s="8"/>
      <c r="I158" s="8"/>
    </row>
    <row r="159" spans="2:11" ht="12" customHeight="1" x14ac:dyDescent="0.2">
      <c r="B159" s="9"/>
      <c r="C159" s="10" t="str">
        <f>C3</f>
        <v>MOIS DE JANVIER 2024</v>
      </c>
      <c r="D159" s="11"/>
    </row>
    <row r="160" spans="2:11" ht="14.25" customHeight="1" x14ac:dyDescent="0.2">
      <c r="B160" s="12" t="str">
        <f>B4</f>
        <v xml:space="preserve">             I - ASSURANCE MALADIE : DÉPENSES en milliers d'euros</v>
      </c>
      <c r="C160" s="13"/>
      <c r="D160" s="13"/>
      <c r="E160" s="13"/>
      <c r="F160" s="13"/>
      <c r="G160" s="13"/>
      <c r="H160" s="14"/>
      <c r="I160" s="15"/>
    </row>
    <row r="161" spans="1:10" ht="12" customHeight="1" x14ac:dyDescent="0.2">
      <c r="B161" s="16" t="s">
        <v>4</v>
      </c>
      <c r="C161" s="386" t="s">
        <v>1</v>
      </c>
      <c r="D161" s="17" t="s">
        <v>2</v>
      </c>
      <c r="E161" s="386" t="s">
        <v>6</v>
      </c>
      <c r="F161" s="219" t="s">
        <v>3</v>
      </c>
      <c r="G161" s="219" t="s">
        <v>237</v>
      </c>
      <c r="H161" s="19" t="str">
        <f>$H$5</f>
        <v>GAM</v>
      </c>
      <c r="I161" s="20"/>
    </row>
    <row r="162" spans="1:10" ht="9.75" customHeight="1" x14ac:dyDescent="0.2">
      <c r="B162" s="21"/>
      <c r="C162" s="45" t="s">
        <v>5</v>
      </c>
      <c r="D162" s="44" t="s">
        <v>5</v>
      </c>
      <c r="E162" s="45"/>
      <c r="F162" s="220" t="s">
        <v>241</v>
      </c>
      <c r="G162" s="220" t="s">
        <v>239</v>
      </c>
      <c r="H162" s="22" t="str">
        <f>$H$6</f>
        <v>en %</v>
      </c>
      <c r="I162" s="23"/>
    </row>
    <row r="163" spans="1:10" s="28" customFormat="1" ht="13.5" customHeight="1" x14ac:dyDescent="0.2">
      <c r="A163" s="24"/>
      <c r="B163" s="31" t="s">
        <v>121</v>
      </c>
      <c r="C163" s="30"/>
      <c r="D163" s="30"/>
      <c r="E163" s="30"/>
      <c r="F163" s="222"/>
      <c r="G163" s="222"/>
      <c r="H163" s="178"/>
      <c r="I163" s="36"/>
    </row>
    <row r="164" spans="1:10" s="28" customFormat="1" ht="10.5" customHeight="1" x14ac:dyDescent="0.2">
      <c r="A164" s="24"/>
      <c r="B164" s="16" t="s">
        <v>116</v>
      </c>
      <c r="C164" s="289">
        <v>97945877.139999971</v>
      </c>
      <c r="D164" s="289">
        <v>10323249.52</v>
      </c>
      <c r="E164" s="289">
        <v>108269126.65999997</v>
      </c>
      <c r="F164" s="290">
        <v>138006.83999999997</v>
      </c>
      <c r="G164" s="290">
        <v>899833.08000000042</v>
      </c>
      <c r="H164" s="179">
        <v>-0.13829951006700514</v>
      </c>
      <c r="I164" s="36"/>
      <c r="J164" s="5"/>
    </row>
    <row r="165" spans="1:10" s="28" customFormat="1" ht="10.5" customHeight="1" x14ac:dyDescent="0.2">
      <c r="A165" s="24"/>
      <c r="B165" s="16" t="s">
        <v>117</v>
      </c>
      <c r="C165" s="289">
        <v>52020760.299999714</v>
      </c>
      <c r="D165" s="289">
        <v>6749225.3800000073</v>
      </c>
      <c r="E165" s="289">
        <v>58769985.679999717</v>
      </c>
      <c r="F165" s="290">
        <v>4170.34</v>
      </c>
      <c r="G165" s="290">
        <v>419597.14999999997</v>
      </c>
      <c r="H165" s="179">
        <v>-0.17569527480477876</v>
      </c>
      <c r="I165" s="36"/>
      <c r="J165" s="5"/>
    </row>
    <row r="166" spans="1:10" s="28" customFormat="1" ht="10.5" customHeight="1" x14ac:dyDescent="0.2">
      <c r="A166" s="24"/>
      <c r="B166" s="16" t="s">
        <v>118</v>
      </c>
      <c r="C166" s="289">
        <v>1830230.340000001</v>
      </c>
      <c r="D166" s="289">
        <v>39160142.909999996</v>
      </c>
      <c r="E166" s="289">
        <v>40990373.249999993</v>
      </c>
      <c r="F166" s="290"/>
      <c r="G166" s="290">
        <v>213071.12</v>
      </c>
      <c r="H166" s="179">
        <v>-1.2582678963051208E-3</v>
      </c>
      <c r="I166" s="36"/>
      <c r="J166" s="5"/>
    </row>
    <row r="167" spans="1:10" s="28" customFormat="1" ht="10.5" customHeight="1" x14ac:dyDescent="0.2">
      <c r="A167" s="24"/>
      <c r="B167" s="16" t="s">
        <v>166</v>
      </c>
      <c r="C167" s="289">
        <v>17514724.16999995</v>
      </c>
      <c r="D167" s="289">
        <v>1390099.489999996</v>
      </c>
      <c r="E167" s="289">
        <v>18904823.659999944</v>
      </c>
      <c r="F167" s="290">
        <v>2759.1500000000005</v>
      </c>
      <c r="G167" s="290">
        <v>143244.41000000003</v>
      </c>
      <c r="H167" s="179">
        <v>-0.10992183327955207</v>
      </c>
      <c r="I167" s="36"/>
      <c r="J167" s="5"/>
    </row>
    <row r="168" spans="1:10" s="28" customFormat="1" ht="10.5" customHeight="1" x14ac:dyDescent="0.2">
      <c r="A168" s="24"/>
      <c r="B168" s="16" t="s">
        <v>22</v>
      </c>
      <c r="C168" s="289">
        <v>11848245.120000003</v>
      </c>
      <c r="D168" s="289">
        <v>1364500.1999999997</v>
      </c>
      <c r="E168" s="289">
        <v>13212745.320000002</v>
      </c>
      <c r="F168" s="290">
        <v>744.6</v>
      </c>
      <c r="G168" s="290">
        <v>87647.840000000011</v>
      </c>
      <c r="H168" s="179">
        <v>-0.14220044068049809</v>
      </c>
      <c r="I168" s="36"/>
      <c r="J168" s="5"/>
    </row>
    <row r="169" spans="1:10" s="28" customFormat="1" ht="10.5" customHeight="1" x14ac:dyDescent="0.2">
      <c r="A169" s="24"/>
      <c r="B169" s="16" t="s">
        <v>115</v>
      </c>
      <c r="C169" s="289">
        <v>9926060.3500000183</v>
      </c>
      <c r="D169" s="289">
        <v>8110334.9599999879</v>
      </c>
      <c r="E169" s="289">
        <v>18036395.31000001</v>
      </c>
      <c r="F169" s="290">
        <v>1132432.9899999988</v>
      </c>
      <c r="G169" s="290">
        <v>109885.51000000001</v>
      </c>
      <c r="H169" s="179">
        <v>-1.616541007480321E-2</v>
      </c>
      <c r="I169" s="36"/>
      <c r="J169" s="5"/>
    </row>
    <row r="170" spans="1:10" s="28" customFormat="1" ht="10.5" customHeight="1" x14ac:dyDescent="0.2">
      <c r="A170" s="24"/>
      <c r="B170" s="16" t="s">
        <v>114</v>
      </c>
      <c r="C170" s="289">
        <v>109618.37000000001</v>
      </c>
      <c r="D170" s="289">
        <v>5961567.6999999816</v>
      </c>
      <c r="E170" s="289">
        <v>6071186.0699999817</v>
      </c>
      <c r="F170" s="290">
        <v>1061.8799999999999</v>
      </c>
      <c r="G170" s="290">
        <v>38646.110000000015</v>
      </c>
      <c r="H170" s="179">
        <v>4.200716531232529E-2</v>
      </c>
      <c r="I170" s="36"/>
      <c r="J170" s="5"/>
    </row>
    <row r="171" spans="1:10" s="28" customFormat="1" ht="10.5" customHeight="1" x14ac:dyDescent="0.2">
      <c r="A171" s="24"/>
      <c r="B171" s="16" t="s">
        <v>100</v>
      </c>
      <c r="C171" s="289">
        <v>3971.36</v>
      </c>
      <c r="D171" s="289">
        <v>3257.61</v>
      </c>
      <c r="E171" s="289">
        <v>7228.97</v>
      </c>
      <c r="F171" s="290"/>
      <c r="G171" s="290">
        <v>70</v>
      </c>
      <c r="H171" s="179">
        <v>0.39192108627674527</v>
      </c>
      <c r="I171" s="36"/>
      <c r="J171" s="5"/>
    </row>
    <row r="172" spans="1:10" s="28" customFormat="1" ht="10.5" customHeight="1" x14ac:dyDescent="0.2">
      <c r="A172" s="24"/>
      <c r="B172" s="16" t="s">
        <v>283</v>
      </c>
      <c r="C172" s="289"/>
      <c r="D172" s="289">
        <v>-10104</v>
      </c>
      <c r="E172" s="289">
        <v>-10104</v>
      </c>
      <c r="F172" s="290"/>
      <c r="G172" s="290">
        <v>-48</v>
      </c>
      <c r="H172" s="179">
        <v>9.6354166666666741E-2</v>
      </c>
      <c r="I172" s="36"/>
      <c r="J172" s="5"/>
    </row>
    <row r="173" spans="1:10" s="28" customFormat="1" ht="12.75" customHeight="1" x14ac:dyDescent="0.2">
      <c r="A173" s="24"/>
      <c r="B173" s="16" t="s">
        <v>416</v>
      </c>
      <c r="C173" s="289"/>
      <c r="D173" s="289"/>
      <c r="E173" s="289"/>
      <c r="F173" s="290"/>
      <c r="G173" s="290"/>
      <c r="H173" s="179"/>
      <c r="I173" s="36"/>
      <c r="J173" s="5"/>
    </row>
    <row r="174" spans="1:10" s="28" customFormat="1" ht="12.75" customHeight="1" x14ac:dyDescent="0.2">
      <c r="A174" s="24"/>
      <c r="B174" s="16" t="s">
        <v>412</v>
      </c>
      <c r="C174" s="289"/>
      <c r="D174" s="289">
        <v>114108.76820000001</v>
      </c>
      <c r="E174" s="289">
        <v>114108.76820000001</v>
      </c>
      <c r="F174" s="290"/>
      <c r="G174" s="290"/>
      <c r="H174" s="179">
        <v>0.52892362132771664</v>
      </c>
      <c r="I174" s="36"/>
      <c r="J174" s="5"/>
    </row>
    <row r="175" spans="1:10" s="28" customFormat="1" ht="12.75" customHeight="1" x14ac:dyDescent="0.2">
      <c r="A175" s="24"/>
      <c r="B175" s="16" t="s">
        <v>374</v>
      </c>
      <c r="C175" s="289">
        <v>162150.19</v>
      </c>
      <c r="D175" s="289">
        <v>124080.52499999997</v>
      </c>
      <c r="E175" s="289">
        <v>286230.71499999997</v>
      </c>
      <c r="F175" s="290"/>
      <c r="G175" s="290">
        <v>804</v>
      </c>
      <c r="H175" s="179">
        <v>0.1190150126300642</v>
      </c>
      <c r="I175" s="36"/>
      <c r="J175" s="5"/>
    </row>
    <row r="176" spans="1:10" s="28" customFormat="1" ht="12.75" customHeight="1" x14ac:dyDescent="0.2">
      <c r="A176" s="24"/>
      <c r="B176" s="574" t="s">
        <v>451</v>
      </c>
      <c r="C176" s="289"/>
      <c r="D176" s="289">
        <v>3672.78</v>
      </c>
      <c r="E176" s="289">
        <v>3672.78</v>
      </c>
      <c r="F176" s="290"/>
      <c r="G176" s="290"/>
      <c r="H176" s="179">
        <v>0.94419564872161321</v>
      </c>
      <c r="I176" s="36"/>
      <c r="J176" s="5"/>
    </row>
    <row r="177" spans="1:11" s="28" customFormat="1" ht="12.75" hidden="1" customHeight="1" x14ac:dyDescent="0.2">
      <c r="A177" s="24"/>
      <c r="B177" s="574"/>
      <c r="C177" s="289"/>
      <c r="D177" s="289"/>
      <c r="E177" s="289"/>
      <c r="F177" s="290"/>
      <c r="G177" s="290"/>
      <c r="H177" s="179"/>
      <c r="I177" s="36"/>
      <c r="J177" s="5"/>
    </row>
    <row r="178" spans="1:11" s="28" customFormat="1" ht="12" customHeight="1" x14ac:dyDescent="0.2">
      <c r="A178" s="24"/>
      <c r="B178" s="269" t="s">
        <v>99</v>
      </c>
      <c r="C178" s="289"/>
      <c r="D178" s="289">
        <v>37846</v>
      </c>
      <c r="E178" s="289">
        <v>37846</v>
      </c>
      <c r="F178" s="290"/>
      <c r="G178" s="290"/>
      <c r="H178" s="179">
        <v>0.39890589191986403</v>
      </c>
      <c r="I178" s="36"/>
    </row>
    <row r="179" spans="1:11" s="28" customFormat="1" ht="14.25" customHeight="1" x14ac:dyDescent="0.2">
      <c r="A179" s="24"/>
      <c r="B179" s="35" t="s">
        <v>119</v>
      </c>
      <c r="C179" s="291">
        <v>191361637.33999968</v>
      </c>
      <c r="D179" s="291">
        <v>73331981.843199968</v>
      </c>
      <c r="E179" s="291">
        <v>264693619.18319964</v>
      </c>
      <c r="F179" s="292">
        <v>1279175.7999999989</v>
      </c>
      <c r="G179" s="292">
        <v>1912751.2200000007</v>
      </c>
      <c r="H179" s="178">
        <v>-0.11515564368036246</v>
      </c>
      <c r="I179" s="36"/>
      <c r="K179" s="209" t="b">
        <f>IF(ABS(E179-SUM(E164:E178))&lt;0.001,TRUE,FALSE)</f>
        <v>1</v>
      </c>
    </row>
    <row r="180" spans="1:11" s="28" customFormat="1" ht="14.25" customHeight="1" x14ac:dyDescent="0.2">
      <c r="A180" s="24"/>
      <c r="B180" s="35"/>
      <c r="C180" s="291"/>
      <c r="D180" s="291"/>
      <c r="E180" s="291"/>
      <c r="F180" s="292"/>
      <c r="G180" s="292"/>
      <c r="H180" s="178"/>
      <c r="I180" s="36"/>
      <c r="K180" s="209"/>
    </row>
    <row r="181" spans="1:11" s="28" customFormat="1" ht="14.25" customHeight="1" x14ac:dyDescent="0.2">
      <c r="A181" s="24"/>
      <c r="B181" s="31" t="s">
        <v>243</v>
      </c>
      <c r="C181" s="291"/>
      <c r="D181" s="291"/>
      <c r="E181" s="291"/>
      <c r="F181" s="292"/>
      <c r="G181" s="292"/>
      <c r="H181" s="178"/>
      <c r="I181" s="36"/>
    </row>
    <row r="182" spans="1:11" s="28" customFormat="1" ht="10.5" customHeight="1" x14ac:dyDescent="0.2">
      <c r="A182" s="24"/>
      <c r="B182" s="16" t="s">
        <v>22</v>
      </c>
      <c r="C182" s="289">
        <v>19807633.110000018</v>
      </c>
      <c r="D182" s="289">
        <v>13452247.39725001</v>
      </c>
      <c r="E182" s="289">
        <v>33259880.50725003</v>
      </c>
      <c r="F182" s="290"/>
      <c r="G182" s="290">
        <v>110428.39000000001</v>
      </c>
      <c r="H182" s="179">
        <v>0.20892069853673334</v>
      </c>
      <c r="I182" s="36"/>
      <c r="J182" s="5"/>
    </row>
    <row r="183" spans="1:11" s="28" customFormat="1" ht="10.5" customHeight="1" x14ac:dyDescent="0.2">
      <c r="A183" s="24"/>
      <c r="B183" s="16" t="s">
        <v>387</v>
      </c>
      <c r="C183" s="289">
        <v>1706.0233999999998</v>
      </c>
      <c r="D183" s="289">
        <v>39119.702580000012</v>
      </c>
      <c r="E183" s="289">
        <v>40825.72598000001</v>
      </c>
      <c r="F183" s="290"/>
      <c r="G183" s="290">
        <v>103.39885000000001</v>
      </c>
      <c r="H183" s="179">
        <v>0.48090391868175941</v>
      </c>
      <c r="I183" s="36"/>
      <c r="J183" s="5"/>
    </row>
    <row r="184" spans="1:11" s="28" customFormat="1" ht="10.5" customHeight="1" x14ac:dyDescent="0.2">
      <c r="A184" s="24"/>
      <c r="B184" s="16" t="s">
        <v>104</v>
      </c>
      <c r="C184" s="289">
        <v>17299463.680000018</v>
      </c>
      <c r="D184" s="289">
        <v>11960299.189999998</v>
      </c>
      <c r="E184" s="289">
        <v>29259762.870000016</v>
      </c>
      <c r="F184" s="290"/>
      <c r="G184" s="290">
        <v>175702.95</v>
      </c>
      <c r="H184" s="179">
        <v>8.8266961166342695E-2</v>
      </c>
      <c r="I184" s="36"/>
      <c r="J184" s="5"/>
    </row>
    <row r="185" spans="1:11" s="28" customFormat="1" ht="10.5" customHeight="1" x14ac:dyDescent="0.2">
      <c r="A185" s="24"/>
      <c r="B185" s="33" t="s">
        <v>106</v>
      </c>
      <c r="C185" s="289">
        <v>13936043.21000002</v>
      </c>
      <c r="D185" s="289">
        <v>11124256.739999998</v>
      </c>
      <c r="E185" s="289">
        <v>25060299.950000014</v>
      </c>
      <c r="F185" s="290"/>
      <c r="G185" s="290">
        <v>166165.88</v>
      </c>
      <c r="H185" s="179">
        <v>0.10887261078561838</v>
      </c>
      <c r="I185" s="36"/>
      <c r="J185" s="5"/>
    </row>
    <row r="186" spans="1:11" s="28" customFormat="1" ht="10.5" customHeight="1" x14ac:dyDescent="0.2">
      <c r="A186" s="24"/>
      <c r="B186" s="33" t="s">
        <v>304</v>
      </c>
      <c r="C186" s="289">
        <v>233102.27</v>
      </c>
      <c r="D186" s="289">
        <v>839815.94999999984</v>
      </c>
      <c r="E186" s="289">
        <v>1072918.22</v>
      </c>
      <c r="F186" s="290"/>
      <c r="G186" s="290">
        <v>16312.760000000002</v>
      </c>
      <c r="H186" s="179">
        <v>0.16531027643168894</v>
      </c>
      <c r="I186" s="36"/>
      <c r="J186" s="5"/>
    </row>
    <row r="187" spans="1:11" s="28" customFormat="1" ht="10.5" customHeight="1" x14ac:dyDescent="0.2">
      <c r="A187" s="24"/>
      <c r="B187" s="33" t="s">
        <v>305</v>
      </c>
      <c r="C187" s="289">
        <v>541.43999999999994</v>
      </c>
      <c r="D187" s="289">
        <v>530.99</v>
      </c>
      <c r="E187" s="289">
        <v>1072.4299999999998</v>
      </c>
      <c r="F187" s="290"/>
      <c r="G187" s="290"/>
      <c r="H187" s="179">
        <v>-0.4680802519653795</v>
      </c>
      <c r="I187" s="36"/>
      <c r="J187" s="5"/>
    </row>
    <row r="188" spans="1:11" s="28" customFormat="1" ht="10.5" customHeight="1" x14ac:dyDescent="0.2">
      <c r="A188" s="24"/>
      <c r="B188" s="33" t="s">
        <v>306</v>
      </c>
      <c r="C188" s="289">
        <v>5495.3899999999985</v>
      </c>
      <c r="D188" s="289">
        <v>322452.3000000001</v>
      </c>
      <c r="E188" s="289">
        <v>327947.69000000012</v>
      </c>
      <c r="F188" s="290"/>
      <c r="G188" s="290">
        <v>3335.63</v>
      </c>
      <c r="H188" s="179">
        <v>-0.2343539793141739</v>
      </c>
      <c r="I188" s="36"/>
      <c r="J188" s="5"/>
    </row>
    <row r="189" spans="1:11" s="28" customFormat="1" ht="10.5" customHeight="1" x14ac:dyDescent="0.2">
      <c r="A189" s="24"/>
      <c r="B189" s="33" t="s">
        <v>307</v>
      </c>
      <c r="C189" s="289">
        <v>1731497.0199999998</v>
      </c>
      <c r="D189" s="289">
        <v>900589.3400000002</v>
      </c>
      <c r="E189" s="289">
        <v>2632086.36</v>
      </c>
      <c r="F189" s="290"/>
      <c r="G189" s="290">
        <v>12441.529999999999</v>
      </c>
      <c r="H189" s="179">
        <v>5.3137316766021847E-2</v>
      </c>
      <c r="I189" s="36"/>
      <c r="J189" s="5"/>
    </row>
    <row r="190" spans="1:11" s="28" customFormat="1" ht="10.5" customHeight="1" x14ac:dyDescent="0.2">
      <c r="A190" s="24"/>
      <c r="B190" s="33" t="s">
        <v>308</v>
      </c>
      <c r="C190" s="289">
        <v>2401965.5100000026</v>
      </c>
      <c r="D190" s="289">
        <v>981282.80999999947</v>
      </c>
      <c r="E190" s="289">
        <v>3383248.3200000017</v>
      </c>
      <c r="F190" s="290"/>
      <c r="G190" s="290">
        <v>16779.02</v>
      </c>
      <c r="H190" s="179">
        <v>3.049659205401789E-2</v>
      </c>
      <c r="I190" s="36"/>
      <c r="J190" s="5"/>
    </row>
    <row r="191" spans="1:11" s="28" customFormat="1" ht="10.5" customHeight="1" x14ac:dyDescent="0.2">
      <c r="A191" s="24"/>
      <c r="B191" s="33" t="s">
        <v>309</v>
      </c>
      <c r="C191" s="289">
        <v>9563441.5800000168</v>
      </c>
      <c r="D191" s="289">
        <v>8079585.3499999978</v>
      </c>
      <c r="E191" s="289">
        <v>17643026.930000015</v>
      </c>
      <c r="F191" s="290"/>
      <c r="G191" s="290">
        <v>117296.94</v>
      </c>
      <c r="H191" s="179">
        <v>0.14073731337347417</v>
      </c>
      <c r="I191" s="36"/>
      <c r="J191" s="5"/>
    </row>
    <row r="192" spans="1:11" ht="10.5" customHeight="1" x14ac:dyDescent="0.2">
      <c r="B192" s="33" t="s">
        <v>105</v>
      </c>
      <c r="C192" s="289">
        <v>3363420.47</v>
      </c>
      <c r="D192" s="289">
        <v>836042.45</v>
      </c>
      <c r="E192" s="289">
        <v>4199462.92</v>
      </c>
      <c r="F192" s="290"/>
      <c r="G192" s="290">
        <v>9537.07</v>
      </c>
      <c r="H192" s="179">
        <v>-2.0365864889640206E-2</v>
      </c>
      <c r="I192" s="34"/>
    </row>
    <row r="193" spans="1:10" ht="10.5" customHeight="1" x14ac:dyDescent="0.2">
      <c r="B193" s="16" t="s">
        <v>116</v>
      </c>
      <c r="C193" s="289">
        <v>18575651.959999997</v>
      </c>
      <c r="D193" s="289">
        <v>2360110.790000001</v>
      </c>
      <c r="E193" s="289">
        <v>20935762.749999996</v>
      </c>
      <c r="F193" s="290"/>
      <c r="G193" s="290">
        <v>62004.500000000007</v>
      </c>
      <c r="H193" s="179">
        <v>-6.6808535752827081E-2</v>
      </c>
      <c r="I193" s="34"/>
    </row>
    <row r="194" spans="1:10" ht="10.5" customHeight="1" x14ac:dyDescent="0.2">
      <c r="B194" s="16" t="s">
        <v>117</v>
      </c>
      <c r="C194" s="289">
        <v>10954770.130000046</v>
      </c>
      <c r="D194" s="289">
        <v>1974626.9999999995</v>
      </c>
      <c r="E194" s="289">
        <v>12929397.130000046</v>
      </c>
      <c r="F194" s="290"/>
      <c r="G194" s="290">
        <v>31929.510000000006</v>
      </c>
      <c r="H194" s="179">
        <v>-9.4287266346029019E-2</v>
      </c>
      <c r="I194" s="34"/>
    </row>
    <row r="195" spans="1:10" ht="10.5" customHeight="1" x14ac:dyDescent="0.2">
      <c r="B195" s="16" t="s">
        <v>118</v>
      </c>
      <c r="C195" s="289">
        <v>195963.70999999993</v>
      </c>
      <c r="D195" s="289">
        <v>4137812.79</v>
      </c>
      <c r="E195" s="289">
        <v>4333776.5</v>
      </c>
      <c r="F195" s="290"/>
      <c r="G195" s="290">
        <v>2625.16</v>
      </c>
      <c r="H195" s="179">
        <v>0.10451654730251314</v>
      </c>
      <c r="I195" s="34"/>
    </row>
    <row r="196" spans="1:10" s="28" customFormat="1" ht="10.5" customHeight="1" x14ac:dyDescent="0.2">
      <c r="A196" s="24"/>
      <c r="B196" s="16" t="s">
        <v>115</v>
      </c>
      <c r="C196" s="289">
        <v>1868575.9499999983</v>
      </c>
      <c r="D196" s="289">
        <v>2454117.4100000015</v>
      </c>
      <c r="E196" s="289">
        <v>4322693.3600000003</v>
      </c>
      <c r="F196" s="290"/>
      <c r="G196" s="290">
        <v>9731.0300000000007</v>
      </c>
      <c r="H196" s="179">
        <v>6.0909596771711483E-2</v>
      </c>
      <c r="I196" s="36"/>
      <c r="J196" s="5"/>
    </row>
    <row r="197" spans="1:10" s="28" customFormat="1" ht="10.5" customHeight="1" x14ac:dyDescent="0.2">
      <c r="A197" s="24"/>
      <c r="B197" s="16" t="s">
        <v>114</v>
      </c>
      <c r="C197" s="289">
        <v>16610.139999999989</v>
      </c>
      <c r="D197" s="289">
        <v>1927088.8200000024</v>
      </c>
      <c r="E197" s="289">
        <v>1943698.9600000023</v>
      </c>
      <c r="F197" s="290"/>
      <c r="G197" s="290">
        <v>5356.8000000000011</v>
      </c>
      <c r="H197" s="179">
        <v>0.10355632272421422</v>
      </c>
      <c r="I197" s="36"/>
      <c r="J197" s="5"/>
    </row>
    <row r="198" spans="1:10" s="28" customFormat="1" ht="10.5" customHeight="1" x14ac:dyDescent="0.2">
      <c r="A198" s="24"/>
      <c r="B198" s="16" t="s">
        <v>95</v>
      </c>
      <c r="C198" s="289">
        <v>173630.74000000008</v>
      </c>
      <c r="D198" s="289">
        <v>868957.34000000008</v>
      </c>
      <c r="E198" s="289">
        <v>1042588.0800000002</v>
      </c>
      <c r="F198" s="290"/>
      <c r="G198" s="290">
        <v>3483.1200000000003</v>
      </c>
      <c r="H198" s="179">
        <v>0.13566990192867423</v>
      </c>
      <c r="I198" s="36"/>
      <c r="J198" s="5"/>
    </row>
    <row r="199" spans="1:10" ht="10.5" customHeight="1" x14ac:dyDescent="0.2">
      <c r="B199" s="16" t="s">
        <v>381</v>
      </c>
      <c r="C199" s="289">
        <v>9230156.4400000013</v>
      </c>
      <c r="D199" s="289">
        <v>1267304.9350000008</v>
      </c>
      <c r="E199" s="289">
        <v>10497461.375000002</v>
      </c>
      <c r="F199" s="290"/>
      <c r="G199" s="290">
        <v>53001.749999999971</v>
      </c>
      <c r="H199" s="179">
        <v>0.6936379003962998</v>
      </c>
      <c r="I199" s="20"/>
    </row>
    <row r="200" spans="1:10" ht="10.5" customHeight="1" x14ac:dyDescent="0.2">
      <c r="B200" s="16" t="s">
        <v>418</v>
      </c>
      <c r="C200" s="289"/>
      <c r="D200" s="289">
        <v>2435</v>
      </c>
      <c r="E200" s="289">
        <v>2435</v>
      </c>
      <c r="F200" s="290"/>
      <c r="G200" s="290"/>
      <c r="H200" s="179"/>
      <c r="I200" s="34"/>
    </row>
    <row r="201" spans="1:10" ht="10.5" customHeight="1" x14ac:dyDescent="0.2">
      <c r="B201" s="16" t="s">
        <v>441</v>
      </c>
      <c r="C201" s="289"/>
      <c r="D201" s="289">
        <v>463487.2350000001</v>
      </c>
      <c r="E201" s="289">
        <v>463487.2350000001</v>
      </c>
      <c r="F201" s="290"/>
      <c r="G201" s="290"/>
      <c r="H201" s="179">
        <v>0.20044583907257363</v>
      </c>
      <c r="I201" s="34"/>
    </row>
    <row r="202" spans="1:10" ht="10.5" customHeight="1" x14ac:dyDescent="0.2">
      <c r="B202" s="16" t="s">
        <v>346</v>
      </c>
      <c r="C202" s="289"/>
      <c r="D202" s="289"/>
      <c r="E202" s="289"/>
      <c r="F202" s="290"/>
      <c r="G202" s="290"/>
      <c r="H202" s="179"/>
      <c r="I202" s="20"/>
    </row>
    <row r="203" spans="1:10" ht="10.5" customHeight="1" x14ac:dyDescent="0.2">
      <c r="B203" s="16" t="s">
        <v>350</v>
      </c>
      <c r="C203" s="289"/>
      <c r="D203" s="289">
        <v>383876.45062800002</v>
      </c>
      <c r="E203" s="289">
        <v>383876.45062800002</v>
      </c>
      <c r="F203" s="290"/>
      <c r="G203" s="290"/>
      <c r="H203" s="179"/>
      <c r="I203" s="20"/>
    </row>
    <row r="204" spans="1:10" ht="10.5" customHeight="1" x14ac:dyDescent="0.2">
      <c r="B204" s="16" t="s">
        <v>313</v>
      </c>
      <c r="C204" s="289"/>
      <c r="D204" s="289"/>
      <c r="E204" s="289"/>
      <c r="F204" s="290"/>
      <c r="G204" s="290"/>
      <c r="H204" s="179"/>
      <c r="I204" s="20"/>
    </row>
    <row r="205" spans="1:10" ht="10.5" customHeight="1" x14ac:dyDescent="0.2">
      <c r="B205" s="16" t="s">
        <v>351</v>
      </c>
      <c r="C205" s="289"/>
      <c r="D205" s="289"/>
      <c r="E205" s="289"/>
      <c r="F205" s="290"/>
      <c r="G205" s="290"/>
      <c r="H205" s="179"/>
      <c r="I205" s="20"/>
    </row>
    <row r="206" spans="1:10" ht="10.5" customHeight="1" x14ac:dyDescent="0.2">
      <c r="B206" s="269" t="s">
        <v>412</v>
      </c>
      <c r="C206" s="289"/>
      <c r="D206" s="289"/>
      <c r="E206" s="289"/>
      <c r="F206" s="290"/>
      <c r="G206" s="290"/>
      <c r="H206" s="179"/>
      <c r="I206" s="34"/>
    </row>
    <row r="207" spans="1:10" ht="10.5" customHeight="1" x14ac:dyDescent="0.2">
      <c r="B207" s="16" t="s">
        <v>100</v>
      </c>
      <c r="C207" s="289">
        <v>68903.49000000002</v>
      </c>
      <c r="D207" s="289">
        <v>408880.51999999996</v>
      </c>
      <c r="E207" s="289">
        <v>477784.00999999995</v>
      </c>
      <c r="F207" s="290"/>
      <c r="G207" s="290">
        <v>1607.98</v>
      </c>
      <c r="H207" s="179">
        <v>0.14783245918890175</v>
      </c>
      <c r="I207" s="34"/>
    </row>
    <row r="208" spans="1:10" ht="10.5" customHeight="1" x14ac:dyDescent="0.2">
      <c r="B208" s="16" t="s">
        <v>388</v>
      </c>
      <c r="C208" s="289">
        <v>733.47660000000042</v>
      </c>
      <c r="D208" s="289">
        <v>20542.497420000003</v>
      </c>
      <c r="E208" s="289">
        <v>21275.974020000005</v>
      </c>
      <c r="F208" s="290"/>
      <c r="G208" s="290">
        <v>48.601149999999997</v>
      </c>
      <c r="H208" s="179">
        <v>0.53176000692417547</v>
      </c>
      <c r="I208" s="34"/>
    </row>
    <row r="209" spans="1:10" ht="10.5" customHeight="1" x14ac:dyDescent="0.2">
      <c r="B209" s="16" t="s">
        <v>94</v>
      </c>
      <c r="C209" s="289">
        <v>709.49999999999989</v>
      </c>
      <c r="D209" s="289">
        <v>18748</v>
      </c>
      <c r="E209" s="289">
        <v>19457.5</v>
      </c>
      <c r="F209" s="290"/>
      <c r="G209" s="290"/>
      <c r="H209" s="179">
        <v>-0.40356899165686289</v>
      </c>
      <c r="I209" s="34"/>
    </row>
    <row r="210" spans="1:10" ht="10.5" customHeight="1" x14ac:dyDescent="0.2">
      <c r="B210" s="16" t="s">
        <v>92</v>
      </c>
      <c r="C210" s="289">
        <v>25496.350000000002</v>
      </c>
      <c r="D210" s="289">
        <v>4603.4600000000009</v>
      </c>
      <c r="E210" s="289">
        <v>30099.810000000005</v>
      </c>
      <c r="F210" s="290"/>
      <c r="G210" s="290">
        <v>70</v>
      </c>
      <c r="H210" s="179">
        <v>-4.6850898989940659E-2</v>
      </c>
      <c r="I210" s="34"/>
    </row>
    <row r="211" spans="1:10" s="28" customFormat="1" ht="10.5" customHeight="1" x14ac:dyDescent="0.2">
      <c r="A211" s="24"/>
      <c r="B211" s="16" t="s">
        <v>93</v>
      </c>
      <c r="C211" s="289">
        <v>25271.840000000007</v>
      </c>
      <c r="D211" s="289">
        <v>2734</v>
      </c>
      <c r="E211" s="289">
        <v>28005.840000000007</v>
      </c>
      <c r="F211" s="290"/>
      <c r="G211" s="290"/>
      <c r="H211" s="179">
        <v>5.2664980085519453E-3</v>
      </c>
      <c r="I211" s="27"/>
      <c r="J211" s="5"/>
    </row>
    <row r="212" spans="1:10" ht="10.5" customHeight="1" x14ac:dyDescent="0.2">
      <c r="B212" s="16" t="s">
        <v>303</v>
      </c>
      <c r="C212" s="289"/>
      <c r="D212" s="289"/>
      <c r="E212" s="289"/>
      <c r="F212" s="290"/>
      <c r="G212" s="290"/>
      <c r="H212" s="179"/>
      <c r="I212" s="34"/>
    </row>
    <row r="213" spans="1:10" ht="10.5" customHeight="1" x14ac:dyDescent="0.2">
      <c r="B213" s="16" t="s">
        <v>123</v>
      </c>
      <c r="C213" s="289">
        <v>102416.83000000006</v>
      </c>
      <c r="D213" s="289">
        <v>9980.14</v>
      </c>
      <c r="E213" s="289">
        <v>112396.97000000006</v>
      </c>
      <c r="F213" s="290"/>
      <c r="G213" s="290">
        <v>135.04000000000002</v>
      </c>
      <c r="H213" s="179">
        <v>0.11673471082895315</v>
      </c>
      <c r="I213" s="34"/>
    </row>
    <row r="214" spans="1:10" ht="10.5" customHeight="1" x14ac:dyDescent="0.2">
      <c r="B214" s="16" t="s">
        <v>107</v>
      </c>
      <c r="C214" s="289"/>
      <c r="D214" s="289">
        <v>500</v>
      </c>
      <c r="E214" s="289">
        <v>500</v>
      </c>
      <c r="F214" s="290"/>
      <c r="G214" s="290"/>
      <c r="H214" s="179"/>
      <c r="I214" s="20"/>
    </row>
    <row r="215" spans="1:10" ht="10.5" customHeight="1" x14ac:dyDescent="0.2">
      <c r="B215" s="33" t="s">
        <v>110</v>
      </c>
      <c r="C215" s="289"/>
      <c r="D215" s="289"/>
      <c r="E215" s="289"/>
      <c r="F215" s="290"/>
      <c r="G215" s="290"/>
      <c r="H215" s="179"/>
      <c r="I215" s="34"/>
    </row>
    <row r="216" spans="1:10" ht="10.5" customHeight="1" x14ac:dyDescent="0.2">
      <c r="B216" s="33" t="s">
        <v>109</v>
      </c>
      <c r="C216" s="289"/>
      <c r="D216" s="289"/>
      <c r="E216" s="289"/>
      <c r="F216" s="290"/>
      <c r="G216" s="290"/>
      <c r="H216" s="179"/>
      <c r="I216" s="34"/>
    </row>
    <row r="217" spans="1:10" ht="10.5" customHeight="1" x14ac:dyDescent="0.2">
      <c r="B217" s="33" t="s">
        <v>111</v>
      </c>
      <c r="C217" s="289"/>
      <c r="D217" s="289">
        <v>500</v>
      </c>
      <c r="E217" s="289">
        <v>500</v>
      </c>
      <c r="F217" s="290"/>
      <c r="G217" s="290"/>
      <c r="H217" s="179"/>
      <c r="I217" s="34"/>
    </row>
    <row r="218" spans="1:10" ht="10.5" customHeight="1" x14ac:dyDescent="0.2">
      <c r="B218" s="33" t="s">
        <v>112</v>
      </c>
      <c r="C218" s="289"/>
      <c r="D218" s="289"/>
      <c r="E218" s="289"/>
      <c r="F218" s="290"/>
      <c r="G218" s="290"/>
      <c r="H218" s="179"/>
      <c r="I218" s="34"/>
    </row>
    <row r="219" spans="1:10" s="28" customFormat="1" ht="10.5" customHeight="1" x14ac:dyDescent="0.2">
      <c r="A219" s="24"/>
      <c r="B219" s="16" t="s">
        <v>256</v>
      </c>
      <c r="C219" s="289">
        <v>5478.9</v>
      </c>
      <c r="D219" s="289">
        <v>156</v>
      </c>
      <c r="E219" s="289">
        <v>5634.9</v>
      </c>
      <c r="F219" s="290"/>
      <c r="G219" s="290"/>
      <c r="H219" s="179">
        <v>0.87604874151018763</v>
      </c>
      <c r="I219" s="47"/>
      <c r="J219" s="5"/>
    </row>
    <row r="220" spans="1:10" s="28" customFormat="1" ht="10.5" customHeight="1" x14ac:dyDescent="0.2">
      <c r="A220" s="24"/>
      <c r="B220" s="16" t="s">
        <v>96</v>
      </c>
      <c r="C220" s="289"/>
      <c r="D220" s="289"/>
      <c r="E220" s="289"/>
      <c r="F220" s="290"/>
      <c r="G220" s="290"/>
      <c r="H220" s="179"/>
      <c r="I220" s="47"/>
      <c r="J220" s="5"/>
    </row>
    <row r="221" spans="1:10" s="28" customFormat="1" ht="10.5" customHeight="1" x14ac:dyDescent="0.2">
      <c r="A221" s="24"/>
      <c r="B221" s="16" t="s">
        <v>103</v>
      </c>
      <c r="C221" s="295"/>
      <c r="D221" s="295"/>
      <c r="E221" s="295"/>
      <c r="F221" s="296"/>
      <c r="G221" s="296"/>
      <c r="H221" s="190"/>
      <c r="I221" s="47"/>
      <c r="J221" s="5"/>
    </row>
    <row r="222" spans="1:10" s="28" customFormat="1" ht="10.5" customHeight="1" x14ac:dyDescent="0.2">
      <c r="A222" s="24"/>
      <c r="B222" s="16" t="s">
        <v>91</v>
      </c>
      <c r="C222" s="295">
        <v>10966.92</v>
      </c>
      <c r="D222" s="295">
        <v>5082.24</v>
      </c>
      <c r="E222" s="295">
        <v>16049.16</v>
      </c>
      <c r="F222" s="296"/>
      <c r="G222" s="296">
        <v>500</v>
      </c>
      <c r="H222" s="190">
        <v>0.30646035723181986</v>
      </c>
      <c r="I222" s="47"/>
      <c r="J222" s="5"/>
    </row>
    <row r="223" spans="1:10" s="28" customFormat="1" ht="10.5" customHeight="1" x14ac:dyDescent="0.2">
      <c r="A223" s="24"/>
      <c r="B223" s="269" t="s">
        <v>382</v>
      </c>
      <c r="C223" s="295"/>
      <c r="D223" s="295"/>
      <c r="E223" s="295"/>
      <c r="F223" s="296"/>
      <c r="G223" s="296"/>
      <c r="H223" s="190"/>
      <c r="I223" s="47"/>
      <c r="J223" s="5"/>
    </row>
    <row r="224" spans="1:10" s="28" customFormat="1" ht="10.5" customHeight="1" x14ac:dyDescent="0.2">
      <c r="A224" s="24"/>
      <c r="B224" s="268" t="s">
        <v>255</v>
      </c>
      <c r="C224" s="295"/>
      <c r="D224" s="295">
        <v>150</v>
      </c>
      <c r="E224" s="295">
        <v>150</v>
      </c>
      <c r="F224" s="296"/>
      <c r="G224" s="296"/>
      <c r="H224" s="190">
        <v>0</v>
      </c>
      <c r="I224" s="47"/>
      <c r="J224" s="5"/>
    </row>
    <row r="225" spans="1:11" s="28" customFormat="1" ht="10.5" customHeight="1" x14ac:dyDescent="0.2">
      <c r="A225" s="24"/>
      <c r="B225" s="16" t="s">
        <v>411</v>
      </c>
      <c r="C225" s="295"/>
      <c r="D225" s="295"/>
      <c r="E225" s="295"/>
      <c r="F225" s="296"/>
      <c r="G225" s="296"/>
      <c r="H225" s="190"/>
      <c r="I225" s="47"/>
      <c r="J225" s="5"/>
    </row>
    <row r="226" spans="1:11" s="28" customFormat="1" ht="10.5" customHeight="1" x14ac:dyDescent="0.2">
      <c r="A226" s="24"/>
      <c r="B226" s="16" t="s">
        <v>97</v>
      </c>
      <c r="C226" s="295"/>
      <c r="D226" s="295"/>
      <c r="E226" s="295"/>
      <c r="F226" s="296"/>
      <c r="G226" s="296"/>
      <c r="H226" s="190"/>
      <c r="I226" s="47"/>
      <c r="J226" s="5"/>
    </row>
    <row r="227" spans="1:11" s="28" customFormat="1" ht="10.5" customHeight="1" x14ac:dyDescent="0.2">
      <c r="A227" s="24"/>
      <c r="B227" s="16" t="s">
        <v>380</v>
      </c>
      <c r="C227" s="295"/>
      <c r="D227" s="295"/>
      <c r="E227" s="295"/>
      <c r="F227" s="296"/>
      <c r="G227" s="296"/>
      <c r="H227" s="190"/>
      <c r="I227" s="47"/>
      <c r="J227" s="5"/>
    </row>
    <row r="228" spans="1:11" s="28" customFormat="1" ht="10.5" customHeight="1" x14ac:dyDescent="0.2">
      <c r="A228" s="24"/>
      <c r="B228" s="16" t="s">
        <v>419</v>
      </c>
      <c r="C228" s="295"/>
      <c r="D228" s="295">
        <v>127412.27925200001</v>
      </c>
      <c r="E228" s="295">
        <v>127412.27925200001</v>
      </c>
      <c r="F228" s="296"/>
      <c r="G228" s="296"/>
      <c r="H228" s="190"/>
      <c r="I228" s="47"/>
      <c r="J228" s="5"/>
    </row>
    <row r="229" spans="1:11" s="28" customFormat="1" ht="10.5" customHeight="1" x14ac:dyDescent="0.2">
      <c r="A229" s="24"/>
      <c r="B229" s="16" t="s">
        <v>491</v>
      </c>
      <c r="C229" s="295"/>
      <c r="D229" s="295"/>
      <c r="E229" s="295"/>
      <c r="F229" s="296"/>
      <c r="G229" s="296"/>
      <c r="H229" s="190"/>
      <c r="I229" s="47"/>
      <c r="J229" s="5"/>
    </row>
    <row r="230" spans="1:11" s="28" customFormat="1" ht="10.5" customHeight="1" x14ac:dyDescent="0.2">
      <c r="A230" s="24"/>
      <c r="B230" s="16" t="s">
        <v>489</v>
      </c>
      <c r="C230" s="295"/>
      <c r="D230" s="295">
        <v>7371.2</v>
      </c>
      <c r="E230" s="295">
        <v>7371.2</v>
      </c>
      <c r="F230" s="296"/>
      <c r="G230" s="296"/>
      <c r="H230" s="190"/>
      <c r="I230" s="47"/>
      <c r="J230" s="5"/>
    </row>
    <row r="231" spans="1:11" s="28" customFormat="1" ht="10.5" customHeight="1" x14ac:dyDescent="0.2">
      <c r="A231" s="24"/>
      <c r="B231" s="16" t="s">
        <v>374</v>
      </c>
      <c r="C231" s="295">
        <v>15967.8</v>
      </c>
      <c r="D231" s="295">
        <v>10141.500000000005</v>
      </c>
      <c r="E231" s="295">
        <v>26109.300000000003</v>
      </c>
      <c r="F231" s="296"/>
      <c r="G231" s="296">
        <v>153</v>
      </c>
      <c r="H231" s="190">
        <v>0.41949587136358613</v>
      </c>
      <c r="I231" s="47"/>
      <c r="J231" s="5"/>
    </row>
    <row r="232" spans="1:11" s="28" customFormat="1" ht="10.5" customHeight="1" x14ac:dyDescent="0.2">
      <c r="A232" s="24"/>
      <c r="B232" s="16" t="s">
        <v>420</v>
      </c>
      <c r="C232" s="295"/>
      <c r="D232" s="295">
        <v>69262.5</v>
      </c>
      <c r="E232" s="295">
        <v>69262.5</v>
      </c>
      <c r="F232" s="296"/>
      <c r="G232" s="296"/>
      <c r="H232" s="190">
        <v>0.54319613421317325</v>
      </c>
      <c r="I232" s="47"/>
      <c r="J232" s="5"/>
    </row>
    <row r="233" spans="1:11" s="28" customFormat="1" ht="10.5" customHeight="1" x14ac:dyDescent="0.2">
      <c r="A233" s="24"/>
      <c r="B233" s="574" t="s">
        <v>460</v>
      </c>
      <c r="C233" s="295"/>
      <c r="D233" s="295"/>
      <c r="E233" s="295"/>
      <c r="F233" s="296"/>
      <c r="G233" s="296"/>
      <c r="H233" s="190"/>
      <c r="I233" s="47"/>
      <c r="J233" s="5"/>
    </row>
    <row r="234" spans="1:11" s="28" customFormat="1" ht="10.5" hidden="1" customHeight="1" x14ac:dyDescent="0.2">
      <c r="A234" s="24"/>
      <c r="B234" s="574"/>
      <c r="C234" s="295"/>
      <c r="D234" s="295"/>
      <c r="E234" s="295"/>
      <c r="F234" s="296"/>
      <c r="G234" s="296"/>
      <c r="H234" s="190"/>
      <c r="I234" s="47"/>
      <c r="J234" s="5"/>
    </row>
    <row r="235" spans="1:11" s="28" customFormat="1" ht="10.5" customHeight="1" x14ac:dyDescent="0.2">
      <c r="A235" s="24"/>
      <c r="B235" s="16" t="s">
        <v>99</v>
      </c>
      <c r="C235" s="295">
        <v>38308.240000000005</v>
      </c>
      <c r="D235" s="295">
        <v>149844.08390200004</v>
      </c>
      <c r="E235" s="295">
        <v>188152.32390200006</v>
      </c>
      <c r="F235" s="296"/>
      <c r="G235" s="296">
        <v>499.95757200000003</v>
      </c>
      <c r="H235" s="190">
        <v>0.31989472085724602</v>
      </c>
      <c r="I235" s="47"/>
      <c r="J235" s="5"/>
    </row>
    <row r="236" spans="1:11" s="28" customFormat="1" ht="10.5" customHeight="1" x14ac:dyDescent="0.2">
      <c r="A236" s="24"/>
      <c r="B236" s="16" t="s">
        <v>283</v>
      </c>
      <c r="C236" s="295"/>
      <c r="D236" s="295">
        <v>-96048</v>
      </c>
      <c r="E236" s="295">
        <v>-96048</v>
      </c>
      <c r="F236" s="296"/>
      <c r="G236" s="296">
        <v>-288</v>
      </c>
      <c r="H236" s="190">
        <v>0.18965517241379315</v>
      </c>
      <c r="I236" s="47"/>
      <c r="J236" s="5"/>
    </row>
    <row r="237" spans="1:11" s="28" customFormat="1" ht="12.75" customHeight="1" x14ac:dyDescent="0.2">
      <c r="A237" s="24"/>
      <c r="B237" s="16" t="s">
        <v>279</v>
      </c>
      <c r="C237" s="295">
        <v>15</v>
      </c>
      <c r="D237" s="295">
        <v>-1550758</v>
      </c>
      <c r="E237" s="295">
        <v>-1550743</v>
      </c>
      <c r="F237" s="296"/>
      <c r="G237" s="296">
        <v>-6469</v>
      </c>
      <c r="H237" s="190">
        <v>0.1779330722866399</v>
      </c>
      <c r="I237" s="47"/>
    </row>
    <row r="238" spans="1:11" ht="10.5" customHeight="1" x14ac:dyDescent="0.2">
      <c r="B238" s="35" t="s">
        <v>245</v>
      </c>
      <c r="C238" s="297">
        <v>78418430.230000064</v>
      </c>
      <c r="D238" s="297">
        <v>40480086.481032014</v>
      </c>
      <c r="E238" s="297">
        <v>118898516.71103209</v>
      </c>
      <c r="F238" s="298"/>
      <c r="G238" s="298">
        <v>450624.18757200002</v>
      </c>
      <c r="H238" s="180">
        <v>0.10126648093313251</v>
      </c>
      <c r="I238" s="47"/>
      <c r="K238" s="209" t="b">
        <f>IF(ABS(E238-SUM(E182:E184,E193:E214,E219:E237))&lt;0.001,TRUE,FALSE)</f>
        <v>1</v>
      </c>
    </row>
    <row r="239" spans="1:11" ht="10.5" customHeight="1" x14ac:dyDescent="0.2">
      <c r="B239" s="35"/>
      <c r="C239" s="297"/>
      <c r="D239" s="297"/>
      <c r="E239" s="297"/>
      <c r="F239" s="298"/>
      <c r="G239" s="298"/>
      <c r="H239" s="180"/>
      <c r="I239" s="47"/>
      <c r="K239" s="209"/>
    </row>
    <row r="240" spans="1:11" ht="10.5" customHeight="1" x14ac:dyDescent="0.2">
      <c r="B240" s="31" t="s">
        <v>278</v>
      </c>
      <c r="C240" s="297"/>
      <c r="D240" s="297"/>
      <c r="E240" s="297"/>
      <c r="F240" s="298"/>
      <c r="G240" s="298"/>
      <c r="H240" s="180"/>
      <c r="I240" s="47"/>
    </row>
    <row r="241" spans="2:9" ht="10.5" customHeight="1" x14ac:dyDescent="0.2">
      <c r="B241" s="16" t="s">
        <v>22</v>
      </c>
      <c r="C241" s="295">
        <v>439278255.6000008</v>
      </c>
      <c r="D241" s="295">
        <v>239772080.50919962</v>
      </c>
      <c r="E241" s="295">
        <v>679050336.1092006</v>
      </c>
      <c r="F241" s="296">
        <v>28734400.389999971</v>
      </c>
      <c r="G241" s="296">
        <v>3919923.9652500018</v>
      </c>
      <c r="H241" s="190">
        <v>6.4483706365181748E-2</v>
      </c>
      <c r="I241" s="47"/>
    </row>
    <row r="242" spans="2:9" ht="10.5" customHeight="1" x14ac:dyDescent="0.2">
      <c r="B242" s="16" t="s">
        <v>387</v>
      </c>
      <c r="C242" s="295">
        <v>43271.135676999977</v>
      </c>
      <c r="D242" s="295">
        <v>135953.28080199988</v>
      </c>
      <c r="E242" s="295">
        <v>179224.41647899989</v>
      </c>
      <c r="F242" s="296">
        <v>4129.2080999999998</v>
      </c>
      <c r="G242" s="296">
        <v>809.50805000000003</v>
      </c>
      <c r="H242" s="190"/>
      <c r="I242" s="47"/>
    </row>
    <row r="243" spans="2:9" ht="10.5" customHeight="1" x14ac:dyDescent="0.2">
      <c r="B243" s="16" t="s">
        <v>104</v>
      </c>
      <c r="C243" s="295">
        <v>308914329.64000016</v>
      </c>
      <c r="D243" s="295">
        <v>561242940.33999956</v>
      </c>
      <c r="E243" s="295">
        <v>870157269.97999966</v>
      </c>
      <c r="F243" s="296">
        <v>282531609.65999973</v>
      </c>
      <c r="G243" s="296">
        <v>5354722.42</v>
      </c>
      <c r="H243" s="190">
        <v>3.5652745477698033E-2</v>
      </c>
      <c r="I243" s="47"/>
    </row>
    <row r="244" spans="2:9" ht="10.5" customHeight="1" x14ac:dyDescent="0.2">
      <c r="B244" s="33" t="s">
        <v>106</v>
      </c>
      <c r="C244" s="295">
        <v>284156108.08000016</v>
      </c>
      <c r="D244" s="295">
        <v>554611765.04999959</v>
      </c>
      <c r="E244" s="295">
        <v>838767873.12999976</v>
      </c>
      <c r="F244" s="296">
        <v>278403273.78999966</v>
      </c>
      <c r="G244" s="296">
        <v>5143880.959999999</v>
      </c>
      <c r="H244" s="190">
        <v>3.9290646343541402E-2</v>
      </c>
      <c r="I244" s="47"/>
    </row>
    <row r="245" spans="2:9" ht="10.5" customHeight="1" x14ac:dyDescent="0.2">
      <c r="B245" s="33" t="s">
        <v>304</v>
      </c>
      <c r="C245" s="295">
        <v>7559981.4799999986</v>
      </c>
      <c r="D245" s="295">
        <v>136326146.05000001</v>
      </c>
      <c r="E245" s="295">
        <v>143886127.53</v>
      </c>
      <c r="F245" s="296">
        <v>114451112.77000001</v>
      </c>
      <c r="G245" s="296">
        <v>935112.81999999983</v>
      </c>
      <c r="H245" s="190">
        <v>7.3087846175450721E-2</v>
      </c>
      <c r="I245" s="47"/>
    </row>
    <row r="246" spans="2:9" ht="10.5" customHeight="1" x14ac:dyDescent="0.2">
      <c r="B246" s="33" t="s">
        <v>305</v>
      </c>
      <c r="C246" s="295">
        <v>33692.54000000003</v>
      </c>
      <c r="D246" s="295">
        <v>46231.149999999994</v>
      </c>
      <c r="E246" s="295">
        <v>79923.690000000031</v>
      </c>
      <c r="F246" s="296">
        <v>72587.61000000003</v>
      </c>
      <c r="G246" s="296">
        <v>138.24</v>
      </c>
      <c r="H246" s="190">
        <v>-0.142233671934338</v>
      </c>
      <c r="I246" s="47"/>
    </row>
    <row r="247" spans="2:9" ht="10.5" customHeight="1" x14ac:dyDescent="0.2">
      <c r="B247" s="33" t="s">
        <v>306</v>
      </c>
      <c r="C247" s="295">
        <v>410835.64000000019</v>
      </c>
      <c r="D247" s="295">
        <v>60040043.239999883</v>
      </c>
      <c r="E247" s="295">
        <v>60450878.879999876</v>
      </c>
      <c r="F247" s="296">
        <v>58821529.629999876</v>
      </c>
      <c r="G247" s="296">
        <v>374653.66</v>
      </c>
      <c r="H247" s="190">
        <v>6.9340414750616919E-2</v>
      </c>
      <c r="I247" s="47"/>
    </row>
    <row r="248" spans="2:9" ht="10.5" customHeight="1" x14ac:dyDescent="0.2">
      <c r="B248" s="33" t="s">
        <v>307</v>
      </c>
      <c r="C248" s="295">
        <v>68989323.830000117</v>
      </c>
      <c r="D248" s="295">
        <v>53675967.659999914</v>
      </c>
      <c r="E248" s="295">
        <v>122665291.49000004</v>
      </c>
      <c r="F248" s="296">
        <v>5900102.1000000015</v>
      </c>
      <c r="G248" s="296">
        <v>783385.51</v>
      </c>
      <c r="H248" s="190">
        <v>3.1562355881797899E-4</v>
      </c>
      <c r="I248" s="47"/>
    </row>
    <row r="249" spans="2:9" ht="10.5" customHeight="1" x14ac:dyDescent="0.2">
      <c r="B249" s="33" t="s">
        <v>308</v>
      </c>
      <c r="C249" s="295">
        <v>91543446.330000013</v>
      </c>
      <c r="D249" s="295">
        <v>79884454.99999994</v>
      </c>
      <c r="E249" s="295">
        <v>171427901.32999995</v>
      </c>
      <c r="F249" s="296">
        <v>24576443.459999949</v>
      </c>
      <c r="G249" s="296">
        <v>975110.6399999999</v>
      </c>
      <c r="H249" s="190">
        <v>4.4439876295107261E-2</v>
      </c>
      <c r="I249" s="47"/>
    </row>
    <row r="250" spans="2:9" ht="10.5" customHeight="1" x14ac:dyDescent="0.2">
      <c r="B250" s="33" t="s">
        <v>309</v>
      </c>
      <c r="C250" s="295">
        <v>115618828.26000011</v>
      </c>
      <c r="D250" s="295">
        <v>224638921.94999981</v>
      </c>
      <c r="E250" s="295">
        <v>340257750.20999986</v>
      </c>
      <c r="F250" s="296">
        <v>74581498.219999865</v>
      </c>
      <c r="G250" s="296">
        <v>2075480.0899999999</v>
      </c>
      <c r="H250" s="190">
        <v>3.2374872852254599E-2</v>
      </c>
      <c r="I250" s="47"/>
    </row>
    <row r="251" spans="2:9" ht="10.5" customHeight="1" x14ac:dyDescent="0.2">
      <c r="B251" s="33" t="s">
        <v>105</v>
      </c>
      <c r="C251" s="295">
        <v>24758221.559999947</v>
      </c>
      <c r="D251" s="295">
        <v>6631175.2899999991</v>
      </c>
      <c r="E251" s="295">
        <v>31389396.849999946</v>
      </c>
      <c r="F251" s="296">
        <v>4128335.8700000029</v>
      </c>
      <c r="G251" s="296">
        <v>210841.46000000005</v>
      </c>
      <c r="H251" s="190">
        <v>-5.2931044868975374E-2</v>
      </c>
      <c r="I251" s="47"/>
    </row>
    <row r="252" spans="2:9" ht="10.5" customHeight="1" x14ac:dyDescent="0.2">
      <c r="B252" s="16" t="s">
        <v>116</v>
      </c>
      <c r="C252" s="295">
        <v>116521529.09999996</v>
      </c>
      <c r="D252" s="295">
        <v>12683360.310000001</v>
      </c>
      <c r="E252" s="295">
        <v>129204889.40999997</v>
      </c>
      <c r="F252" s="296">
        <v>138006.83999999997</v>
      </c>
      <c r="G252" s="296">
        <v>961837.58000000042</v>
      </c>
      <c r="H252" s="190">
        <v>-0.12746843805822883</v>
      </c>
      <c r="I252" s="47"/>
    </row>
    <row r="253" spans="2:9" ht="10.5" customHeight="1" x14ac:dyDescent="0.2">
      <c r="B253" s="16" t="s">
        <v>117</v>
      </c>
      <c r="C253" s="295">
        <v>62975530.429999761</v>
      </c>
      <c r="D253" s="295">
        <v>8723852.3800000064</v>
      </c>
      <c r="E253" s="295">
        <v>71699382.809999764</v>
      </c>
      <c r="F253" s="296">
        <v>4170.34</v>
      </c>
      <c r="G253" s="296">
        <v>451526.66</v>
      </c>
      <c r="H253" s="190">
        <v>-0.16211451139153843</v>
      </c>
      <c r="I253" s="47"/>
    </row>
    <row r="254" spans="2:9" ht="10.5" customHeight="1" x14ac:dyDescent="0.2">
      <c r="B254" s="16" t="s">
        <v>118</v>
      </c>
      <c r="C254" s="295">
        <v>2026194.050000001</v>
      </c>
      <c r="D254" s="295">
        <v>43297955.699999996</v>
      </c>
      <c r="E254" s="295">
        <v>45324149.75</v>
      </c>
      <c r="F254" s="296"/>
      <c r="G254" s="296">
        <v>215696.28</v>
      </c>
      <c r="H254" s="190">
        <v>7.9715936467394943E-3</v>
      </c>
      <c r="I254" s="47"/>
    </row>
    <row r="255" spans="2:9" ht="10.5" customHeight="1" x14ac:dyDescent="0.2">
      <c r="B255" s="16" t="s">
        <v>100</v>
      </c>
      <c r="C255" s="295">
        <v>9192728.3299999814</v>
      </c>
      <c r="D255" s="295">
        <v>41380595.319100037</v>
      </c>
      <c r="E255" s="295">
        <v>50573323.649100013</v>
      </c>
      <c r="F255" s="296">
        <v>20427.409999999993</v>
      </c>
      <c r="G255" s="296">
        <v>164886.17000000001</v>
      </c>
      <c r="H255" s="190">
        <v>-1.7804949733843278E-2</v>
      </c>
      <c r="I255" s="47"/>
    </row>
    <row r="256" spans="2:9" ht="10.5" customHeight="1" x14ac:dyDescent="0.2">
      <c r="B256" s="16" t="s">
        <v>388</v>
      </c>
      <c r="C256" s="295">
        <v>6043.7743229999978</v>
      </c>
      <c r="D256" s="295">
        <v>41647.819198000027</v>
      </c>
      <c r="E256" s="295">
        <v>47691.593521000024</v>
      </c>
      <c r="F256" s="296">
        <v>913.79189999999994</v>
      </c>
      <c r="G256" s="296">
        <v>152.99194999999995</v>
      </c>
      <c r="H256" s="190"/>
      <c r="I256" s="20"/>
    </row>
    <row r="257" spans="2:9" ht="10.5" customHeight="1" x14ac:dyDescent="0.2">
      <c r="B257" s="16" t="s">
        <v>107</v>
      </c>
      <c r="C257" s="295"/>
      <c r="D257" s="295">
        <v>152639459.23999989</v>
      </c>
      <c r="E257" s="295">
        <v>152639459.23999989</v>
      </c>
      <c r="F257" s="296">
        <v>151243307.6399999</v>
      </c>
      <c r="G257" s="296">
        <v>809324.74000000011</v>
      </c>
      <c r="H257" s="190">
        <v>0.1012364982966043</v>
      </c>
      <c r="I257" s="47"/>
    </row>
    <row r="258" spans="2:9" ht="10.5" customHeight="1" x14ac:dyDescent="0.2">
      <c r="B258" s="33" t="s">
        <v>110</v>
      </c>
      <c r="C258" s="289"/>
      <c r="D258" s="289">
        <v>42742342.469999976</v>
      </c>
      <c r="E258" s="289">
        <v>42742342.469999976</v>
      </c>
      <c r="F258" s="290">
        <v>42742342.469999976</v>
      </c>
      <c r="G258" s="290">
        <v>226435.74000000005</v>
      </c>
      <c r="H258" s="179">
        <v>6.9366594397325398E-2</v>
      </c>
      <c r="I258" s="47"/>
    </row>
    <row r="259" spans="2:9" ht="10.5" customHeight="1" x14ac:dyDescent="0.2">
      <c r="B259" s="33" t="s">
        <v>109</v>
      </c>
      <c r="C259" s="295"/>
      <c r="D259" s="295">
        <v>78408315.169999912</v>
      </c>
      <c r="E259" s="295">
        <v>78408315.169999912</v>
      </c>
      <c r="F259" s="296">
        <v>78408315.169999912</v>
      </c>
      <c r="G259" s="296">
        <v>418089.00000000006</v>
      </c>
      <c r="H259" s="190">
        <v>8.7851741178025966E-2</v>
      </c>
      <c r="I259" s="47"/>
    </row>
    <row r="260" spans="2:9" ht="10.5" customHeight="1" x14ac:dyDescent="0.2">
      <c r="B260" s="33" t="s">
        <v>112</v>
      </c>
      <c r="C260" s="295"/>
      <c r="D260" s="295">
        <v>31166750</v>
      </c>
      <c r="E260" s="295">
        <v>31166750</v>
      </c>
      <c r="F260" s="296">
        <v>30092650</v>
      </c>
      <c r="G260" s="296">
        <v>164300</v>
      </c>
      <c r="H260" s="190">
        <v>0.18781270862897825</v>
      </c>
      <c r="I260" s="47"/>
    </row>
    <row r="261" spans="2:9" ht="10.5" customHeight="1" x14ac:dyDescent="0.2">
      <c r="B261" s="33" t="s">
        <v>111</v>
      </c>
      <c r="C261" s="295"/>
      <c r="D261" s="295">
        <v>322051.59999999998</v>
      </c>
      <c r="E261" s="295">
        <v>322051.59999999998</v>
      </c>
      <c r="F261" s="296"/>
      <c r="G261" s="296">
        <v>500</v>
      </c>
      <c r="H261" s="190">
        <v>-1.3903875968992452E-3</v>
      </c>
      <c r="I261" s="47"/>
    </row>
    <row r="262" spans="2:9" ht="10.5" customHeight="1" x14ac:dyDescent="0.2">
      <c r="B262" s="269" t="s">
        <v>411</v>
      </c>
      <c r="C262" s="295"/>
      <c r="D262" s="295"/>
      <c r="E262" s="295"/>
      <c r="F262" s="296"/>
      <c r="G262" s="296"/>
      <c r="H262" s="190"/>
      <c r="I262" s="47"/>
    </row>
    <row r="263" spans="2:9" ht="10.5" customHeight="1" x14ac:dyDescent="0.2">
      <c r="B263" s="16" t="s">
        <v>97</v>
      </c>
      <c r="C263" s="295"/>
      <c r="D263" s="295"/>
      <c r="E263" s="295"/>
      <c r="F263" s="296"/>
      <c r="G263" s="296"/>
      <c r="H263" s="190"/>
      <c r="I263" s="47"/>
    </row>
    <row r="264" spans="2:9" ht="10.5" customHeight="1" x14ac:dyDescent="0.2">
      <c r="B264" s="16" t="s">
        <v>380</v>
      </c>
      <c r="C264" s="295"/>
      <c r="D264" s="295"/>
      <c r="E264" s="295"/>
      <c r="F264" s="296"/>
      <c r="G264" s="296"/>
      <c r="H264" s="190"/>
      <c r="I264" s="47"/>
    </row>
    <row r="265" spans="2:9" ht="10.5" customHeight="1" x14ac:dyDescent="0.2">
      <c r="B265" s="16" t="s">
        <v>419</v>
      </c>
      <c r="C265" s="295"/>
      <c r="D265" s="295">
        <v>150211.40085200002</v>
      </c>
      <c r="E265" s="295">
        <v>150211.40085200002</v>
      </c>
      <c r="F265" s="296"/>
      <c r="G265" s="296"/>
      <c r="H265" s="190">
        <v>6.5383490743494477E-2</v>
      </c>
      <c r="I265" s="47"/>
    </row>
    <row r="266" spans="2:9" ht="10.5" customHeight="1" x14ac:dyDescent="0.2">
      <c r="B266" s="16" t="s">
        <v>103</v>
      </c>
      <c r="C266" s="295"/>
      <c r="D266" s="295"/>
      <c r="E266" s="295"/>
      <c r="F266" s="296"/>
      <c r="G266" s="296"/>
      <c r="H266" s="190"/>
      <c r="I266" s="47"/>
    </row>
    <row r="267" spans="2:9" ht="10.5" customHeight="1" x14ac:dyDescent="0.2">
      <c r="B267" s="16" t="s">
        <v>96</v>
      </c>
      <c r="C267" s="295"/>
      <c r="D267" s="295"/>
      <c r="E267" s="295"/>
      <c r="F267" s="296"/>
      <c r="G267" s="296"/>
      <c r="H267" s="190"/>
      <c r="I267" s="47"/>
    </row>
    <row r="268" spans="2:9" ht="10.5" customHeight="1" x14ac:dyDescent="0.2">
      <c r="B268" s="16" t="s">
        <v>115</v>
      </c>
      <c r="C268" s="295">
        <v>11794636.300000016</v>
      </c>
      <c r="D268" s="295">
        <v>10564452.36999999</v>
      </c>
      <c r="E268" s="295">
        <v>22359088.670000006</v>
      </c>
      <c r="F268" s="296">
        <v>1132432.9899999988</v>
      </c>
      <c r="G268" s="296">
        <v>119616.54000000001</v>
      </c>
      <c r="H268" s="190">
        <v>-2.1501644039327861E-3</v>
      </c>
      <c r="I268" s="47"/>
    </row>
    <row r="269" spans="2:9" ht="10.5" customHeight="1" x14ac:dyDescent="0.2">
      <c r="B269" s="16" t="s">
        <v>114</v>
      </c>
      <c r="C269" s="295">
        <v>126228.51</v>
      </c>
      <c r="D269" s="295">
        <v>7888656.5199999837</v>
      </c>
      <c r="E269" s="295">
        <v>8014885.0299999835</v>
      </c>
      <c r="F269" s="296">
        <v>1061.8799999999999</v>
      </c>
      <c r="G269" s="296">
        <v>44002.910000000018</v>
      </c>
      <c r="H269" s="190">
        <v>5.6294270361159082E-2</v>
      </c>
      <c r="I269" s="47"/>
    </row>
    <row r="270" spans="2:9" ht="10.5" customHeight="1" x14ac:dyDescent="0.2">
      <c r="B270" s="16" t="s">
        <v>123</v>
      </c>
      <c r="C270" s="295">
        <v>2627725.2199999923</v>
      </c>
      <c r="D270" s="295">
        <v>239466.77999999956</v>
      </c>
      <c r="E270" s="295">
        <v>2867191.9999999921</v>
      </c>
      <c r="F270" s="296">
        <v>68.400000000000006</v>
      </c>
      <c r="G270" s="296">
        <v>18510.73</v>
      </c>
      <c r="H270" s="190">
        <v>2.130108307800227E-2</v>
      </c>
      <c r="I270" s="47"/>
    </row>
    <row r="271" spans="2:9" ht="10.5" customHeight="1" x14ac:dyDescent="0.2">
      <c r="B271" s="16" t="s">
        <v>95</v>
      </c>
      <c r="C271" s="295">
        <v>552633.60999999987</v>
      </c>
      <c r="D271" s="295">
        <v>4099904.879999999</v>
      </c>
      <c r="E271" s="295">
        <v>4652538.4899999984</v>
      </c>
      <c r="F271" s="296">
        <v>3502674.6099999989</v>
      </c>
      <c r="G271" s="296">
        <v>15949.840000000004</v>
      </c>
      <c r="H271" s="190">
        <v>-2.0569312108016047E-2</v>
      </c>
      <c r="I271" s="47"/>
    </row>
    <row r="272" spans="2:9" ht="10.5" customHeight="1" x14ac:dyDescent="0.2">
      <c r="B272" s="16" t="s">
        <v>422</v>
      </c>
      <c r="C272" s="295">
        <v>18597831.900000002</v>
      </c>
      <c r="D272" s="295">
        <v>7647393.3699999945</v>
      </c>
      <c r="E272" s="295">
        <v>26245225.270000003</v>
      </c>
      <c r="F272" s="296">
        <v>14574.960000000001</v>
      </c>
      <c r="G272" s="296">
        <v>152573.34999999998</v>
      </c>
      <c r="H272" s="190">
        <v>0.29569424862832805</v>
      </c>
      <c r="I272" s="47"/>
    </row>
    <row r="273" spans="2:10" ht="10.5" customHeight="1" x14ac:dyDescent="0.2">
      <c r="B273" s="16" t="s">
        <v>418</v>
      </c>
      <c r="C273" s="295"/>
      <c r="D273" s="295">
        <v>53830.215005999999</v>
      </c>
      <c r="E273" s="295">
        <v>53830.215005999999</v>
      </c>
      <c r="F273" s="296"/>
      <c r="G273" s="296">
        <v>3528</v>
      </c>
      <c r="H273" s="190">
        <v>-0.32055198341681779</v>
      </c>
      <c r="I273" s="34"/>
    </row>
    <row r="274" spans="2:10" ht="10.5" customHeight="1" x14ac:dyDescent="0.2">
      <c r="B274" s="16" t="s">
        <v>441</v>
      </c>
      <c r="C274" s="295"/>
      <c r="D274" s="295">
        <v>15213728.044938002</v>
      </c>
      <c r="E274" s="295">
        <v>15213728.044938002</v>
      </c>
      <c r="F274" s="296"/>
      <c r="G274" s="296"/>
      <c r="H274" s="190"/>
      <c r="I274" s="34"/>
    </row>
    <row r="275" spans="2:10" ht="10.5" customHeight="1" x14ac:dyDescent="0.2">
      <c r="B275" s="16" t="s">
        <v>346</v>
      </c>
      <c r="C275" s="295"/>
      <c r="D275" s="295">
        <v>82915</v>
      </c>
      <c r="E275" s="295">
        <v>82915</v>
      </c>
      <c r="F275" s="296"/>
      <c r="G275" s="296"/>
      <c r="H275" s="190">
        <v>0.27160493827160503</v>
      </c>
      <c r="I275" s="47"/>
    </row>
    <row r="276" spans="2:10" ht="10.5" customHeight="1" x14ac:dyDescent="0.2">
      <c r="B276" s="16" t="s">
        <v>350</v>
      </c>
      <c r="C276" s="295"/>
      <c r="D276" s="295">
        <v>383876.45062800002</v>
      </c>
      <c r="E276" s="295">
        <v>383876.45062800002</v>
      </c>
      <c r="F276" s="296"/>
      <c r="G276" s="296"/>
      <c r="H276" s="190"/>
      <c r="I276" s="47"/>
    </row>
    <row r="277" spans="2:10" ht="10.5" customHeight="1" x14ac:dyDescent="0.2">
      <c r="B277" s="16" t="s">
        <v>313</v>
      </c>
      <c r="C277" s="295"/>
      <c r="D277" s="295"/>
      <c r="E277" s="295"/>
      <c r="F277" s="296"/>
      <c r="G277" s="296"/>
      <c r="H277" s="190"/>
      <c r="I277" s="47"/>
      <c r="J277" s="73"/>
    </row>
    <row r="278" spans="2:10" ht="10.5" hidden="1" customHeight="1" x14ac:dyDescent="0.2">
      <c r="B278" s="16"/>
      <c r="C278" s="295"/>
      <c r="D278" s="295"/>
      <c r="E278" s="295"/>
      <c r="F278" s="296"/>
      <c r="G278" s="296"/>
      <c r="H278" s="190"/>
      <c r="I278" s="47"/>
    </row>
    <row r="279" spans="2:10" ht="10.5" customHeight="1" x14ac:dyDescent="0.2">
      <c r="B279" s="16" t="s">
        <v>351</v>
      </c>
      <c r="C279" s="295"/>
      <c r="D279" s="295">
        <v>330504.25787500001</v>
      </c>
      <c r="E279" s="295">
        <v>330504.25787500001</v>
      </c>
      <c r="F279" s="296"/>
      <c r="G279" s="296"/>
      <c r="H279" s="190">
        <v>0.7160384068956116</v>
      </c>
      <c r="I279" s="47"/>
    </row>
    <row r="280" spans="2:10" ht="10.5" customHeight="1" x14ac:dyDescent="0.2">
      <c r="B280" s="269" t="s">
        <v>412</v>
      </c>
      <c r="C280" s="295"/>
      <c r="D280" s="295">
        <v>114108.76820000001</v>
      </c>
      <c r="E280" s="295">
        <v>114108.76820000001</v>
      </c>
      <c r="F280" s="296"/>
      <c r="G280" s="296"/>
      <c r="H280" s="190">
        <v>0.52892362132771664</v>
      </c>
      <c r="I280" s="47"/>
    </row>
    <row r="281" spans="2:10" ht="10.5" customHeight="1" x14ac:dyDescent="0.2">
      <c r="B281" s="16" t="s">
        <v>94</v>
      </c>
      <c r="C281" s="295">
        <v>27642.03999999999</v>
      </c>
      <c r="D281" s="295">
        <v>651187.35</v>
      </c>
      <c r="E281" s="295">
        <v>678829.3899999999</v>
      </c>
      <c r="F281" s="296"/>
      <c r="G281" s="296">
        <v>2328.4499999999998</v>
      </c>
      <c r="H281" s="190">
        <v>-0.1035437304869411</v>
      </c>
      <c r="I281" s="47"/>
    </row>
    <row r="282" spans="2:10" ht="10.5" customHeight="1" x14ac:dyDescent="0.2">
      <c r="B282" s="16" t="s">
        <v>92</v>
      </c>
      <c r="C282" s="295">
        <v>142113.03000000009</v>
      </c>
      <c r="D282" s="295">
        <v>18851.880000000005</v>
      </c>
      <c r="E282" s="295">
        <v>160964.91000000006</v>
      </c>
      <c r="F282" s="296">
        <v>841.61</v>
      </c>
      <c r="G282" s="296">
        <v>286.91000000000003</v>
      </c>
      <c r="H282" s="190">
        <v>-0.36443423895532823</v>
      </c>
      <c r="I282" s="47"/>
    </row>
    <row r="283" spans="2:10" ht="10.5" customHeight="1" x14ac:dyDescent="0.2">
      <c r="B283" s="16" t="s">
        <v>93</v>
      </c>
      <c r="C283" s="295">
        <v>211629.15</v>
      </c>
      <c r="D283" s="295">
        <v>38793.410000000003</v>
      </c>
      <c r="E283" s="295">
        <v>250422.56</v>
      </c>
      <c r="F283" s="296">
        <v>8468.68</v>
      </c>
      <c r="G283" s="296">
        <v>186.75</v>
      </c>
      <c r="H283" s="190">
        <v>-0.28133612374024486</v>
      </c>
      <c r="I283" s="47"/>
    </row>
    <row r="284" spans="2:10" ht="10.5" customHeight="1" x14ac:dyDescent="0.2">
      <c r="B284" s="16" t="s">
        <v>91</v>
      </c>
      <c r="C284" s="295">
        <v>87293.11</v>
      </c>
      <c r="D284" s="295">
        <v>94299.15</v>
      </c>
      <c r="E284" s="295">
        <v>181592.25999999998</v>
      </c>
      <c r="F284" s="296">
        <v>45901.619999999995</v>
      </c>
      <c r="G284" s="296">
        <v>1108</v>
      </c>
      <c r="H284" s="190">
        <v>-5.8318400267830639E-2</v>
      </c>
      <c r="I284" s="47"/>
    </row>
    <row r="285" spans="2:10" ht="10.5" customHeight="1" x14ac:dyDescent="0.2">
      <c r="B285" s="16" t="s">
        <v>252</v>
      </c>
      <c r="C285" s="295"/>
      <c r="D285" s="295"/>
      <c r="E285" s="295"/>
      <c r="F285" s="296"/>
      <c r="G285" s="296"/>
      <c r="H285" s="190"/>
      <c r="I285" s="47"/>
    </row>
    <row r="286" spans="2:10" ht="10.5" customHeight="1" x14ac:dyDescent="0.2">
      <c r="B286" s="16" t="s">
        <v>177</v>
      </c>
      <c r="C286" s="295">
        <v>251943.81000000017</v>
      </c>
      <c r="D286" s="295">
        <v>1095</v>
      </c>
      <c r="E286" s="295">
        <v>253038.81000000017</v>
      </c>
      <c r="F286" s="296">
        <v>316.8</v>
      </c>
      <c r="G286" s="296">
        <v>1851.96</v>
      </c>
      <c r="H286" s="190">
        <v>0.49232475908991602</v>
      </c>
      <c r="I286" s="47"/>
    </row>
    <row r="287" spans="2:10" ht="10.5" customHeight="1" x14ac:dyDescent="0.2">
      <c r="B287" s="16" t="s">
        <v>303</v>
      </c>
      <c r="C287" s="295"/>
      <c r="D287" s="295"/>
      <c r="E287" s="295"/>
      <c r="F287" s="296"/>
      <c r="G287" s="296"/>
      <c r="H287" s="190"/>
      <c r="I287" s="47"/>
    </row>
    <row r="288" spans="2:10" ht="10.5" customHeight="1" x14ac:dyDescent="0.2">
      <c r="B288" s="16" t="s">
        <v>382</v>
      </c>
      <c r="C288" s="295"/>
      <c r="D288" s="295">
        <v>50</v>
      </c>
      <c r="E288" s="295">
        <v>50</v>
      </c>
      <c r="F288" s="296"/>
      <c r="G288" s="296"/>
      <c r="H288" s="190">
        <v>-0.33333333333333337</v>
      </c>
      <c r="I288" s="47"/>
    </row>
    <row r="289" spans="1:11" ht="10.5" customHeight="1" x14ac:dyDescent="0.2">
      <c r="B289" s="268" t="s">
        <v>255</v>
      </c>
      <c r="C289" s="295"/>
      <c r="D289" s="295">
        <v>5400</v>
      </c>
      <c r="E289" s="295">
        <v>5400</v>
      </c>
      <c r="F289" s="296">
        <v>5250</v>
      </c>
      <c r="G289" s="296"/>
      <c r="H289" s="190">
        <v>0.33333333333333326</v>
      </c>
      <c r="I289" s="47"/>
    </row>
    <row r="290" spans="1:11" ht="10.5" customHeight="1" x14ac:dyDescent="0.2">
      <c r="B290" s="16" t="s">
        <v>488</v>
      </c>
      <c r="C290" s="295"/>
      <c r="D290" s="295"/>
      <c r="E290" s="295"/>
      <c r="F290" s="296"/>
      <c r="G290" s="296"/>
      <c r="H290" s="190"/>
      <c r="I290" s="47"/>
    </row>
    <row r="291" spans="1:11" ht="10.5" customHeight="1" x14ac:dyDescent="0.2">
      <c r="B291" s="268" t="s">
        <v>489</v>
      </c>
      <c r="C291" s="295"/>
      <c r="D291" s="295">
        <v>2723777.2606000002</v>
      </c>
      <c r="E291" s="295">
        <v>2723777.2606000002</v>
      </c>
      <c r="F291" s="296"/>
      <c r="G291" s="296"/>
      <c r="H291" s="190">
        <v>0.42036321686443112</v>
      </c>
      <c r="I291" s="47"/>
    </row>
    <row r="292" spans="1:11" ht="10.5" customHeight="1" x14ac:dyDescent="0.2">
      <c r="B292" s="16" t="s">
        <v>374</v>
      </c>
      <c r="C292" s="295">
        <v>178117.99</v>
      </c>
      <c r="D292" s="295">
        <v>134222.02499999997</v>
      </c>
      <c r="E292" s="295">
        <v>312340.01499999996</v>
      </c>
      <c r="F292" s="296"/>
      <c r="G292" s="296">
        <v>957</v>
      </c>
      <c r="H292" s="190">
        <v>0.13917265950151658</v>
      </c>
      <c r="I292" s="47"/>
    </row>
    <row r="293" spans="1:11" ht="10.5" customHeight="1" x14ac:dyDescent="0.2">
      <c r="B293" s="16" t="s">
        <v>420</v>
      </c>
      <c r="C293" s="295"/>
      <c r="D293" s="295">
        <v>2969857.06121</v>
      </c>
      <c r="E293" s="295">
        <v>2969857.06121</v>
      </c>
      <c r="F293" s="296"/>
      <c r="G293" s="296"/>
      <c r="H293" s="190">
        <v>9.1003864627910325E-2</v>
      </c>
      <c r="I293" s="47"/>
    </row>
    <row r="294" spans="1:11" ht="10.5" customHeight="1" x14ac:dyDescent="0.2">
      <c r="B294" s="574" t="s">
        <v>460</v>
      </c>
      <c r="C294" s="295"/>
      <c r="D294" s="295">
        <v>4381.7800000000007</v>
      </c>
      <c r="E294" s="295">
        <v>4381.7800000000007</v>
      </c>
      <c r="F294" s="296"/>
      <c r="G294" s="296"/>
      <c r="H294" s="190">
        <v>-0.89280455420039118</v>
      </c>
      <c r="I294" s="47"/>
    </row>
    <row r="295" spans="1:11" ht="13.5" customHeight="1" x14ac:dyDescent="0.2">
      <c r="B295" s="16" t="s">
        <v>99</v>
      </c>
      <c r="C295" s="295">
        <v>558972.58000000066</v>
      </c>
      <c r="D295" s="295">
        <v>1319022.7086170008</v>
      </c>
      <c r="E295" s="295">
        <v>1877995.2886170014</v>
      </c>
      <c r="F295" s="296">
        <v>245040.72608700002</v>
      </c>
      <c r="G295" s="296">
        <v>6319.4025660000007</v>
      </c>
      <c r="H295" s="190">
        <v>0.1523967029414115</v>
      </c>
      <c r="I295" s="117"/>
    </row>
    <row r="296" spans="1:11" s="28" customFormat="1" ht="14.25" customHeight="1" x14ac:dyDescent="0.2">
      <c r="A296" s="24"/>
      <c r="B296" s="16" t="s">
        <v>283</v>
      </c>
      <c r="C296" s="295"/>
      <c r="D296" s="295">
        <v>-2752080</v>
      </c>
      <c r="E296" s="295">
        <v>-2752080</v>
      </c>
      <c r="F296" s="296">
        <v>-21768</v>
      </c>
      <c r="G296" s="296">
        <v>-19848</v>
      </c>
      <c r="H296" s="190">
        <v>8.3131039303290022E-2</v>
      </c>
      <c r="I296" s="47"/>
      <c r="J296" s="5"/>
    </row>
    <row r="297" spans="1:11" s="28" customFormat="1" ht="14.25" customHeight="1" x14ac:dyDescent="0.2">
      <c r="A297" s="24"/>
      <c r="B297" s="16" t="s">
        <v>279</v>
      </c>
      <c r="C297" s="295">
        <v>11</v>
      </c>
      <c r="D297" s="295">
        <v>-30769085.800000001</v>
      </c>
      <c r="E297" s="295">
        <v>-30769074.800000001</v>
      </c>
      <c r="F297" s="296">
        <v>-63500</v>
      </c>
      <c r="G297" s="296">
        <v>-199008</v>
      </c>
      <c r="H297" s="190">
        <v>6.7867319122478786E-3</v>
      </c>
      <c r="I297" s="47"/>
    </row>
    <row r="298" spans="1:11" s="28" customFormat="1" ht="11.25" customHeight="1" x14ac:dyDescent="0.2">
      <c r="A298" s="24"/>
      <c r="B298" s="263" t="s">
        <v>286</v>
      </c>
      <c r="C298" s="299">
        <v>974114660.31000066</v>
      </c>
      <c r="D298" s="299">
        <v>1081126664.781225</v>
      </c>
      <c r="E298" s="299">
        <v>2055241325.0912256</v>
      </c>
      <c r="F298" s="300">
        <v>467548329.5560866</v>
      </c>
      <c r="G298" s="300">
        <v>12027244.157816002</v>
      </c>
      <c r="H298" s="234">
        <v>3.4646133293882997E-2</v>
      </c>
      <c r="I298" s="47"/>
      <c r="K298" s="209" t="b">
        <f>IF(ABS(E298-SUM(E241:E243,E252:E257,E262:E297))&lt;0.001,TRUE,FALSE)</f>
        <v>1</v>
      </c>
    </row>
    <row r="299" spans="1:11" s="28" customFormat="1" ht="11.25" customHeight="1" x14ac:dyDescent="0.2">
      <c r="A299" s="24"/>
      <c r="B299" s="265" t="s">
        <v>238</v>
      </c>
      <c r="C299" s="266"/>
      <c r="D299" s="266"/>
      <c r="E299" s="266"/>
      <c r="F299" s="266"/>
      <c r="G299" s="266"/>
      <c r="H299" s="267"/>
      <c r="I299" s="47"/>
    </row>
    <row r="300" spans="1:11" s="28" customFormat="1" ht="11.25" customHeight="1" x14ac:dyDescent="0.2">
      <c r="A300" s="24"/>
      <c r="B300" s="265" t="s">
        <v>249</v>
      </c>
      <c r="C300" s="266"/>
      <c r="D300" s="266"/>
      <c r="E300" s="266"/>
      <c r="F300" s="266"/>
      <c r="G300" s="266"/>
      <c r="H300" s="267"/>
      <c r="I300" s="47"/>
    </row>
    <row r="301" spans="1:11" s="28" customFormat="1" ht="11.25" customHeight="1" x14ac:dyDescent="0.2">
      <c r="A301" s="24"/>
      <c r="B301" s="265" t="s">
        <v>251</v>
      </c>
      <c r="C301" s="266"/>
      <c r="D301" s="266"/>
      <c r="E301" s="266"/>
      <c r="F301" s="266"/>
      <c r="G301" s="266"/>
      <c r="H301" s="267"/>
      <c r="I301" s="47"/>
    </row>
    <row r="302" spans="1:11" s="28" customFormat="1" ht="11.25" customHeight="1" x14ac:dyDescent="0.2">
      <c r="A302" s="24"/>
      <c r="B302" s="265" t="s">
        <v>376</v>
      </c>
      <c r="C302" s="266"/>
      <c r="D302" s="266"/>
      <c r="E302" s="266"/>
      <c r="F302" s="266"/>
      <c r="G302" s="266"/>
      <c r="H302" s="267"/>
      <c r="I302" s="47"/>
    </row>
    <row r="303" spans="1:11" ht="15" customHeight="1" x14ac:dyDescent="0.2">
      <c r="B303" s="265" t="s">
        <v>431</v>
      </c>
      <c r="C303" s="266"/>
      <c r="D303" s="266"/>
      <c r="E303" s="266"/>
      <c r="F303" s="266"/>
      <c r="G303" s="266"/>
      <c r="H303" s="267"/>
      <c r="I303" s="8"/>
    </row>
    <row r="304" spans="1:11" ht="15.75" x14ac:dyDescent="0.25">
      <c r="B304" s="7" t="s">
        <v>288</v>
      </c>
      <c r="C304" s="8"/>
      <c r="D304" s="8"/>
      <c r="E304" s="8"/>
      <c r="F304" s="8"/>
      <c r="G304" s="8"/>
      <c r="H304" s="8"/>
    </row>
    <row r="305" spans="1:9" ht="14.25" customHeight="1" x14ac:dyDescent="0.2">
      <c r="B305" s="9"/>
      <c r="C305" s="10" t="str">
        <f>$C$3</f>
        <v>MOIS DE JANVIER 2024</v>
      </c>
      <c r="D305" s="11"/>
      <c r="I305" s="15"/>
    </row>
    <row r="306" spans="1:9" ht="12" customHeight="1" x14ac:dyDescent="0.2">
      <c r="B306" s="12" t="str">
        <f>B4</f>
        <v xml:space="preserve">             I - ASSURANCE MALADIE : DÉPENSES en milliers d'euros</v>
      </c>
      <c r="C306" s="13"/>
      <c r="D306" s="13"/>
      <c r="E306" s="13"/>
      <c r="F306" s="13"/>
      <c r="G306" s="13"/>
      <c r="H306" s="14"/>
      <c r="I306" s="20"/>
    </row>
    <row r="307" spans="1:9" ht="9.75" customHeight="1" x14ac:dyDescent="0.2">
      <c r="B307" s="16" t="s">
        <v>4</v>
      </c>
      <c r="C307" s="17" t="s">
        <v>1</v>
      </c>
      <c r="D307" s="17" t="s">
        <v>2</v>
      </c>
      <c r="E307" s="386" t="s">
        <v>6</v>
      </c>
      <c r="F307" s="219" t="s">
        <v>3</v>
      </c>
      <c r="G307" s="219" t="s">
        <v>237</v>
      </c>
      <c r="H307" s="19" t="str">
        <f>$H$5</f>
        <v>GAM</v>
      </c>
      <c r="I307" s="23"/>
    </row>
    <row r="308" spans="1:9" s="28" customFormat="1" ht="18" customHeight="1" x14ac:dyDescent="0.2">
      <c r="A308" s="24"/>
      <c r="B308" s="21"/>
      <c r="C308" s="45" t="s">
        <v>5</v>
      </c>
      <c r="D308" s="44" t="s">
        <v>5</v>
      </c>
      <c r="E308" s="45"/>
      <c r="F308" s="220" t="s">
        <v>241</v>
      </c>
      <c r="G308" s="220" t="s">
        <v>239</v>
      </c>
      <c r="H308" s="22" t="str">
        <f>$H$6</f>
        <v>en %</v>
      </c>
      <c r="I308" s="27"/>
    </row>
    <row r="309" spans="1:9" s="28" customFormat="1" ht="15" customHeight="1" x14ac:dyDescent="0.2">
      <c r="A309" s="54"/>
      <c r="B309" s="52" t="s">
        <v>163</v>
      </c>
      <c r="C309" s="235"/>
      <c r="D309" s="235"/>
      <c r="E309" s="235"/>
      <c r="F309" s="236"/>
      <c r="G309" s="236"/>
      <c r="H309" s="237"/>
      <c r="I309" s="27"/>
    </row>
    <row r="310" spans="1:9" ht="10.5" customHeight="1" x14ac:dyDescent="0.2">
      <c r="A310" s="2"/>
      <c r="B310" s="31" t="s">
        <v>124</v>
      </c>
      <c r="C310" s="235"/>
      <c r="D310" s="235"/>
      <c r="E310" s="235"/>
      <c r="F310" s="236"/>
      <c r="G310" s="236"/>
      <c r="H310" s="237"/>
      <c r="I310" s="20"/>
    </row>
    <row r="311" spans="1:9" ht="10.5" customHeight="1" x14ac:dyDescent="0.2">
      <c r="A311" s="2"/>
      <c r="B311" s="37" t="s">
        <v>125</v>
      </c>
      <c r="C311" s="301">
        <v>50549981.889999464</v>
      </c>
      <c r="D311" s="301">
        <v>307635721.99999982</v>
      </c>
      <c r="E311" s="301">
        <v>358185703.88999927</v>
      </c>
      <c r="F311" s="302">
        <v>852387.78999998374</v>
      </c>
      <c r="G311" s="302">
        <v>1304170.5899999985</v>
      </c>
      <c r="H311" s="239">
        <v>3.361168623959121E-2</v>
      </c>
      <c r="I311" s="20"/>
    </row>
    <row r="312" spans="1:9" ht="10.5" customHeight="1" x14ac:dyDescent="0.2">
      <c r="A312" s="2"/>
      <c r="B312" s="37" t="s">
        <v>126</v>
      </c>
      <c r="C312" s="301">
        <v>1513571.3300000024</v>
      </c>
      <c r="D312" s="301">
        <v>29920941.460000008</v>
      </c>
      <c r="E312" s="301">
        <v>31434512.79000001</v>
      </c>
      <c r="F312" s="302"/>
      <c r="G312" s="302">
        <v>86382.199999999983</v>
      </c>
      <c r="H312" s="239"/>
      <c r="I312" s="20"/>
    </row>
    <row r="313" spans="1:9" ht="10.5" customHeight="1" x14ac:dyDescent="0.2">
      <c r="A313" s="2"/>
      <c r="B313" s="37" t="s">
        <v>127</v>
      </c>
      <c r="C313" s="301">
        <v>16179662.609999908</v>
      </c>
      <c r="D313" s="301">
        <v>203278977.47000036</v>
      </c>
      <c r="E313" s="301">
        <v>219458640.08000025</v>
      </c>
      <c r="F313" s="302"/>
      <c r="G313" s="302">
        <v>761806.71999999986</v>
      </c>
      <c r="H313" s="239">
        <v>0.99871474122613613</v>
      </c>
      <c r="I313" s="20"/>
    </row>
    <row r="314" spans="1:9" ht="10.5" customHeight="1" x14ac:dyDescent="0.2">
      <c r="A314" s="2"/>
      <c r="B314" s="37" t="s">
        <v>219</v>
      </c>
      <c r="C314" s="301">
        <v>13621207.880000338</v>
      </c>
      <c r="D314" s="301">
        <v>134152298.81000254</v>
      </c>
      <c r="E314" s="301">
        <v>147773506.69000289</v>
      </c>
      <c r="F314" s="302"/>
      <c r="G314" s="302">
        <v>549516.68999999971</v>
      </c>
      <c r="H314" s="239">
        <v>8.9514860319136691E-2</v>
      </c>
      <c r="I314" s="20"/>
    </row>
    <row r="315" spans="1:9" ht="10.5" customHeight="1" x14ac:dyDescent="0.2">
      <c r="A315" s="2"/>
      <c r="B315" s="37" t="s">
        <v>312</v>
      </c>
      <c r="C315" s="301"/>
      <c r="D315" s="301">
        <v>140807.24555000002</v>
      </c>
      <c r="E315" s="301">
        <v>140807.24555000002</v>
      </c>
      <c r="F315" s="302"/>
      <c r="G315" s="302"/>
      <c r="H315" s="239">
        <v>-0.39078362054789029</v>
      </c>
      <c r="I315" s="20"/>
    </row>
    <row r="316" spans="1:9" ht="10.5" customHeight="1" x14ac:dyDescent="0.2">
      <c r="A316" s="2"/>
      <c r="B316" s="16" t="s">
        <v>128</v>
      </c>
      <c r="C316" s="301"/>
      <c r="D316" s="301"/>
      <c r="E316" s="301"/>
      <c r="F316" s="302"/>
      <c r="G316" s="302"/>
      <c r="H316" s="239"/>
      <c r="I316" s="20"/>
    </row>
    <row r="317" spans="1:9" ht="10.5" customHeight="1" x14ac:dyDescent="0.2">
      <c r="A317" s="2"/>
      <c r="B317" s="16" t="s">
        <v>192</v>
      </c>
      <c r="C317" s="301"/>
      <c r="D317" s="301"/>
      <c r="E317" s="301"/>
      <c r="F317" s="302"/>
      <c r="G317" s="302"/>
      <c r="H317" s="239"/>
      <c r="I317" s="20"/>
    </row>
    <row r="318" spans="1:9" ht="10.5" hidden="1" customHeight="1" x14ac:dyDescent="0.2">
      <c r="A318" s="2"/>
      <c r="B318" s="16"/>
      <c r="C318" s="301"/>
      <c r="D318" s="301"/>
      <c r="E318" s="301"/>
      <c r="F318" s="302"/>
      <c r="G318" s="302"/>
      <c r="H318" s="239"/>
      <c r="I318" s="20"/>
    </row>
    <row r="319" spans="1:9" ht="10.5" customHeight="1" x14ac:dyDescent="0.2">
      <c r="A319" s="2"/>
      <c r="B319" s="16" t="s">
        <v>416</v>
      </c>
      <c r="C319" s="301">
        <v>14260.500000000013</v>
      </c>
      <c r="D319" s="301">
        <v>26008.25</v>
      </c>
      <c r="E319" s="301">
        <v>40268.750000000015</v>
      </c>
      <c r="F319" s="302"/>
      <c r="G319" s="302">
        <v>410</v>
      </c>
      <c r="H319" s="239">
        <v>0.5835291341833877</v>
      </c>
      <c r="I319" s="20"/>
    </row>
    <row r="320" spans="1:9" ht="10.5" customHeight="1" x14ac:dyDescent="0.2">
      <c r="A320" s="2"/>
      <c r="B320" s="574" t="s">
        <v>452</v>
      </c>
      <c r="C320" s="301"/>
      <c r="D320" s="301"/>
      <c r="E320" s="301"/>
      <c r="F320" s="302"/>
      <c r="G320" s="302"/>
      <c r="H320" s="239"/>
      <c r="I320" s="20"/>
    </row>
    <row r="321" spans="1:11" ht="10.5" customHeight="1" x14ac:dyDescent="0.2">
      <c r="A321" s="2"/>
      <c r="B321" s="574" t="s">
        <v>490</v>
      </c>
      <c r="C321" s="301"/>
      <c r="D321" s="301">
        <v>44815.053199999988</v>
      </c>
      <c r="E321" s="301">
        <v>44815.053199999988</v>
      </c>
      <c r="F321" s="302"/>
      <c r="G321" s="302"/>
      <c r="H321" s="239"/>
      <c r="I321" s="20"/>
    </row>
    <row r="322" spans="1:11" ht="10.5" customHeight="1" x14ac:dyDescent="0.2">
      <c r="A322" s="2"/>
      <c r="B322" s="16" t="s">
        <v>423</v>
      </c>
      <c r="C322" s="301"/>
      <c r="D322" s="301">
        <v>180</v>
      </c>
      <c r="E322" s="301">
        <v>180</v>
      </c>
      <c r="F322" s="302"/>
      <c r="G322" s="302"/>
      <c r="H322" s="239"/>
      <c r="I322" s="20"/>
    </row>
    <row r="323" spans="1:11" s="60" customFormat="1" ht="10.5" customHeight="1" x14ac:dyDescent="0.2">
      <c r="A323" s="24"/>
      <c r="B323" s="16" t="s">
        <v>280</v>
      </c>
      <c r="C323" s="301"/>
      <c r="D323" s="301">
        <v>-22742341.209999878</v>
      </c>
      <c r="E323" s="301">
        <v>-22742341.209999878</v>
      </c>
      <c r="F323" s="302">
        <v>-364.5</v>
      </c>
      <c r="G323" s="302">
        <v>-89170.240000000005</v>
      </c>
      <c r="H323" s="239">
        <v>-1.0672568650418768E-2</v>
      </c>
      <c r="I323" s="59"/>
      <c r="J323" s="5"/>
    </row>
    <row r="324" spans="1:11" s="28" customFormat="1" ht="15.75" customHeight="1" x14ac:dyDescent="0.2">
      <c r="A324" s="54"/>
      <c r="B324" s="35" t="s">
        <v>131</v>
      </c>
      <c r="C324" s="303">
        <v>81878684.20999971</v>
      </c>
      <c r="D324" s="303">
        <v>652457409.07875276</v>
      </c>
      <c r="E324" s="303">
        <v>734336093.28875256</v>
      </c>
      <c r="F324" s="304">
        <v>852023.28999998374</v>
      </c>
      <c r="G324" s="304">
        <v>2613115.9599999976</v>
      </c>
      <c r="H324" s="237">
        <v>7.4482321505854321E-2</v>
      </c>
      <c r="I324" s="27"/>
      <c r="J324" s="5"/>
      <c r="K324" s="209" t="b">
        <f>IF(ABS(E324-SUM(E311:E323))&lt;0.001,TRUE,FALSE)</f>
        <v>1</v>
      </c>
    </row>
    <row r="325" spans="1:11" s="28" customFormat="1" ht="12.75" customHeight="1" x14ac:dyDescent="0.2">
      <c r="A325" s="54"/>
      <c r="B325" s="31" t="s">
        <v>132</v>
      </c>
      <c r="C325" s="303"/>
      <c r="D325" s="303"/>
      <c r="E325" s="303"/>
      <c r="F325" s="304"/>
      <c r="G325" s="304"/>
      <c r="H325" s="237"/>
      <c r="I325" s="27"/>
      <c r="J325" s="5"/>
    </row>
    <row r="326" spans="1:11" ht="10.5" customHeight="1" x14ac:dyDescent="0.2">
      <c r="A326" s="2"/>
      <c r="B326" s="31"/>
      <c r="C326" s="303"/>
      <c r="D326" s="303"/>
      <c r="E326" s="303"/>
      <c r="F326" s="304"/>
      <c r="G326" s="304"/>
      <c r="H326" s="237"/>
      <c r="I326" s="20"/>
    </row>
    <row r="327" spans="1:11" ht="10.5" customHeight="1" x14ac:dyDescent="0.2">
      <c r="A327" s="2"/>
      <c r="B327" s="37" t="s">
        <v>24</v>
      </c>
      <c r="C327" s="301">
        <v>120377939.78000243</v>
      </c>
      <c r="D327" s="301">
        <v>77049107.84999916</v>
      </c>
      <c r="E327" s="301">
        <v>197427047.6300016</v>
      </c>
      <c r="F327" s="302">
        <v>2256127.6899999864</v>
      </c>
      <c r="G327" s="302">
        <v>1065404.8799999994</v>
      </c>
      <c r="H327" s="239">
        <v>2.7145244450929473E-2</v>
      </c>
      <c r="I327" s="20"/>
    </row>
    <row r="328" spans="1:11" ht="10.5" customHeight="1" x14ac:dyDescent="0.2">
      <c r="A328" s="2"/>
      <c r="B328" s="37" t="s">
        <v>133</v>
      </c>
      <c r="C328" s="301">
        <v>18898069.160000168</v>
      </c>
      <c r="D328" s="301">
        <v>78255332.639999688</v>
      </c>
      <c r="E328" s="301">
        <v>97153401.799999833</v>
      </c>
      <c r="F328" s="302">
        <v>146790.96999999986</v>
      </c>
      <c r="G328" s="302">
        <v>400085.88999999972</v>
      </c>
      <c r="H328" s="239">
        <v>-1.3208186453681159E-2</v>
      </c>
      <c r="I328" s="20"/>
    </row>
    <row r="329" spans="1:11" ht="10.5" customHeight="1" x14ac:dyDescent="0.2">
      <c r="A329" s="2"/>
      <c r="B329" s="37" t="s">
        <v>134</v>
      </c>
      <c r="C329" s="305">
        <v>1144893.2800000082</v>
      </c>
      <c r="D329" s="301">
        <v>12158104.459999891</v>
      </c>
      <c r="E329" s="301">
        <v>13302997.739999898</v>
      </c>
      <c r="F329" s="302">
        <v>7804059.3399999524</v>
      </c>
      <c r="G329" s="302">
        <v>45990.69000000001</v>
      </c>
      <c r="H329" s="239">
        <v>-1.8574516595342039E-2</v>
      </c>
      <c r="I329" s="20"/>
    </row>
    <row r="330" spans="1:11" ht="10.5" customHeight="1" x14ac:dyDescent="0.2">
      <c r="A330" s="2"/>
      <c r="B330" s="37" t="s">
        <v>220</v>
      </c>
      <c r="C330" s="301">
        <v>1883583.9399999995</v>
      </c>
      <c r="D330" s="301">
        <v>12732036.789999928</v>
      </c>
      <c r="E330" s="301">
        <v>14615620.729999928</v>
      </c>
      <c r="F330" s="302">
        <v>662.32999999999981</v>
      </c>
      <c r="G330" s="302">
        <v>70943.23</v>
      </c>
      <c r="H330" s="239">
        <v>-4.0717147150228117E-2</v>
      </c>
      <c r="I330" s="20"/>
    </row>
    <row r="331" spans="1:11" ht="10.5" customHeight="1" x14ac:dyDescent="0.2">
      <c r="A331" s="2"/>
      <c r="B331" s="37" t="s">
        <v>352</v>
      </c>
      <c r="C331" s="301"/>
      <c r="D331" s="301">
        <v>865062.59153500001</v>
      </c>
      <c r="E331" s="301">
        <v>865062.59153500001</v>
      </c>
      <c r="F331" s="302"/>
      <c r="G331" s="302"/>
      <c r="H331" s="239">
        <v>4.6257400901357215E-3</v>
      </c>
      <c r="I331" s="20"/>
    </row>
    <row r="332" spans="1:11" ht="10.5" hidden="1" customHeight="1" x14ac:dyDescent="0.2">
      <c r="A332" s="2"/>
      <c r="B332" s="16"/>
      <c r="C332" s="301"/>
      <c r="D332" s="301"/>
      <c r="E332" s="301"/>
      <c r="F332" s="302"/>
      <c r="G332" s="302"/>
      <c r="H332" s="239"/>
      <c r="I332" s="20"/>
    </row>
    <row r="333" spans="1:11" ht="10.5" customHeight="1" x14ac:dyDescent="0.2">
      <c r="A333" s="2"/>
      <c r="B333" s="16" t="s">
        <v>416</v>
      </c>
      <c r="C333" s="301"/>
      <c r="D333" s="301"/>
      <c r="E333" s="301"/>
      <c r="F333" s="302"/>
      <c r="G333" s="302"/>
      <c r="H333" s="239"/>
      <c r="I333" s="20"/>
    </row>
    <row r="334" spans="1:11" ht="10.5" customHeight="1" x14ac:dyDescent="0.2">
      <c r="A334" s="2"/>
      <c r="B334" s="574" t="s">
        <v>453</v>
      </c>
      <c r="C334" s="301"/>
      <c r="D334" s="301"/>
      <c r="E334" s="301"/>
      <c r="F334" s="302"/>
      <c r="G334" s="302"/>
      <c r="H334" s="239"/>
      <c r="I334" s="20"/>
    </row>
    <row r="335" spans="1:11" ht="10.5" hidden="1" customHeight="1" x14ac:dyDescent="0.2">
      <c r="A335" s="2"/>
      <c r="B335" s="16"/>
      <c r="C335" s="301"/>
      <c r="D335" s="301"/>
      <c r="E335" s="301"/>
      <c r="F335" s="302"/>
      <c r="G335" s="302"/>
      <c r="H335" s="239"/>
      <c r="I335" s="20"/>
    </row>
    <row r="336" spans="1:11" ht="10.5" customHeight="1" x14ac:dyDescent="0.2">
      <c r="A336" s="2"/>
      <c r="B336" s="16" t="s">
        <v>424</v>
      </c>
      <c r="C336" s="301">
        <v>22748</v>
      </c>
      <c r="D336" s="301">
        <v>22434</v>
      </c>
      <c r="E336" s="301">
        <v>45182</v>
      </c>
      <c r="F336" s="302"/>
      <c r="G336" s="302">
        <v>432</v>
      </c>
      <c r="H336" s="239">
        <v>7.3818804068827903E-2</v>
      </c>
      <c r="I336" s="20"/>
    </row>
    <row r="337" spans="1:11" ht="10.5" customHeight="1" x14ac:dyDescent="0.2">
      <c r="A337" s="2"/>
      <c r="B337" s="16" t="s">
        <v>280</v>
      </c>
      <c r="C337" s="301"/>
      <c r="D337" s="301">
        <v>-9048371.0800000019</v>
      </c>
      <c r="E337" s="301">
        <v>-9048371.0800000019</v>
      </c>
      <c r="F337" s="302">
        <v>-2079</v>
      </c>
      <c r="G337" s="302">
        <v>-46944.6</v>
      </c>
      <c r="H337" s="239">
        <v>1.3578493547581116E-2</v>
      </c>
      <c r="I337" s="20"/>
    </row>
    <row r="338" spans="1:11" s="28" customFormat="1" ht="16.5" customHeight="1" x14ac:dyDescent="0.2">
      <c r="A338" s="54"/>
      <c r="B338" s="35" t="s">
        <v>135</v>
      </c>
      <c r="C338" s="303">
        <v>142327234.16000262</v>
      </c>
      <c r="D338" s="303">
        <v>172033707.25153366</v>
      </c>
      <c r="E338" s="303">
        <v>314360941.41153628</v>
      </c>
      <c r="F338" s="304">
        <v>10205561.329999939</v>
      </c>
      <c r="G338" s="304">
        <v>1535912.0899999992</v>
      </c>
      <c r="H338" s="237">
        <v>9.4111336443958304E-3</v>
      </c>
      <c r="I338" s="27"/>
      <c r="J338" s="5"/>
      <c r="K338" s="209" t="b">
        <f>IF(ABS(E338-SUM(E327:E337))&lt;0.001,TRUE,FALSE)</f>
        <v>1</v>
      </c>
    </row>
    <row r="339" spans="1:11" s="28" customFormat="1" ht="16.5" customHeight="1" x14ac:dyDescent="0.2">
      <c r="A339" s="54"/>
      <c r="B339" s="31" t="s">
        <v>136</v>
      </c>
      <c r="C339" s="303"/>
      <c r="D339" s="303"/>
      <c r="E339" s="303"/>
      <c r="F339" s="304"/>
      <c r="G339" s="304"/>
      <c r="H339" s="237"/>
      <c r="I339" s="27"/>
      <c r="J339" s="5"/>
    </row>
    <row r="340" spans="1:11" ht="10.5" customHeight="1" x14ac:dyDescent="0.2">
      <c r="A340" s="2"/>
      <c r="B340" s="31"/>
      <c r="C340" s="303"/>
      <c r="D340" s="303"/>
      <c r="E340" s="303"/>
      <c r="F340" s="304"/>
      <c r="G340" s="304"/>
      <c r="H340" s="237"/>
      <c r="I340" s="20"/>
    </row>
    <row r="341" spans="1:11" ht="10.5" customHeight="1" x14ac:dyDescent="0.2">
      <c r="A341" s="2"/>
      <c r="B341" s="37" t="s">
        <v>138</v>
      </c>
      <c r="C341" s="301">
        <v>27294402.909999825</v>
      </c>
      <c r="D341" s="301">
        <v>22476680.190000035</v>
      </c>
      <c r="E341" s="301">
        <v>49771083.099999852</v>
      </c>
      <c r="F341" s="302">
        <v>197986.69</v>
      </c>
      <c r="G341" s="302">
        <v>200081.83000000002</v>
      </c>
      <c r="H341" s="239">
        <v>-5.148420923111674E-2</v>
      </c>
      <c r="I341" s="20"/>
    </row>
    <row r="342" spans="1:11" ht="10.5" customHeight="1" x14ac:dyDescent="0.2">
      <c r="A342" s="2"/>
      <c r="B342" s="37" t="s">
        <v>221</v>
      </c>
      <c r="C342" s="301">
        <v>15730.160000000002</v>
      </c>
      <c r="D342" s="301">
        <v>500836.45999999973</v>
      </c>
      <c r="E342" s="301">
        <v>516566.6199999997</v>
      </c>
      <c r="F342" s="302">
        <v>5</v>
      </c>
      <c r="G342" s="302">
        <v>1510.61</v>
      </c>
      <c r="H342" s="239">
        <v>6.1027722485820002E-2</v>
      </c>
      <c r="I342" s="20"/>
    </row>
    <row r="343" spans="1:11" ht="10.5" customHeight="1" x14ac:dyDescent="0.2">
      <c r="A343" s="2"/>
      <c r="B343" s="16" t="s">
        <v>128</v>
      </c>
      <c r="C343" s="301"/>
      <c r="D343" s="301"/>
      <c r="E343" s="301"/>
      <c r="F343" s="302"/>
      <c r="G343" s="302"/>
      <c r="H343" s="239"/>
      <c r="I343" s="20"/>
    </row>
    <row r="344" spans="1:11" s="28" customFormat="1" ht="10.5" customHeight="1" x14ac:dyDescent="0.2">
      <c r="A344" s="54"/>
      <c r="B344" s="16" t="s">
        <v>416</v>
      </c>
      <c r="C344" s="301"/>
      <c r="D344" s="301">
        <v>290</v>
      </c>
      <c r="E344" s="301">
        <v>290</v>
      </c>
      <c r="F344" s="302"/>
      <c r="G344" s="302"/>
      <c r="H344" s="239"/>
      <c r="I344" s="27"/>
      <c r="J344" s="5"/>
    </row>
    <row r="345" spans="1:11" s="28" customFormat="1" ht="10.5" customHeight="1" x14ac:dyDescent="0.2">
      <c r="A345" s="54"/>
      <c r="B345" s="16" t="s">
        <v>436</v>
      </c>
      <c r="C345" s="301">
        <v>418917</v>
      </c>
      <c r="D345" s="301">
        <v>337750</v>
      </c>
      <c r="E345" s="301">
        <v>756667</v>
      </c>
      <c r="F345" s="302"/>
      <c r="G345" s="302">
        <v>2785</v>
      </c>
      <c r="H345" s="239">
        <v>0.12483759235308978</v>
      </c>
      <c r="I345" s="27"/>
      <c r="J345" s="5"/>
    </row>
    <row r="346" spans="1:11" s="28" customFormat="1" ht="10.5" customHeight="1" x14ac:dyDescent="0.2">
      <c r="A346" s="54"/>
      <c r="B346" s="574" t="s">
        <v>454</v>
      </c>
      <c r="C346" s="301"/>
      <c r="D346" s="301"/>
      <c r="E346" s="301"/>
      <c r="F346" s="302"/>
      <c r="G346" s="302"/>
      <c r="H346" s="239"/>
      <c r="I346" s="27"/>
      <c r="J346" s="5"/>
    </row>
    <row r="347" spans="1:11" s="28" customFormat="1" ht="10.5" hidden="1" customHeight="1" x14ac:dyDescent="0.2">
      <c r="A347" s="54"/>
      <c r="B347" s="574"/>
      <c r="C347" s="301"/>
      <c r="D347" s="301"/>
      <c r="E347" s="301"/>
      <c r="F347" s="302"/>
      <c r="G347" s="302"/>
      <c r="H347" s="239"/>
      <c r="I347" s="27"/>
      <c r="J347" s="5"/>
    </row>
    <row r="348" spans="1:11" ht="10.5" customHeight="1" x14ac:dyDescent="0.2">
      <c r="A348" s="2"/>
      <c r="B348" s="16" t="s">
        <v>280</v>
      </c>
      <c r="C348" s="301"/>
      <c r="D348" s="301">
        <v>-250296.72000000006</v>
      </c>
      <c r="E348" s="301">
        <v>-250296.72000000006</v>
      </c>
      <c r="F348" s="302">
        <v>-73</v>
      </c>
      <c r="G348" s="302">
        <v>-718</v>
      </c>
      <c r="H348" s="239">
        <v>9.339720659656825E-3</v>
      </c>
      <c r="I348" s="20"/>
    </row>
    <row r="349" spans="1:11" s="28" customFormat="1" ht="16.5" customHeight="1" x14ac:dyDescent="0.2">
      <c r="A349" s="54"/>
      <c r="B349" s="16" t="s">
        <v>356</v>
      </c>
      <c r="C349" s="301"/>
      <c r="D349" s="301">
        <v>126901.829</v>
      </c>
      <c r="E349" s="301">
        <v>126901.829</v>
      </c>
      <c r="F349" s="302"/>
      <c r="G349" s="302"/>
      <c r="H349" s="239">
        <v>7.7177271777237877E-2</v>
      </c>
      <c r="I349" s="27"/>
      <c r="J349" s="5"/>
    </row>
    <row r="350" spans="1:11" s="28" customFormat="1" ht="16.5" customHeight="1" x14ac:dyDescent="0.2">
      <c r="A350" s="54"/>
      <c r="B350" s="35" t="s">
        <v>137</v>
      </c>
      <c r="C350" s="303">
        <v>27729050.069999825</v>
      </c>
      <c r="D350" s="303">
        <v>23192161.759000037</v>
      </c>
      <c r="E350" s="303">
        <v>50921211.828999855</v>
      </c>
      <c r="F350" s="304">
        <v>197918.69</v>
      </c>
      <c r="G350" s="304">
        <v>203659.44</v>
      </c>
      <c r="H350" s="237">
        <v>-4.8237174339669897E-2</v>
      </c>
      <c r="I350" s="27"/>
      <c r="J350" s="5"/>
      <c r="K350" s="209" t="b">
        <f>IF(ABS(E350-SUM(E341:E349))&lt;0.001,TRUE,FALSE)</f>
        <v>1</v>
      </c>
    </row>
    <row r="351" spans="1:11" ht="10.5" customHeight="1" x14ac:dyDescent="0.2">
      <c r="A351" s="2"/>
      <c r="B351" s="31" t="s">
        <v>141</v>
      </c>
      <c r="C351" s="303"/>
      <c r="D351" s="303"/>
      <c r="E351" s="303"/>
      <c r="F351" s="304"/>
      <c r="G351" s="304"/>
      <c r="H351" s="237"/>
      <c r="I351" s="20"/>
    </row>
    <row r="352" spans="1:11" ht="10.5" customHeight="1" x14ac:dyDescent="0.2">
      <c r="A352" s="2"/>
      <c r="B352" s="31"/>
      <c r="C352" s="303"/>
      <c r="D352" s="303"/>
      <c r="E352" s="303"/>
      <c r="F352" s="304"/>
      <c r="G352" s="304"/>
      <c r="H352" s="237"/>
      <c r="I352" s="20"/>
    </row>
    <row r="353" spans="1:11" s="57" customFormat="1" ht="10.5" customHeight="1" x14ac:dyDescent="0.2">
      <c r="A353" s="6"/>
      <c r="B353" s="37" t="s">
        <v>151</v>
      </c>
      <c r="C353" s="301">
        <v>10776826.280000042</v>
      </c>
      <c r="D353" s="301">
        <v>3592959.7900000126</v>
      </c>
      <c r="E353" s="301">
        <v>14369786.070000056</v>
      </c>
      <c r="F353" s="302">
        <v>7440.5199999999995</v>
      </c>
      <c r="G353" s="302">
        <v>47591.159999999974</v>
      </c>
      <c r="H353" s="239">
        <v>6.2538054512931041E-2</v>
      </c>
      <c r="I353" s="56"/>
      <c r="J353" s="5"/>
    </row>
    <row r="354" spans="1:11" s="57" customFormat="1" ht="10.5" customHeight="1" x14ac:dyDescent="0.2">
      <c r="A354" s="6"/>
      <c r="B354" s="37" t="s">
        <v>222</v>
      </c>
      <c r="C354" s="301">
        <v>427.5</v>
      </c>
      <c r="D354" s="301">
        <v>4522.8999999999996</v>
      </c>
      <c r="E354" s="301">
        <v>4950.3999999999996</v>
      </c>
      <c r="F354" s="302">
        <v>20</v>
      </c>
      <c r="G354" s="302"/>
      <c r="H354" s="239">
        <v>0.31910414751455529</v>
      </c>
      <c r="I354" s="56"/>
      <c r="J354" s="5"/>
    </row>
    <row r="355" spans="1:11" s="57" customFormat="1" ht="10.5" customHeight="1" x14ac:dyDescent="0.2">
      <c r="A355" s="6"/>
      <c r="B355" s="16" t="s">
        <v>128</v>
      </c>
      <c r="C355" s="306"/>
      <c r="D355" s="306"/>
      <c r="E355" s="306"/>
      <c r="F355" s="307"/>
      <c r="G355" s="307"/>
      <c r="H355" s="182"/>
      <c r="I355" s="56"/>
      <c r="J355" s="5"/>
    </row>
    <row r="356" spans="1:11" s="57" customFormat="1" ht="10.5" customHeight="1" x14ac:dyDescent="0.2">
      <c r="A356" s="6"/>
      <c r="B356" s="16" t="s">
        <v>427</v>
      </c>
      <c r="C356" s="306">
        <v>480</v>
      </c>
      <c r="D356" s="306">
        <v>2250</v>
      </c>
      <c r="E356" s="306">
        <v>2730</v>
      </c>
      <c r="F356" s="307"/>
      <c r="G356" s="307"/>
      <c r="H356" s="182"/>
      <c r="I356" s="56"/>
      <c r="J356" s="5"/>
    </row>
    <row r="357" spans="1:11" s="57" customFormat="1" ht="13.5" hidden="1" customHeight="1" x14ac:dyDescent="0.2">
      <c r="A357" s="6"/>
      <c r="B357" s="16"/>
      <c r="C357" s="306"/>
      <c r="D357" s="306"/>
      <c r="E357" s="306"/>
      <c r="F357" s="307"/>
      <c r="G357" s="307"/>
      <c r="H357" s="182"/>
      <c r="I357" s="56"/>
      <c r="J357" s="5"/>
    </row>
    <row r="358" spans="1:11" s="57" customFormat="1" ht="10.5" customHeight="1" x14ac:dyDescent="0.2">
      <c r="A358" s="6"/>
      <c r="B358" s="574" t="s">
        <v>455</v>
      </c>
      <c r="C358" s="306"/>
      <c r="D358" s="306"/>
      <c r="E358" s="306"/>
      <c r="F358" s="307"/>
      <c r="G358" s="307"/>
      <c r="H358" s="182"/>
      <c r="I358" s="56"/>
      <c r="J358" s="5"/>
    </row>
    <row r="359" spans="1:11" s="57" customFormat="1" ht="10.5" hidden="1" customHeight="1" x14ac:dyDescent="0.2">
      <c r="A359" s="6"/>
      <c r="B359" s="574"/>
      <c r="C359" s="306"/>
      <c r="D359" s="306"/>
      <c r="E359" s="306"/>
      <c r="F359" s="307"/>
      <c r="G359" s="307"/>
      <c r="H359" s="182"/>
      <c r="I359" s="56"/>
      <c r="J359" s="5"/>
    </row>
    <row r="360" spans="1:11" s="60" customFormat="1" ht="14.25" customHeight="1" x14ac:dyDescent="0.2">
      <c r="A360" s="24"/>
      <c r="B360" s="16" t="s">
        <v>424</v>
      </c>
      <c r="C360" s="306"/>
      <c r="D360" s="306"/>
      <c r="E360" s="306"/>
      <c r="F360" s="307"/>
      <c r="G360" s="307"/>
      <c r="H360" s="182"/>
      <c r="I360" s="59"/>
    </row>
    <row r="361" spans="1:11" s="60" customFormat="1" ht="14.25" customHeight="1" x14ac:dyDescent="0.2">
      <c r="A361" s="24"/>
      <c r="B361" s="16" t="s">
        <v>280</v>
      </c>
      <c r="C361" s="306"/>
      <c r="D361" s="306">
        <v>-263598.87</v>
      </c>
      <c r="E361" s="306">
        <v>-263598.87</v>
      </c>
      <c r="F361" s="307">
        <v>-1</v>
      </c>
      <c r="G361" s="307">
        <v>-952.5</v>
      </c>
      <c r="H361" s="182">
        <v>3.9684321142193557E-2</v>
      </c>
      <c r="I361" s="59"/>
    </row>
    <row r="362" spans="1:11" s="57" customFormat="1" ht="10.5" customHeight="1" x14ac:dyDescent="0.2">
      <c r="A362" s="6"/>
      <c r="B362" s="35" t="s">
        <v>142</v>
      </c>
      <c r="C362" s="308">
        <v>10777733.780000042</v>
      </c>
      <c r="D362" s="308">
        <v>3336133.8200000124</v>
      </c>
      <c r="E362" s="308">
        <v>14113867.600000056</v>
      </c>
      <c r="F362" s="309">
        <v>7459.5199999999995</v>
      </c>
      <c r="G362" s="309">
        <v>46638.659999999974</v>
      </c>
      <c r="H362" s="183">
        <v>6.3151857971346148E-2</v>
      </c>
      <c r="I362" s="56"/>
      <c r="J362" s="5"/>
      <c r="K362" s="209" t="b">
        <f>IF(ABS(E362-SUM(E353:E361))&lt;0.001,TRUE,FALSE)</f>
        <v>1</v>
      </c>
    </row>
    <row r="363" spans="1:11" s="57" customFormat="1" ht="10.5" customHeight="1" x14ac:dyDescent="0.2">
      <c r="A363" s="6"/>
      <c r="B363" s="31" t="s">
        <v>139</v>
      </c>
      <c r="C363" s="308"/>
      <c r="D363" s="308"/>
      <c r="E363" s="308"/>
      <c r="F363" s="309"/>
      <c r="G363" s="309"/>
      <c r="H363" s="183"/>
      <c r="I363" s="56"/>
      <c r="J363" s="5"/>
    </row>
    <row r="364" spans="1:11" s="57" customFormat="1" ht="10.5" customHeight="1" x14ac:dyDescent="0.2">
      <c r="A364" s="6"/>
      <c r="B364" s="37" t="s">
        <v>140</v>
      </c>
      <c r="C364" s="308">
        <v>4690.6600000000208</v>
      </c>
      <c r="D364" s="308">
        <v>4679.5500000000156</v>
      </c>
      <c r="E364" s="308">
        <v>9370.2100000000373</v>
      </c>
      <c r="F364" s="309"/>
      <c r="G364" s="309">
        <v>33.269999999999996</v>
      </c>
      <c r="H364" s="183">
        <v>1.4952064357566464E-2</v>
      </c>
      <c r="I364" s="56"/>
      <c r="J364" s="5"/>
    </row>
    <row r="365" spans="1:11" s="57" customFormat="1" ht="10.5" customHeight="1" x14ac:dyDescent="0.2">
      <c r="A365" s="6"/>
      <c r="B365" s="37" t="s">
        <v>179</v>
      </c>
      <c r="C365" s="306">
        <v>48653.919999999896</v>
      </c>
      <c r="D365" s="306">
        <v>4932728.6299998984</v>
      </c>
      <c r="E365" s="306">
        <v>4981382.5499998974</v>
      </c>
      <c r="F365" s="307">
        <v>1887.84</v>
      </c>
      <c r="G365" s="307">
        <v>17485.349999999991</v>
      </c>
      <c r="H365" s="182">
        <v>0.12854177279585177</v>
      </c>
      <c r="I365" s="56"/>
      <c r="J365" s="5"/>
    </row>
    <row r="366" spans="1:11" s="57" customFormat="1" ht="10.5" customHeight="1" x14ac:dyDescent="0.2">
      <c r="A366" s="6"/>
      <c r="B366" s="37" t="s">
        <v>223</v>
      </c>
      <c r="C366" s="364">
        <v>792.42000000000007</v>
      </c>
      <c r="D366" s="306">
        <v>136998.91999999995</v>
      </c>
      <c r="E366" s="306">
        <v>137791.33999999997</v>
      </c>
      <c r="F366" s="307"/>
      <c r="G366" s="307">
        <v>476.09000000000003</v>
      </c>
      <c r="H366" s="182">
        <v>0.11673951864367305</v>
      </c>
      <c r="I366" s="56"/>
      <c r="J366" s="5"/>
    </row>
    <row r="367" spans="1:11" s="60" customFormat="1" ht="10.5" hidden="1" customHeight="1" x14ac:dyDescent="0.2">
      <c r="A367" s="24"/>
      <c r="B367" s="16"/>
      <c r="C367" s="306"/>
      <c r="D367" s="306"/>
      <c r="E367" s="306"/>
      <c r="F367" s="307"/>
      <c r="G367" s="307"/>
      <c r="H367" s="182"/>
      <c r="I367" s="59"/>
      <c r="J367" s="5"/>
    </row>
    <row r="368" spans="1:11" s="57" customFormat="1" x14ac:dyDescent="0.2">
      <c r="A368" s="6"/>
      <c r="B368" s="574" t="s">
        <v>456</v>
      </c>
      <c r="C368" s="306"/>
      <c r="D368" s="306"/>
      <c r="E368" s="306"/>
      <c r="F368" s="307"/>
      <c r="G368" s="307"/>
      <c r="H368" s="182"/>
      <c r="I368" s="56"/>
    </row>
    <row r="369" spans="1:11" s="57" customFormat="1" hidden="1" x14ac:dyDescent="0.2">
      <c r="A369" s="6"/>
      <c r="B369" s="574"/>
      <c r="C369" s="306"/>
      <c r="D369" s="306"/>
      <c r="E369" s="306"/>
      <c r="F369" s="307"/>
      <c r="G369" s="307"/>
      <c r="H369" s="182"/>
      <c r="I369" s="56"/>
    </row>
    <row r="370" spans="1:11" s="57" customFormat="1" x14ac:dyDescent="0.2">
      <c r="A370" s="6"/>
      <c r="B370" s="37" t="s">
        <v>424</v>
      </c>
      <c r="C370" s="306"/>
      <c r="D370" s="306"/>
      <c r="E370" s="306"/>
      <c r="F370" s="307"/>
      <c r="G370" s="307"/>
      <c r="H370" s="182"/>
      <c r="I370" s="56"/>
    </row>
    <row r="371" spans="1:11" s="60" customFormat="1" ht="14.25" customHeight="1" x14ac:dyDescent="0.2">
      <c r="A371" s="24"/>
      <c r="B371" s="37" t="s">
        <v>280</v>
      </c>
      <c r="C371" s="306"/>
      <c r="D371" s="306">
        <v>-80913.029999999955</v>
      </c>
      <c r="E371" s="306">
        <v>-80913.029999999955</v>
      </c>
      <c r="F371" s="307">
        <v>-2</v>
      </c>
      <c r="G371" s="307">
        <v>-306.76</v>
      </c>
      <c r="H371" s="182">
        <v>0.11312969229327896</v>
      </c>
      <c r="I371" s="59"/>
    </row>
    <row r="372" spans="1:11" s="60" customFormat="1" ht="10.5" customHeight="1" x14ac:dyDescent="0.2">
      <c r="A372" s="24"/>
      <c r="B372" s="35" t="s">
        <v>143</v>
      </c>
      <c r="C372" s="308">
        <v>54136.99999999992</v>
      </c>
      <c r="D372" s="308">
        <v>4993494.0699998988</v>
      </c>
      <c r="E372" s="308">
        <v>5047631.0699998988</v>
      </c>
      <c r="F372" s="309">
        <v>1885.84</v>
      </c>
      <c r="G372" s="309">
        <v>17687.949999999993</v>
      </c>
      <c r="H372" s="183">
        <v>0.12823228479797444</v>
      </c>
      <c r="I372" s="59"/>
      <c r="K372" s="209" t="b">
        <f>IF(ABS(E372-SUM(E364:E371))&lt;0.001,TRUE,FALSE)</f>
        <v>1</v>
      </c>
    </row>
    <row r="373" spans="1:11" s="57" customFormat="1" ht="16.5" customHeight="1" x14ac:dyDescent="0.2">
      <c r="A373" s="6"/>
      <c r="B373" s="31" t="s">
        <v>466</v>
      </c>
      <c r="C373" s="308"/>
      <c r="D373" s="308"/>
      <c r="E373" s="308"/>
      <c r="F373" s="309"/>
      <c r="G373" s="309"/>
      <c r="H373" s="183"/>
      <c r="I373" s="56"/>
      <c r="J373" s="5"/>
    </row>
    <row r="374" spans="1:11" s="57" customFormat="1" ht="10.5" customHeight="1" x14ac:dyDescent="0.2">
      <c r="A374" s="6"/>
      <c r="B374" s="37" t="s">
        <v>468</v>
      </c>
      <c r="C374" s="306">
        <v>1584672.4200000002</v>
      </c>
      <c r="D374" s="306">
        <v>215724</v>
      </c>
      <c r="E374" s="306">
        <v>1800396.4200000002</v>
      </c>
      <c r="F374" s="307"/>
      <c r="G374" s="307">
        <v>6156</v>
      </c>
      <c r="H374" s="182">
        <v>0.2104141676557385</v>
      </c>
      <c r="I374" s="56"/>
      <c r="J374" s="5"/>
    </row>
    <row r="375" spans="1:11" s="57" customFormat="1" ht="10.5" customHeight="1" x14ac:dyDescent="0.2">
      <c r="A375" s="6"/>
      <c r="B375" s="35" t="s">
        <v>467</v>
      </c>
      <c r="C375" s="308">
        <v>1584672.4200000002</v>
      </c>
      <c r="D375" s="308">
        <v>215724</v>
      </c>
      <c r="E375" s="308">
        <v>1800396.4200000002</v>
      </c>
      <c r="F375" s="309"/>
      <c r="G375" s="309">
        <v>6156</v>
      </c>
      <c r="H375" s="183">
        <v>0.2104141676557385</v>
      </c>
      <c r="I375" s="56"/>
      <c r="J375" s="5"/>
    </row>
    <row r="376" spans="1:11" s="57" customFormat="1" ht="14.25" customHeight="1" x14ac:dyDescent="0.2">
      <c r="A376" s="6"/>
      <c r="B376" s="31" t="s">
        <v>122</v>
      </c>
      <c r="C376" s="308"/>
      <c r="D376" s="308"/>
      <c r="E376" s="308"/>
      <c r="F376" s="309"/>
      <c r="G376" s="309"/>
      <c r="H376" s="183"/>
      <c r="I376" s="56"/>
      <c r="J376" s="5"/>
    </row>
    <row r="377" spans="1:11" s="60" customFormat="1" ht="22.5" customHeight="1" x14ac:dyDescent="0.2">
      <c r="A377" s="24"/>
      <c r="B377" s="37" t="s">
        <v>144</v>
      </c>
      <c r="C377" s="306">
        <v>2287.2499999999986</v>
      </c>
      <c r="D377" s="306">
        <v>28611.000000000015</v>
      </c>
      <c r="E377" s="306">
        <v>30898.250000000011</v>
      </c>
      <c r="F377" s="307"/>
      <c r="G377" s="307">
        <v>1.53</v>
      </c>
      <c r="H377" s="182">
        <v>-3.166387744996646E-2</v>
      </c>
      <c r="I377" s="59"/>
      <c r="J377" s="5"/>
    </row>
    <row r="378" spans="1:11" s="63" customFormat="1" ht="14.25" customHeight="1" x14ac:dyDescent="0.2">
      <c r="A378" s="61"/>
      <c r="B378" s="37" t="s">
        <v>224</v>
      </c>
      <c r="C378" s="306">
        <v>282.19999999999993</v>
      </c>
      <c r="D378" s="306">
        <v>15633.180000000002</v>
      </c>
      <c r="E378" s="306">
        <v>15915.380000000003</v>
      </c>
      <c r="F378" s="307"/>
      <c r="G378" s="307"/>
      <c r="H378" s="182">
        <v>-0.19576969293941504</v>
      </c>
      <c r="I378" s="62"/>
    </row>
    <row r="379" spans="1:11" s="63" customFormat="1" ht="14.25" hidden="1" customHeight="1" x14ac:dyDescent="0.2">
      <c r="A379" s="61"/>
      <c r="B379" s="37"/>
      <c r="C379" s="306"/>
      <c r="D379" s="306"/>
      <c r="E379" s="306"/>
      <c r="F379" s="307"/>
      <c r="G379" s="307"/>
      <c r="H379" s="182"/>
      <c r="I379" s="62"/>
    </row>
    <row r="380" spans="1:11" s="63" customFormat="1" ht="14.25" hidden="1" customHeight="1" x14ac:dyDescent="0.2">
      <c r="A380" s="61"/>
      <c r="B380" s="37"/>
      <c r="C380" s="306"/>
      <c r="D380" s="306"/>
      <c r="E380" s="306"/>
      <c r="F380" s="307"/>
      <c r="G380" s="307"/>
      <c r="H380" s="182"/>
      <c r="I380" s="62"/>
    </row>
    <row r="381" spans="1:11" s="60" customFormat="1" ht="11.25" customHeight="1" x14ac:dyDescent="0.2">
      <c r="A381" s="24"/>
      <c r="B381" s="37" t="s">
        <v>424</v>
      </c>
      <c r="C381" s="306"/>
      <c r="D381" s="306"/>
      <c r="E381" s="306"/>
      <c r="F381" s="307"/>
      <c r="G381" s="307"/>
      <c r="H381" s="182"/>
      <c r="I381" s="59"/>
      <c r="J381" s="5"/>
    </row>
    <row r="382" spans="1:11" s="60" customFormat="1" ht="11.25" customHeight="1" x14ac:dyDescent="0.2">
      <c r="A382" s="24"/>
      <c r="B382" s="35" t="s">
        <v>120</v>
      </c>
      <c r="C382" s="308">
        <v>2569.4499999999985</v>
      </c>
      <c r="D382" s="308">
        <v>44244.180000000015</v>
      </c>
      <c r="E382" s="308">
        <v>46813.630000000012</v>
      </c>
      <c r="F382" s="309"/>
      <c r="G382" s="309">
        <v>1.53</v>
      </c>
      <c r="H382" s="183">
        <v>-9.4482049464797213E-2</v>
      </c>
      <c r="I382" s="59"/>
      <c r="J382" s="5"/>
      <c r="K382" s="209" t="b">
        <f>IF(ABS(E382-SUM(E377:E381))&lt;0.001,TRUE,FALSE)</f>
        <v>1</v>
      </c>
    </row>
    <row r="383" spans="1:11" s="57" customFormat="1" ht="18.75" customHeight="1" x14ac:dyDescent="0.2">
      <c r="A383" s="6"/>
      <c r="B383" s="31" t="s">
        <v>244</v>
      </c>
      <c r="C383" s="308"/>
      <c r="D383" s="308"/>
      <c r="E383" s="308"/>
      <c r="F383" s="309"/>
      <c r="G383" s="309"/>
      <c r="H383" s="183"/>
      <c r="I383" s="56"/>
      <c r="J383" s="5"/>
    </row>
    <row r="384" spans="1:11" s="57" customFormat="1" ht="10.5" customHeight="1" x14ac:dyDescent="0.2">
      <c r="A384" s="6"/>
      <c r="B384" s="31"/>
      <c r="C384" s="308"/>
      <c r="D384" s="308"/>
      <c r="E384" s="308"/>
      <c r="F384" s="309"/>
      <c r="G384" s="309"/>
      <c r="H384" s="183"/>
      <c r="I384" s="56"/>
      <c r="J384" s="5"/>
    </row>
    <row r="385" spans="1:11" s="57" customFormat="1" ht="10.5" customHeight="1" x14ac:dyDescent="0.2">
      <c r="A385" s="6"/>
      <c r="B385" s="37" t="s">
        <v>144</v>
      </c>
      <c r="C385" s="306">
        <v>34.49</v>
      </c>
      <c r="D385" s="306"/>
      <c r="E385" s="306">
        <v>34.49</v>
      </c>
      <c r="F385" s="307"/>
      <c r="G385" s="307"/>
      <c r="H385" s="182">
        <v>0.55711060948081292</v>
      </c>
      <c r="I385" s="56"/>
      <c r="J385" s="5"/>
    </row>
    <row r="386" spans="1:11" s="57" customFormat="1" ht="10.5" customHeight="1" x14ac:dyDescent="0.2">
      <c r="A386" s="6"/>
      <c r="B386" s="37" t="s">
        <v>125</v>
      </c>
      <c r="C386" s="306">
        <v>1000995.340000007</v>
      </c>
      <c r="D386" s="306">
        <v>5054324.1999999639</v>
      </c>
      <c r="E386" s="306">
        <v>6055319.5399999702</v>
      </c>
      <c r="F386" s="307"/>
      <c r="G386" s="307">
        <v>20683.529999999995</v>
      </c>
      <c r="H386" s="182">
        <v>2.9293314780445279E-2</v>
      </c>
      <c r="I386" s="56"/>
      <c r="J386" s="5"/>
    </row>
    <row r="387" spans="1:11" s="57" customFormat="1" ht="10.5" customHeight="1" x14ac:dyDescent="0.2">
      <c r="A387" s="6"/>
      <c r="B387" s="37" t="s">
        <v>126</v>
      </c>
      <c r="C387" s="306">
        <v>12639.030000000002</v>
      </c>
      <c r="D387" s="306">
        <v>226472.92999999988</v>
      </c>
      <c r="E387" s="306">
        <v>239111.95999999988</v>
      </c>
      <c r="F387" s="307"/>
      <c r="G387" s="307">
        <v>1995.8600000000001</v>
      </c>
      <c r="H387" s="182"/>
      <c r="I387" s="56"/>
      <c r="J387" s="5"/>
    </row>
    <row r="388" spans="1:11" s="57" customFormat="1" ht="10.5" customHeight="1" x14ac:dyDescent="0.2">
      <c r="A388" s="6"/>
      <c r="B388" s="37" t="s">
        <v>127</v>
      </c>
      <c r="C388" s="306">
        <v>283675.38000000035</v>
      </c>
      <c r="D388" s="306">
        <v>3046581.0000000019</v>
      </c>
      <c r="E388" s="306">
        <v>3330256.3800000022</v>
      </c>
      <c r="F388" s="307"/>
      <c r="G388" s="307">
        <v>8170.48</v>
      </c>
      <c r="H388" s="182"/>
      <c r="I388" s="56"/>
      <c r="J388" s="5"/>
    </row>
    <row r="389" spans="1:11" s="57" customFormat="1" ht="10.5" customHeight="1" x14ac:dyDescent="0.2">
      <c r="A389" s="6"/>
      <c r="B389" s="37" t="s">
        <v>133</v>
      </c>
      <c r="C389" s="306">
        <v>55363.37</v>
      </c>
      <c r="D389" s="306">
        <v>138927.71000000002</v>
      </c>
      <c r="E389" s="306">
        <v>194291.08000000002</v>
      </c>
      <c r="F389" s="307"/>
      <c r="G389" s="307">
        <v>2147.09</v>
      </c>
      <c r="H389" s="182">
        <v>0.22448708462898836</v>
      </c>
      <c r="I389" s="56"/>
      <c r="J389" s="5"/>
    </row>
    <row r="390" spans="1:11" s="57" customFormat="1" ht="10.5" customHeight="1" x14ac:dyDescent="0.2">
      <c r="A390" s="6"/>
      <c r="B390" s="37" t="s">
        <v>134</v>
      </c>
      <c r="C390" s="306">
        <v>5584.19</v>
      </c>
      <c r="D390" s="306">
        <v>68988.72</v>
      </c>
      <c r="E390" s="306">
        <v>74572.91</v>
      </c>
      <c r="F390" s="307"/>
      <c r="G390" s="307">
        <v>274.20999999999998</v>
      </c>
      <c r="H390" s="182">
        <v>2.1528240859206793E-2</v>
      </c>
      <c r="I390" s="56"/>
      <c r="J390" s="5"/>
      <c r="K390" s="5"/>
    </row>
    <row r="391" spans="1:11" s="57" customFormat="1" ht="10.5" customHeight="1" x14ac:dyDescent="0.2">
      <c r="A391" s="6"/>
      <c r="B391" s="37" t="s">
        <v>24</v>
      </c>
      <c r="C391" s="306">
        <v>254431.49000000005</v>
      </c>
      <c r="D391" s="306">
        <v>218662.89</v>
      </c>
      <c r="E391" s="306">
        <v>473094.38000000006</v>
      </c>
      <c r="F391" s="307"/>
      <c r="G391" s="307">
        <v>1058.4500000000003</v>
      </c>
      <c r="H391" s="182">
        <v>0.19797014701934734</v>
      </c>
      <c r="I391" s="56"/>
    </row>
    <row r="392" spans="1:11" s="57" customFormat="1" ht="10.5" customHeight="1" x14ac:dyDescent="0.2">
      <c r="A392" s="6"/>
      <c r="B392" s="37" t="s">
        <v>138</v>
      </c>
      <c r="C392" s="306">
        <v>53036.87</v>
      </c>
      <c r="D392" s="306">
        <v>25141.48</v>
      </c>
      <c r="E392" s="306">
        <v>78178.350000000006</v>
      </c>
      <c r="F392" s="307"/>
      <c r="G392" s="307"/>
      <c r="H392" s="182">
        <v>-9.1523026740093161E-2</v>
      </c>
      <c r="I392" s="56"/>
    </row>
    <row r="393" spans="1:11" s="57" customFormat="1" ht="10.5" customHeight="1" x14ac:dyDescent="0.2">
      <c r="A393" s="6"/>
      <c r="B393" s="37" t="s">
        <v>34</v>
      </c>
      <c r="C393" s="306">
        <v>3588034.6599999885</v>
      </c>
      <c r="D393" s="306">
        <v>848215.11</v>
      </c>
      <c r="E393" s="306">
        <v>4436249.7699999893</v>
      </c>
      <c r="F393" s="307"/>
      <c r="G393" s="307">
        <v>8674.6500000000015</v>
      </c>
      <c r="H393" s="182">
        <v>-5.7702858063157669E-2</v>
      </c>
      <c r="I393" s="56"/>
      <c r="J393" s="5"/>
    </row>
    <row r="394" spans="1:11" s="57" customFormat="1" ht="10.5" customHeight="1" x14ac:dyDescent="0.2">
      <c r="A394" s="6"/>
      <c r="B394" s="37" t="s">
        <v>140</v>
      </c>
      <c r="C394" s="306">
        <v>3.04</v>
      </c>
      <c r="D394" s="306">
        <v>0.63</v>
      </c>
      <c r="E394" s="306">
        <v>3.67</v>
      </c>
      <c r="F394" s="307"/>
      <c r="G394" s="307"/>
      <c r="H394" s="182">
        <v>-0.62741116751269033</v>
      </c>
      <c r="I394" s="56"/>
      <c r="J394" s="5"/>
    </row>
    <row r="395" spans="1:11" s="57" customFormat="1" ht="10.5" customHeight="1" x14ac:dyDescent="0.2">
      <c r="A395" s="6"/>
      <c r="B395" s="37" t="s">
        <v>129</v>
      </c>
      <c r="C395" s="306">
        <v>286074.18999999977</v>
      </c>
      <c r="D395" s="306">
        <v>2544691.9100000025</v>
      </c>
      <c r="E395" s="306">
        <v>2830766.1000000024</v>
      </c>
      <c r="F395" s="307"/>
      <c r="G395" s="307">
        <v>11818.099999999999</v>
      </c>
      <c r="H395" s="182">
        <v>9.752256515077673E-2</v>
      </c>
      <c r="I395" s="56"/>
      <c r="J395" s="5"/>
    </row>
    <row r="396" spans="1:11" s="57" customFormat="1" ht="11.25" customHeight="1" x14ac:dyDescent="0.2">
      <c r="A396" s="6"/>
      <c r="B396" s="37" t="s">
        <v>381</v>
      </c>
      <c r="C396" s="306">
        <v>2141.4</v>
      </c>
      <c r="D396" s="306">
        <v>1577</v>
      </c>
      <c r="E396" s="306">
        <v>3718.4</v>
      </c>
      <c r="F396" s="307"/>
      <c r="G396" s="307"/>
      <c r="H396" s="182"/>
      <c r="I396" s="56"/>
      <c r="J396" s="5"/>
    </row>
    <row r="397" spans="1:11" s="57" customFormat="1" ht="11.25" customHeight="1" x14ac:dyDescent="0.2">
      <c r="A397" s="6"/>
      <c r="B397" s="16" t="s">
        <v>427</v>
      </c>
      <c r="C397" s="306">
        <v>270</v>
      </c>
      <c r="D397" s="306">
        <v>150</v>
      </c>
      <c r="E397" s="306">
        <v>420</v>
      </c>
      <c r="F397" s="307"/>
      <c r="G397" s="307"/>
      <c r="H397" s="182">
        <v>-0.31147540983606559</v>
      </c>
      <c r="I397" s="56"/>
      <c r="J397" s="5"/>
    </row>
    <row r="398" spans="1:11" s="57" customFormat="1" ht="11.25" customHeight="1" x14ac:dyDescent="0.2">
      <c r="A398" s="6"/>
      <c r="B398" s="37" t="s">
        <v>353</v>
      </c>
      <c r="C398" s="306"/>
      <c r="D398" s="306"/>
      <c r="E398" s="306"/>
      <c r="F398" s="307"/>
      <c r="G398" s="307"/>
      <c r="H398" s="182"/>
      <c r="I398" s="56"/>
      <c r="J398" s="5"/>
    </row>
    <row r="399" spans="1:11" s="57" customFormat="1" ht="10.5" customHeight="1" x14ac:dyDescent="0.2">
      <c r="A399" s="6"/>
      <c r="B399" s="37" t="s">
        <v>415</v>
      </c>
      <c r="C399" s="306"/>
      <c r="D399" s="306"/>
      <c r="E399" s="306"/>
      <c r="F399" s="307"/>
      <c r="G399" s="307"/>
      <c r="H399" s="182"/>
      <c r="I399" s="56"/>
      <c r="J399" s="5"/>
    </row>
    <row r="400" spans="1:11" s="60" customFormat="1" ht="10.5" customHeight="1" x14ac:dyDescent="0.2">
      <c r="A400" s="24"/>
      <c r="B400" s="37" t="s">
        <v>179</v>
      </c>
      <c r="C400" s="306">
        <v>216.76</v>
      </c>
      <c r="D400" s="306">
        <v>35450.199999999983</v>
      </c>
      <c r="E400" s="306">
        <v>35666.959999999985</v>
      </c>
      <c r="F400" s="307"/>
      <c r="G400" s="307"/>
      <c r="H400" s="182">
        <v>0.33992974067313231</v>
      </c>
      <c r="I400" s="59"/>
      <c r="J400" s="5"/>
    </row>
    <row r="401" spans="1:11" s="60" customFormat="1" ht="13.5" customHeight="1" x14ac:dyDescent="0.2">
      <c r="A401" s="24"/>
      <c r="B401" s="37" t="s">
        <v>490</v>
      </c>
      <c r="C401" s="306"/>
      <c r="D401" s="306"/>
      <c r="E401" s="306"/>
      <c r="F401" s="307"/>
      <c r="G401" s="307"/>
      <c r="H401" s="182"/>
      <c r="I401" s="59"/>
    </row>
    <row r="402" spans="1:11" s="60" customFormat="1" ht="13.5" customHeight="1" x14ac:dyDescent="0.2">
      <c r="A402" s="24"/>
      <c r="B402" s="575" t="s">
        <v>460</v>
      </c>
      <c r="C402" s="306"/>
      <c r="D402" s="306"/>
      <c r="E402" s="306"/>
      <c r="F402" s="307"/>
      <c r="G402" s="307"/>
      <c r="H402" s="182"/>
      <c r="I402" s="59"/>
    </row>
    <row r="403" spans="1:11" s="60" customFormat="1" ht="13.5" customHeight="1" x14ac:dyDescent="0.2">
      <c r="A403" s="24"/>
      <c r="B403" s="37" t="s">
        <v>468</v>
      </c>
      <c r="C403" s="306">
        <v>5406</v>
      </c>
      <c r="D403" s="306">
        <v>1950</v>
      </c>
      <c r="E403" s="306">
        <v>7356</v>
      </c>
      <c r="F403" s="307"/>
      <c r="G403" s="307"/>
      <c r="H403" s="182">
        <v>0.40381679389312986</v>
      </c>
      <c r="I403" s="59"/>
    </row>
    <row r="404" spans="1:11" s="60" customFormat="1" ht="13.5" customHeight="1" x14ac:dyDescent="0.2">
      <c r="A404" s="24"/>
      <c r="B404" s="37" t="s">
        <v>424</v>
      </c>
      <c r="C404" s="306"/>
      <c r="D404" s="306">
        <v>270</v>
      </c>
      <c r="E404" s="306">
        <v>270</v>
      </c>
      <c r="F404" s="307"/>
      <c r="G404" s="307"/>
      <c r="H404" s="182"/>
      <c r="I404" s="59"/>
    </row>
    <row r="405" spans="1:11" s="60" customFormat="1" ht="10.5" customHeight="1" x14ac:dyDescent="0.2">
      <c r="A405" s="24"/>
      <c r="B405" s="37" t="s">
        <v>280</v>
      </c>
      <c r="C405" s="306"/>
      <c r="D405" s="306">
        <v>-526797.72999999986</v>
      </c>
      <c r="E405" s="306">
        <v>-526797.72999999986</v>
      </c>
      <c r="F405" s="307"/>
      <c r="G405" s="307">
        <v>-1911</v>
      </c>
      <c r="H405" s="182">
        <v>-6.448025446507355E-3</v>
      </c>
      <c r="I405" s="59"/>
      <c r="J405" s="5"/>
    </row>
    <row r="406" spans="1:11" s="60" customFormat="1" ht="10.5" customHeight="1" x14ac:dyDescent="0.2">
      <c r="A406" s="24"/>
      <c r="B406" s="35" t="s">
        <v>246</v>
      </c>
      <c r="C406" s="308">
        <v>5547906.2099999962</v>
      </c>
      <c r="D406" s="308">
        <v>11684606.049999969</v>
      </c>
      <c r="E406" s="308">
        <v>17232512.259999964</v>
      </c>
      <c r="F406" s="309"/>
      <c r="G406" s="309">
        <v>52911.369999999988</v>
      </c>
      <c r="H406" s="183">
        <v>5.1189971302591397E-2</v>
      </c>
      <c r="I406" s="59"/>
      <c r="J406" s="5"/>
      <c r="K406" s="209" t="b">
        <f>IF(ABS(E406-SUM(E385:E405))&lt;0.001,TRUE,FALSE)</f>
        <v>1</v>
      </c>
    </row>
    <row r="407" spans="1:11" s="60" customFormat="1" ht="10.5" customHeight="1" x14ac:dyDescent="0.2">
      <c r="A407" s="24"/>
      <c r="B407" s="35" t="s">
        <v>287</v>
      </c>
      <c r="C407" s="308">
        <v>269901987.30000216</v>
      </c>
      <c r="D407" s="308">
        <v>867957480.20928633</v>
      </c>
      <c r="E407" s="308">
        <v>1137859467.5092885</v>
      </c>
      <c r="F407" s="309">
        <v>11264848.669999924</v>
      </c>
      <c r="G407" s="309">
        <v>4476082.9999999963</v>
      </c>
      <c r="H407" s="183">
        <v>4.9640957229348803E-2</v>
      </c>
      <c r="I407" s="59"/>
      <c r="J407" s="5"/>
      <c r="K407" s="209" t="b">
        <f>IF(ABS(E407-SUM(E324,E338,E350,E362,E372,E375,E382,E406))&lt;0.001,TRUE,FALSE)</f>
        <v>1</v>
      </c>
    </row>
    <row r="408" spans="1:11" s="60" customFormat="1" ht="10.5" customHeight="1" x14ac:dyDescent="0.2">
      <c r="A408" s="24"/>
      <c r="B408" s="31" t="s">
        <v>145</v>
      </c>
      <c r="C408" s="308"/>
      <c r="D408" s="308"/>
      <c r="E408" s="308"/>
      <c r="F408" s="309"/>
      <c r="G408" s="309"/>
      <c r="H408" s="183"/>
      <c r="I408" s="59"/>
      <c r="J408" s="5"/>
    </row>
    <row r="409" spans="1:11" s="60" customFormat="1" ht="10.5" customHeight="1" x14ac:dyDescent="0.2">
      <c r="A409" s="24"/>
      <c r="B409" s="37"/>
      <c r="C409" s="308"/>
      <c r="D409" s="308"/>
      <c r="E409" s="308"/>
      <c r="F409" s="309"/>
      <c r="G409" s="309"/>
      <c r="H409" s="183"/>
      <c r="I409" s="59"/>
      <c r="J409" s="5"/>
    </row>
    <row r="410" spans="1:11" s="60" customFormat="1" ht="10.5" customHeight="1" x14ac:dyDescent="0.2">
      <c r="A410" s="24"/>
      <c r="B410" s="37" t="s">
        <v>146</v>
      </c>
      <c r="C410" s="306">
        <v>131808788.28999728</v>
      </c>
      <c r="D410" s="306">
        <v>154103697.48540434</v>
      </c>
      <c r="E410" s="306">
        <v>285912485.77540159</v>
      </c>
      <c r="F410" s="307">
        <v>27547987.440000083</v>
      </c>
      <c r="G410" s="307">
        <v>1898198.6133279996</v>
      </c>
      <c r="H410" s="182">
        <v>-0.10251858912243927</v>
      </c>
      <c r="I410" s="59"/>
      <c r="J410" s="5"/>
    </row>
    <row r="411" spans="1:11" s="60" customFormat="1" ht="10.5" customHeight="1" x14ac:dyDescent="0.2">
      <c r="A411" s="24"/>
      <c r="B411" s="37" t="s">
        <v>442</v>
      </c>
      <c r="C411" s="306">
        <v>280775.57000000047</v>
      </c>
      <c r="D411" s="306">
        <v>163817.3099999995</v>
      </c>
      <c r="E411" s="306">
        <v>444592.87999999995</v>
      </c>
      <c r="F411" s="307">
        <v>22074.600000000006</v>
      </c>
      <c r="G411" s="307">
        <v>2421.54</v>
      </c>
      <c r="H411" s="182">
        <v>-0.75513217528055232</v>
      </c>
      <c r="I411" s="59"/>
      <c r="J411" s="5"/>
    </row>
    <row r="412" spans="1:11" s="57" customFormat="1" ht="10.5" customHeight="1" x14ac:dyDescent="0.2">
      <c r="A412" s="6"/>
      <c r="B412" s="37" t="s">
        <v>147</v>
      </c>
      <c r="C412" s="306">
        <v>396969.5999999934</v>
      </c>
      <c r="D412" s="306">
        <v>449517.84000001033</v>
      </c>
      <c r="E412" s="306">
        <v>846487.44000000379</v>
      </c>
      <c r="F412" s="307">
        <v>87031.569999999716</v>
      </c>
      <c r="G412" s="307">
        <v>3535.7399999999934</v>
      </c>
      <c r="H412" s="182">
        <v>-7.0190652079870741E-2</v>
      </c>
      <c r="I412" s="56"/>
      <c r="J412" s="5"/>
    </row>
    <row r="413" spans="1:11" s="57" customFormat="1" ht="10.5" customHeight="1" x14ac:dyDescent="0.2">
      <c r="A413" s="6"/>
      <c r="B413" s="37" t="s">
        <v>148</v>
      </c>
      <c r="C413" s="306">
        <v>2419596.740000376</v>
      </c>
      <c r="D413" s="306">
        <v>2845658.900000229</v>
      </c>
      <c r="E413" s="306">
        <v>5265255.640000605</v>
      </c>
      <c r="F413" s="307">
        <v>436704.27999999543</v>
      </c>
      <c r="G413" s="307">
        <v>22651.880000000052</v>
      </c>
      <c r="H413" s="182">
        <v>-0.11474308903516117</v>
      </c>
      <c r="I413" s="56"/>
      <c r="J413" s="5"/>
    </row>
    <row r="414" spans="1:11" s="60" customFormat="1" ht="10.5" customHeight="1" x14ac:dyDescent="0.2">
      <c r="A414" s="24"/>
      <c r="B414" s="37" t="s">
        <v>125</v>
      </c>
      <c r="C414" s="306">
        <v>866662.53000000073</v>
      </c>
      <c r="D414" s="306">
        <v>985396.50999999361</v>
      </c>
      <c r="E414" s="306">
        <v>1852059.0399999944</v>
      </c>
      <c r="F414" s="307">
        <v>196239.56000000003</v>
      </c>
      <c r="G414" s="307">
        <v>20720.71</v>
      </c>
      <c r="H414" s="182">
        <v>1.9924167863338837E-5</v>
      </c>
      <c r="I414" s="59"/>
      <c r="J414" s="5"/>
    </row>
    <row r="415" spans="1:11" s="60" customFormat="1" ht="10.5" customHeight="1" x14ac:dyDescent="0.2">
      <c r="A415" s="24"/>
      <c r="B415" s="37" t="s">
        <v>149</v>
      </c>
      <c r="C415" s="306">
        <v>27955.20999999969</v>
      </c>
      <c r="D415" s="306">
        <v>134761.19999999777</v>
      </c>
      <c r="E415" s="306">
        <v>162716.40999999744</v>
      </c>
      <c r="F415" s="307">
        <v>748.7900000000003</v>
      </c>
      <c r="G415" s="307">
        <v>547.7199999999998</v>
      </c>
      <c r="H415" s="182">
        <v>-0.14597634293880379</v>
      </c>
      <c r="I415" s="59"/>
    </row>
    <row r="416" spans="1:11" s="60" customFormat="1" x14ac:dyDescent="0.2">
      <c r="A416" s="24"/>
      <c r="B416" s="37" t="s">
        <v>435</v>
      </c>
      <c r="C416" s="306"/>
      <c r="D416" s="306"/>
      <c r="E416" s="306"/>
      <c r="F416" s="307"/>
      <c r="G416" s="307"/>
      <c r="H416" s="182"/>
      <c r="I416" s="59"/>
    </row>
    <row r="417" spans="1:11" s="60" customFormat="1" ht="10.5" customHeight="1" x14ac:dyDescent="0.2">
      <c r="A417" s="24"/>
      <c r="B417" s="37" t="s">
        <v>281</v>
      </c>
      <c r="C417" s="306">
        <v>56</v>
      </c>
      <c r="D417" s="306">
        <v>-23639469</v>
      </c>
      <c r="E417" s="306">
        <v>-23639413</v>
      </c>
      <c r="F417" s="307">
        <v>-35140</v>
      </c>
      <c r="G417" s="307">
        <v>-152337</v>
      </c>
      <c r="H417" s="182">
        <v>-1.8194259076477426E-2</v>
      </c>
      <c r="I417" s="59"/>
    </row>
    <row r="418" spans="1:11" s="60" customFormat="1" ht="10.5" customHeight="1" x14ac:dyDescent="0.2">
      <c r="A418" s="24"/>
      <c r="B418" s="575" t="s">
        <v>461</v>
      </c>
      <c r="C418" s="306"/>
      <c r="D418" s="306"/>
      <c r="E418" s="306"/>
      <c r="F418" s="307"/>
      <c r="G418" s="307"/>
      <c r="H418" s="182"/>
      <c r="I418" s="59"/>
      <c r="K418" s="209"/>
    </row>
    <row r="419" spans="1:11" s="60" customFormat="1" ht="10.5" customHeight="1" x14ac:dyDescent="0.2">
      <c r="A419" s="24"/>
      <c r="B419" s="575" t="s">
        <v>465</v>
      </c>
      <c r="C419" s="306"/>
      <c r="D419" s="306">
        <v>1859.1163200000001</v>
      </c>
      <c r="E419" s="306">
        <v>1859.1163200000001</v>
      </c>
      <c r="F419" s="307"/>
      <c r="G419" s="307"/>
      <c r="H419" s="182"/>
      <c r="I419" s="59"/>
      <c r="K419" s="209"/>
    </row>
    <row r="420" spans="1:11" s="60" customFormat="1" ht="10.5" customHeight="1" x14ac:dyDescent="0.2">
      <c r="A420" s="24"/>
      <c r="B420" s="575" t="s">
        <v>493</v>
      </c>
      <c r="C420" s="306"/>
      <c r="D420" s="306">
        <v>1502.2000000000003</v>
      </c>
      <c r="E420" s="306">
        <v>1502.2000000000003</v>
      </c>
      <c r="F420" s="307"/>
      <c r="G420" s="307">
        <v>129.5</v>
      </c>
      <c r="H420" s="182"/>
      <c r="I420" s="59"/>
      <c r="K420" s="209"/>
    </row>
    <row r="421" spans="1:11" s="60" customFormat="1" ht="10.5" customHeight="1" x14ac:dyDescent="0.2">
      <c r="A421" s="24"/>
      <c r="B421" s="41" t="s">
        <v>150</v>
      </c>
      <c r="C421" s="311">
        <v>135800803.93999764</v>
      </c>
      <c r="D421" s="311">
        <v>135046741.56172454</v>
      </c>
      <c r="E421" s="311">
        <v>270847545.50172222</v>
      </c>
      <c r="F421" s="312">
        <v>28255646.240000077</v>
      </c>
      <c r="G421" s="312">
        <v>1795868.7033279999</v>
      </c>
      <c r="H421" s="184">
        <v>-0.11534769493692687</v>
      </c>
      <c r="I421" s="59"/>
      <c r="K421" s="209" t="b">
        <f>IF(ABS(E421-SUM(E410:E420))&lt;0.001,TRUE,FALSE)</f>
        <v>1</v>
      </c>
    </row>
    <row r="422" spans="1:11" s="60" customFormat="1" ht="10.5" customHeight="1" x14ac:dyDescent="0.15">
      <c r="A422" s="24"/>
      <c r="B422" s="265" t="s">
        <v>238</v>
      </c>
      <c r="C422" s="265"/>
      <c r="D422" s="265"/>
      <c r="E422" s="265"/>
      <c r="F422" s="265"/>
      <c r="G422" s="265"/>
      <c r="H422" s="265"/>
      <c r="I422" s="59"/>
    </row>
    <row r="423" spans="1:11" ht="13.5" customHeight="1" x14ac:dyDescent="0.2">
      <c r="B423" s="265" t="s">
        <v>249</v>
      </c>
      <c r="C423" s="265"/>
      <c r="D423" s="265"/>
      <c r="E423" s="265"/>
      <c r="F423" s="265"/>
      <c r="G423" s="265"/>
      <c r="H423" s="265"/>
      <c r="I423" s="51"/>
    </row>
    <row r="424" spans="1:11" ht="15" customHeight="1" x14ac:dyDescent="0.2">
      <c r="B424" s="265" t="s">
        <v>251</v>
      </c>
      <c r="C424" s="265"/>
      <c r="D424" s="265"/>
      <c r="E424" s="265"/>
      <c r="F424" s="265"/>
      <c r="G424" s="265"/>
      <c r="H424" s="265"/>
      <c r="I424" s="8"/>
    </row>
    <row r="425" spans="1:11" ht="9.75" customHeight="1" x14ac:dyDescent="0.2">
      <c r="B425" s="265" t="s">
        <v>376</v>
      </c>
      <c r="C425" s="210"/>
      <c r="D425" s="210"/>
      <c r="E425" s="210"/>
      <c r="F425" s="210"/>
      <c r="G425" s="210"/>
      <c r="H425" s="211"/>
    </row>
    <row r="426" spans="1:11" x14ac:dyDescent="0.2">
      <c r="B426" s="265" t="s">
        <v>282</v>
      </c>
      <c r="C426" s="210"/>
      <c r="D426" s="210"/>
      <c r="E426" s="210"/>
      <c r="F426" s="210"/>
      <c r="G426" s="210"/>
      <c r="H426" s="211"/>
      <c r="I426" s="15"/>
    </row>
    <row r="427" spans="1:11" ht="13.5" customHeight="1" x14ac:dyDescent="0.2">
      <c r="F427" s="4"/>
      <c r="G427" s="4"/>
      <c r="H427" s="4"/>
      <c r="I427" s="23"/>
    </row>
    <row r="428" spans="1:11" ht="15.75" x14ac:dyDescent="0.25">
      <c r="B428" s="7" t="s">
        <v>288</v>
      </c>
      <c r="C428" s="8"/>
      <c r="D428" s="8"/>
      <c r="E428" s="8"/>
      <c r="F428" s="8"/>
      <c r="G428" s="8"/>
      <c r="H428" s="8"/>
      <c r="I428" s="23"/>
    </row>
    <row r="429" spans="1:11" s="57" customFormat="1" ht="7.5" customHeight="1" x14ac:dyDescent="0.2">
      <c r="A429" s="6"/>
      <c r="B429" s="9"/>
      <c r="C429" s="10" t="str">
        <f>$C$3</f>
        <v>MOIS DE JANVIER 2024</v>
      </c>
      <c r="D429" s="11"/>
      <c r="E429" s="3"/>
      <c r="F429" s="3"/>
      <c r="G429" s="3"/>
      <c r="H429" s="3"/>
      <c r="I429" s="56"/>
    </row>
    <row r="430" spans="1:11" s="60" customFormat="1" ht="14.25" customHeight="1" x14ac:dyDescent="0.2">
      <c r="A430" s="24"/>
      <c r="B430" s="12" t="str">
        <f>B306</f>
        <v xml:space="preserve">             I - ASSURANCE MALADIE : DÉPENSES en milliers d'euros</v>
      </c>
      <c r="C430" s="13"/>
      <c r="D430" s="13"/>
      <c r="E430" s="13"/>
      <c r="F430" s="13"/>
      <c r="G430" s="13"/>
      <c r="H430" s="14"/>
      <c r="I430" s="59"/>
    </row>
    <row r="431" spans="1:11" s="57" customFormat="1" ht="10.5" customHeight="1" x14ac:dyDescent="0.2">
      <c r="A431" s="6"/>
      <c r="B431" s="16" t="s">
        <v>7</v>
      </c>
      <c r="C431" s="17" t="s">
        <v>1</v>
      </c>
      <c r="D431" s="17" t="s">
        <v>2</v>
      </c>
      <c r="E431" s="17" t="s">
        <v>6</v>
      </c>
      <c r="F431" s="219" t="s">
        <v>242</v>
      </c>
      <c r="G431" s="219" t="s">
        <v>237</v>
      </c>
      <c r="H431" s="19" t="str">
        <f>$H$5</f>
        <v>GAM</v>
      </c>
      <c r="I431" s="56"/>
      <c r="J431" s="5"/>
    </row>
    <row r="432" spans="1:11" s="57" customFormat="1" ht="10.5" customHeight="1" x14ac:dyDescent="0.2">
      <c r="A432" s="6"/>
      <c r="B432" s="21"/>
      <c r="C432" s="44" t="s">
        <v>5</v>
      </c>
      <c r="D432" s="44" t="s">
        <v>5</v>
      </c>
      <c r="E432" s="44"/>
      <c r="F432" s="220"/>
      <c r="G432" s="220" t="s">
        <v>239</v>
      </c>
      <c r="H432" s="22" t="str">
        <f>$H$6</f>
        <v>en %</v>
      </c>
      <c r="I432" s="56"/>
      <c r="J432" s="5"/>
    </row>
    <row r="433" spans="1:11" s="57" customFormat="1" ht="10.5" customHeight="1" x14ac:dyDescent="0.2">
      <c r="A433" s="6"/>
      <c r="B433" s="31" t="s">
        <v>152</v>
      </c>
      <c r="C433" s="58"/>
      <c r="D433" s="58"/>
      <c r="E433" s="58"/>
      <c r="F433" s="226"/>
      <c r="G433" s="226"/>
      <c r="H433" s="183"/>
      <c r="I433" s="56"/>
      <c r="J433" s="5"/>
    </row>
    <row r="434" spans="1:11" s="57" customFormat="1" ht="10.5" customHeight="1" x14ac:dyDescent="0.2">
      <c r="A434" s="6"/>
      <c r="B434" s="16" t="s">
        <v>12</v>
      </c>
      <c r="C434" s="306"/>
      <c r="D434" s="306">
        <v>1741282647.930078</v>
      </c>
      <c r="E434" s="306">
        <v>1741282647.930078</v>
      </c>
      <c r="F434" s="307">
        <v>2558524.75</v>
      </c>
      <c r="G434" s="307">
        <v>8756558.3000000045</v>
      </c>
      <c r="H434" s="182">
        <v>0.10529781328290966</v>
      </c>
      <c r="I434" s="56"/>
      <c r="J434" s="5"/>
    </row>
    <row r="435" spans="1:11" s="57" customFormat="1" ht="10.5" customHeight="1" x14ac:dyDescent="0.2">
      <c r="A435" s="6"/>
      <c r="B435" s="16" t="s">
        <v>10</v>
      </c>
      <c r="C435" s="306">
        <v>424277238.8899672</v>
      </c>
      <c r="D435" s="306"/>
      <c r="E435" s="306">
        <v>424277238.8899672</v>
      </c>
      <c r="F435" s="307">
        <v>8975.269999999995</v>
      </c>
      <c r="G435" s="307">
        <v>2449312.3600000092</v>
      </c>
      <c r="H435" s="182">
        <v>5.9900827080212826E-2</v>
      </c>
      <c r="I435" s="56"/>
      <c r="J435" s="5"/>
    </row>
    <row r="436" spans="1:11" s="60" customFormat="1" ht="10.5" customHeight="1" x14ac:dyDescent="0.2">
      <c r="A436" s="24"/>
      <c r="B436" s="16" t="s">
        <v>9</v>
      </c>
      <c r="C436" s="306">
        <v>16698.05000000001</v>
      </c>
      <c r="D436" s="306"/>
      <c r="E436" s="306">
        <v>16698.05000000001</v>
      </c>
      <c r="F436" s="307"/>
      <c r="G436" s="307">
        <v>40.65</v>
      </c>
      <c r="H436" s="182"/>
      <c r="I436" s="59"/>
      <c r="J436" s="5"/>
    </row>
    <row r="437" spans="1:11" s="60" customFormat="1" x14ac:dyDescent="0.2">
      <c r="A437" s="24"/>
      <c r="B437" s="16" t="s">
        <v>299</v>
      </c>
      <c r="C437" s="306">
        <v>40415698.400000162</v>
      </c>
      <c r="D437" s="306"/>
      <c r="E437" s="306">
        <v>40415698.400000162</v>
      </c>
      <c r="F437" s="307"/>
      <c r="G437" s="307">
        <v>140835.21000000054</v>
      </c>
      <c r="H437" s="182">
        <v>5.9999685249934043E-2</v>
      </c>
      <c r="I437" s="59"/>
      <c r="J437" s="5"/>
    </row>
    <row r="438" spans="1:11" s="57" customFormat="1" x14ac:dyDescent="0.2">
      <c r="A438" s="6"/>
      <c r="B438" s="16" t="s">
        <v>11</v>
      </c>
      <c r="C438" s="306">
        <v>232098.57999999975</v>
      </c>
      <c r="D438" s="306"/>
      <c r="E438" s="306">
        <v>232098.57999999975</v>
      </c>
      <c r="F438" s="307"/>
      <c r="G438" s="307">
        <v>226910.14999999976</v>
      </c>
      <c r="H438" s="182">
        <v>0.13021285870660537</v>
      </c>
      <c r="I438" s="56"/>
      <c r="J438" s="5"/>
    </row>
    <row r="439" spans="1:11" s="57" customFormat="1" ht="10.5" customHeight="1" x14ac:dyDescent="0.2">
      <c r="A439" s="6"/>
      <c r="B439" s="16" t="s">
        <v>75</v>
      </c>
      <c r="C439" s="306">
        <v>6289457.5100000026</v>
      </c>
      <c r="D439" s="306"/>
      <c r="E439" s="306">
        <v>6289457.5100000026</v>
      </c>
      <c r="F439" s="313"/>
      <c r="G439" s="313">
        <v>34812.359999999862</v>
      </c>
      <c r="H439" s="185">
        <v>0.10302592333622362</v>
      </c>
      <c r="I439" s="66"/>
      <c r="J439" s="5"/>
    </row>
    <row r="440" spans="1:11" s="57" customFormat="1" ht="10.5" customHeight="1" x14ac:dyDescent="0.2">
      <c r="A440" s="6"/>
      <c r="B440" s="16" t="s">
        <v>85</v>
      </c>
      <c r="C440" s="306">
        <v>965401.77000000223</v>
      </c>
      <c r="D440" s="306">
        <v>185049376.48000064</v>
      </c>
      <c r="E440" s="306">
        <v>186014778.25000063</v>
      </c>
      <c r="F440" s="313">
        <v>186014778.25000063</v>
      </c>
      <c r="G440" s="313">
        <v>803122.89000000025</v>
      </c>
      <c r="H440" s="185">
        <v>-5.2113744315283039E-2</v>
      </c>
      <c r="I440" s="66"/>
      <c r="J440" s="5"/>
    </row>
    <row r="441" spans="1:11" s="57" customFormat="1" ht="10.5" customHeight="1" x14ac:dyDescent="0.2">
      <c r="A441" s="6"/>
      <c r="B441" s="37" t="s">
        <v>25</v>
      </c>
      <c r="C441" s="306">
        <v>3308742.049999861</v>
      </c>
      <c r="D441" s="306">
        <v>34.92</v>
      </c>
      <c r="E441" s="306">
        <v>3308776.969999861</v>
      </c>
      <c r="F441" s="313">
        <v>272.69000000000005</v>
      </c>
      <c r="G441" s="313">
        <v>13922.429999999986</v>
      </c>
      <c r="H441" s="185">
        <v>4.4238945316499301E-3</v>
      </c>
      <c r="I441" s="56"/>
      <c r="J441" s="5"/>
    </row>
    <row r="442" spans="1:11" s="57" customFormat="1" ht="10.5" customHeight="1" x14ac:dyDescent="0.2">
      <c r="A442" s="6"/>
      <c r="B442" s="37" t="s">
        <v>48</v>
      </c>
      <c r="C442" s="306"/>
      <c r="D442" s="306">
        <v>686375.80479000323</v>
      </c>
      <c r="E442" s="306">
        <v>686375.80479000323</v>
      </c>
      <c r="F442" s="307">
        <v>316.74203000000006</v>
      </c>
      <c r="G442" s="307">
        <v>2286.0873100000003</v>
      </c>
      <c r="H442" s="182">
        <v>0.20889804371991261</v>
      </c>
      <c r="I442" s="56"/>
      <c r="J442" s="5"/>
    </row>
    <row r="443" spans="1:11" s="60" customFormat="1" ht="10.5" customHeight="1" x14ac:dyDescent="0.2">
      <c r="A443" s="24"/>
      <c r="B443" s="37" t="s">
        <v>355</v>
      </c>
      <c r="C443" s="306">
        <v>18527.32</v>
      </c>
      <c r="D443" s="306">
        <v>226083.55131399992</v>
      </c>
      <c r="E443" s="306">
        <v>244610.87131399993</v>
      </c>
      <c r="F443" s="307"/>
      <c r="G443" s="307">
        <v>1639.1699999999996</v>
      </c>
      <c r="H443" s="182"/>
      <c r="I443" s="59"/>
      <c r="J443" s="5"/>
    </row>
    <row r="444" spans="1:11" s="57" customFormat="1" ht="12.75" customHeight="1" x14ac:dyDescent="0.2">
      <c r="A444" s="6"/>
      <c r="B444" s="37" t="s">
        <v>79</v>
      </c>
      <c r="C444" s="314"/>
      <c r="D444" s="306">
        <v>10635153.140000025</v>
      </c>
      <c r="E444" s="306">
        <v>10635153.140000025</v>
      </c>
      <c r="F444" s="313"/>
      <c r="G444" s="313">
        <v>15254.5</v>
      </c>
      <c r="H444" s="185">
        <v>8.1770044823478827E-2</v>
      </c>
      <c r="I444" s="56"/>
    </row>
    <row r="445" spans="1:11" s="57" customFormat="1" ht="10.5" customHeight="1" x14ac:dyDescent="0.2">
      <c r="A445" s="6"/>
      <c r="B445" s="563" t="s">
        <v>432</v>
      </c>
      <c r="C445" s="314">
        <v>46456196.229997851</v>
      </c>
      <c r="D445" s="306">
        <v>57206013.880000636</v>
      </c>
      <c r="E445" s="306">
        <v>103662210.10999849</v>
      </c>
      <c r="F445" s="313"/>
      <c r="G445" s="313">
        <v>745390.33000000962</v>
      </c>
      <c r="H445" s="185">
        <v>5.5636581154719478E-2</v>
      </c>
      <c r="I445" s="56"/>
      <c r="J445" s="5"/>
    </row>
    <row r="446" spans="1:11" s="57" customFormat="1" ht="10.5" customHeight="1" x14ac:dyDescent="0.2">
      <c r="A446" s="6"/>
      <c r="B446" s="563" t="s">
        <v>440</v>
      </c>
      <c r="C446" s="314">
        <v>1622405.739999953</v>
      </c>
      <c r="D446" s="306">
        <v>873227.32000000065</v>
      </c>
      <c r="E446" s="306">
        <v>2495633.059999954</v>
      </c>
      <c r="F446" s="313"/>
      <c r="G446" s="313">
        <v>13322.199999999995</v>
      </c>
      <c r="H446" s="185">
        <v>0.53333877699478882</v>
      </c>
      <c r="I446" s="56"/>
      <c r="J446" s="5"/>
    </row>
    <row r="447" spans="1:11" s="60" customFormat="1" ht="15" customHeight="1" x14ac:dyDescent="0.2">
      <c r="A447" s="24"/>
      <c r="B447" s="574" t="s">
        <v>457</v>
      </c>
      <c r="C447" s="314"/>
      <c r="D447" s="306"/>
      <c r="E447" s="306"/>
      <c r="F447" s="313"/>
      <c r="G447" s="313"/>
      <c r="H447" s="185"/>
      <c r="I447" s="56"/>
      <c r="J447" s="5"/>
      <c r="K447" s="57"/>
    </row>
    <row r="448" spans="1:11" s="60" customFormat="1" ht="16.5" customHeight="1" x14ac:dyDescent="0.2">
      <c r="A448" s="24"/>
      <c r="B448" s="574" t="s">
        <v>476</v>
      </c>
      <c r="C448" s="314">
        <v>8725247.1699998248</v>
      </c>
      <c r="D448" s="306">
        <v>11215547.90000011</v>
      </c>
      <c r="E448" s="306">
        <v>19940795.069999933</v>
      </c>
      <c r="F448" s="313"/>
      <c r="G448" s="313">
        <v>65550.969999999987</v>
      </c>
      <c r="H448" s="185">
        <v>-0.4827297152927128</v>
      </c>
      <c r="I448" s="56"/>
      <c r="J448" s="5"/>
      <c r="K448" s="57"/>
    </row>
    <row r="449" spans="1:11" s="60" customFormat="1" ht="14.25" customHeight="1" x14ac:dyDescent="0.2">
      <c r="A449" s="24"/>
      <c r="B449" s="574" t="s">
        <v>495</v>
      </c>
      <c r="C449" s="314"/>
      <c r="D449" s="306">
        <v>1045494.4608200002</v>
      </c>
      <c r="E449" s="306">
        <v>1045494.4608200002</v>
      </c>
      <c r="F449" s="313"/>
      <c r="G449" s="313"/>
      <c r="H449" s="185"/>
      <c r="I449" s="56"/>
      <c r="J449" s="5"/>
      <c r="K449" s="57"/>
    </row>
    <row r="450" spans="1:11" s="60" customFormat="1" ht="14.25" customHeight="1" x14ac:dyDescent="0.2">
      <c r="A450" s="24"/>
      <c r="B450" s="563" t="s">
        <v>445</v>
      </c>
      <c r="C450" s="314"/>
      <c r="D450" s="306">
        <v>31403.349999998518</v>
      </c>
      <c r="E450" s="306">
        <v>31403.349999998518</v>
      </c>
      <c r="F450" s="313"/>
      <c r="G450" s="313">
        <v>100.81999999999988</v>
      </c>
      <c r="H450" s="185">
        <v>-5.4847681221531497E-3</v>
      </c>
      <c r="I450" s="56"/>
      <c r="J450" s="5"/>
      <c r="K450" s="57"/>
    </row>
    <row r="451" spans="1:11" ht="14.25" customHeight="1" x14ac:dyDescent="0.2">
      <c r="A451" s="2"/>
      <c r="B451" s="16" t="s">
        <v>280</v>
      </c>
      <c r="C451" s="310"/>
      <c r="D451" s="306">
        <v>-77713572.040001556</v>
      </c>
      <c r="E451" s="306">
        <v>-77713572.040001556</v>
      </c>
      <c r="F451" s="313"/>
      <c r="G451" s="313">
        <v>-434767.01999999874</v>
      </c>
      <c r="H451" s="185">
        <v>3.189547674223725E-2</v>
      </c>
      <c r="I451" s="59"/>
      <c r="J451" s="60"/>
      <c r="K451" s="60"/>
    </row>
    <row r="452" spans="1:11" ht="10.5" customHeight="1" x14ac:dyDescent="0.2">
      <c r="A452" s="2"/>
      <c r="B452" s="29" t="s">
        <v>156</v>
      </c>
      <c r="C452" s="308">
        <v>532327711.70996481</v>
      </c>
      <c r="D452" s="308">
        <v>1930537786.6970017</v>
      </c>
      <c r="E452" s="308">
        <v>2462865498.4069667</v>
      </c>
      <c r="F452" s="315">
        <v>188582867.70203063</v>
      </c>
      <c r="G452" s="315">
        <v>12834291.407310022</v>
      </c>
      <c r="H452" s="186">
        <v>7.419051039961766E-2</v>
      </c>
      <c r="I452" s="69"/>
      <c r="K452" s="209" t="b">
        <f>IF(ABS(E452-SUM(E434:E451))&lt;0.001,TRUE,FALSE)</f>
        <v>1</v>
      </c>
    </row>
    <row r="453" spans="1:11" ht="21" customHeight="1" x14ac:dyDescent="0.2">
      <c r="A453" s="2"/>
      <c r="B453" s="29" t="s">
        <v>153</v>
      </c>
      <c r="C453" s="308"/>
      <c r="D453" s="308">
        <v>42499.79</v>
      </c>
      <c r="E453" s="308">
        <v>42499.79</v>
      </c>
      <c r="F453" s="315"/>
      <c r="G453" s="315"/>
      <c r="H453" s="186">
        <v>-3.384055473090064E-3</v>
      </c>
      <c r="I453" s="69"/>
    </row>
    <row r="454" spans="1:11" ht="11.25" customHeight="1" x14ac:dyDescent="0.2">
      <c r="A454" s="2"/>
      <c r="B454" s="31" t="s">
        <v>154</v>
      </c>
      <c r="C454" s="308"/>
      <c r="D454" s="308"/>
      <c r="E454" s="308"/>
      <c r="F454" s="315"/>
      <c r="G454" s="315"/>
      <c r="H454" s="186"/>
      <c r="I454" s="69"/>
    </row>
    <row r="455" spans="1:11" s="28" customFormat="1" ht="10.5" customHeight="1" x14ac:dyDescent="0.2">
      <c r="A455" s="54"/>
      <c r="B455" s="272" t="s">
        <v>268</v>
      </c>
      <c r="C455" s="316"/>
      <c r="D455" s="306"/>
      <c r="E455" s="306"/>
      <c r="F455" s="313"/>
      <c r="G455" s="313"/>
      <c r="H455" s="185"/>
      <c r="I455" s="69"/>
      <c r="J455" s="5"/>
      <c r="K455" s="5"/>
    </row>
    <row r="456" spans="1:11" ht="10.5" customHeight="1" x14ac:dyDescent="0.2">
      <c r="A456" s="2"/>
      <c r="B456" s="67" t="s">
        <v>267</v>
      </c>
      <c r="C456" s="317">
        <v>116762816.62999924</v>
      </c>
      <c r="D456" s="317">
        <v>401691561.77998662</v>
      </c>
      <c r="E456" s="317">
        <v>518454378.40998578</v>
      </c>
      <c r="F456" s="318"/>
      <c r="G456" s="318">
        <v>2803056.9000000032</v>
      </c>
      <c r="H456" s="281">
        <v>6.3060641294665043E-2</v>
      </c>
      <c r="I456" s="70"/>
      <c r="K456" s="28"/>
    </row>
    <row r="457" spans="1:11" ht="10.5" customHeight="1" x14ac:dyDescent="0.2">
      <c r="A457" s="2"/>
      <c r="B457" s="272" t="s">
        <v>266</v>
      </c>
      <c r="C457" s="317"/>
      <c r="D457" s="317"/>
      <c r="E457" s="317"/>
      <c r="F457" s="318"/>
      <c r="G457" s="318"/>
      <c r="H457" s="281"/>
      <c r="I457" s="69"/>
    </row>
    <row r="458" spans="1:11" ht="10.5" customHeight="1" x14ac:dyDescent="0.2">
      <c r="A458" s="2"/>
      <c r="B458" s="67" t="s">
        <v>257</v>
      </c>
      <c r="C458" s="317">
        <v>35179403.190001428</v>
      </c>
      <c r="D458" s="317">
        <v>11592091.430000015</v>
      </c>
      <c r="E458" s="317">
        <v>46771494.620001443</v>
      </c>
      <c r="F458" s="318"/>
      <c r="G458" s="318">
        <v>258566.55000000045</v>
      </c>
      <c r="H458" s="281">
        <v>1.6083646073974167E-2</v>
      </c>
      <c r="I458" s="69"/>
    </row>
    <row r="459" spans="1:11" ht="10.5" customHeight="1" x14ac:dyDescent="0.2">
      <c r="A459" s="2"/>
      <c r="B459" s="16" t="s">
        <v>258</v>
      </c>
      <c r="C459" s="317">
        <v>6011152.869999391</v>
      </c>
      <c r="D459" s="317">
        <v>1648553.070000085</v>
      </c>
      <c r="E459" s="317">
        <v>7659705.9399994761</v>
      </c>
      <c r="F459" s="318"/>
      <c r="G459" s="318">
        <v>24417.250000000062</v>
      </c>
      <c r="H459" s="281">
        <v>0.18762094914658722</v>
      </c>
      <c r="I459" s="69"/>
    </row>
    <row r="460" spans="1:11" ht="10.5" customHeight="1" x14ac:dyDescent="0.2">
      <c r="A460" s="2"/>
      <c r="B460" s="67" t="s">
        <v>259</v>
      </c>
      <c r="C460" s="317">
        <v>25288607.330000058</v>
      </c>
      <c r="D460" s="317">
        <v>7168084.269999709</v>
      </c>
      <c r="E460" s="317">
        <v>32456691.599999767</v>
      </c>
      <c r="F460" s="318"/>
      <c r="G460" s="318">
        <v>152285.90000000005</v>
      </c>
      <c r="H460" s="281">
        <v>-1.580292920863724E-2</v>
      </c>
      <c r="I460" s="69"/>
    </row>
    <row r="461" spans="1:11" ht="10.5" customHeight="1" x14ac:dyDescent="0.2">
      <c r="A461" s="2"/>
      <c r="B461" s="67" t="s">
        <v>260</v>
      </c>
      <c r="C461" s="317">
        <v>787799.70000000682</v>
      </c>
      <c r="D461" s="317">
        <v>1826716.3899999945</v>
      </c>
      <c r="E461" s="317">
        <v>2614516.0900000012</v>
      </c>
      <c r="F461" s="318"/>
      <c r="G461" s="318">
        <v>11452.86</v>
      </c>
      <c r="H461" s="281">
        <v>6.0603208328286362E-2</v>
      </c>
      <c r="I461" s="71"/>
    </row>
    <row r="462" spans="1:11" ht="18.75" customHeight="1" x14ac:dyDescent="0.2">
      <c r="A462" s="2"/>
      <c r="B462" s="67" t="s">
        <v>261</v>
      </c>
      <c r="C462" s="317"/>
      <c r="D462" s="317">
        <v>1186740.8900000006</v>
      </c>
      <c r="E462" s="317">
        <v>1186740.8900000006</v>
      </c>
      <c r="F462" s="318"/>
      <c r="G462" s="318">
        <v>5209.2000000000007</v>
      </c>
      <c r="H462" s="281">
        <v>-3.5586172298642693E-2</v>
      </c>
      <c r="I462" s="69"/>
    </row>
    <row r="463" spans="1:11" ht="10.5" customHeight="1" x14ac:dyDescent="0.2">
      <c r="A463" s="2"/>
      <c r="B463" s="67" t="s">
        <v>262</v>
      </c>
      <c r="C463" s="317">
        <v>742778.849999998</v>
      </c>
      <c r="D463" s="317">
        <v>6018649.5600000154</v>
      </c>
      <c r="E463" s="317">
        <v>6761428.4100000132</v>
      </c>
      <c r="F463" s="318"/>
      <c r="G463" s="318">
        <v>25562.23</v>
      </c>
      <c r="H463" s="281">
        <v>-8.5470832800388363E-3</v>
      </c>
      <c r="I463" s="69"/>
    </row>
    <row r="464" spans="1:11" ht="10.5" customHeight="1" x14ac:dyDescent="0.2">
      <c r="A464" s="2"/>
      <c r="B464" s="67" t="s">
        <v>264</v>
      </c>
      <c r="C464" s="317"/>
      <c r="D464" s="317">
        <v>26347067.769999802</v>
      </c>
      <c r="E464" s="317">
        <v>26347067.769999802</v>
      </c>
      <c r="F464" s="318"/>
      <c r="G464" s="318">
        <v>78145.909999999989</v>
      </c>
      <c r="H464" s="281">
        <v>3.4948049349549315E-2</v>
      </c>
      <c r="I464" s="69"/>
    </row>
    <row r="465" spans="1:11" ht="10.5" customHeight="1" x14ac:dyDescent="0.2">
      <c r="A465" s="2"/>
      <c r="B465" s="67" t="s">
        <v>263</v>
      </c>
      <c r="C465" s="317"/>
      <c r="D465" s="317"/>
      <c r="E465" s="317"/>
      <c r="F465" s="318"/>
      <c r="G465" s="318"/>
      <c r="H465" s="281"/>
      <c r="I465" s="69"/>
    </row>
    <row r="466" spans="1:11" ht="10.5" customHeight="1" x14ac:dyDescent="0.2">
      <c r="A466" s="2"/>
      <c r="B466" s="29" t="s">
        <v>265</v>
      </c>
      <c r="C466" s="317"/>
      <c r="D466" s="317"/>
      <c r="E466" s="317"/>
      <c r="F466" s="318"/>
      <c r="G466" s="318"/>
      <c r="H466" s="281"/>
      <c r="I466" s="69"/>
    </row>
    <row r="467" spans="1:11" ht="10.5" customHeight="1" x14ac:dyDescent="0.2">
      <c r="A467" s="2"/>
      <c r="B467" s="16" t="s">
        <v>269</v>
      </c>
      <c r="C467" s="317">
        <v>57811.960000000108</v>
      </c>
      <c r="D467" s="317">
        <v>202282.14999999982</v>
      </c>
      <c r="E467" s="317">
        <v>260094.10999999993</v>
      </c>
      <c r="F467" s="318"/>
      <c r="G467" s="318">
        <v>1117.19</v>
      </c>
      <c r="H467" s="281">
        <v>-8.1882022804081411E-2</v>
      </c>
      <c r="I467" s="69"/>
    </row>
    <row r="468" spans="1:11" ht="10.5" customHeight="1" x14ac:dyDescent="0.2">
      <c r="A468" s="2"/>
      <c r="B468" s="16" t="s">
        <v>270</v>
      </c>
      <c r="C468" s="317"/>
      <c r="D468" s="317"/>
      <c r="E468" s="317"/>
      <c r="F468" s="318"/>
      <c r="G468" s="318"/>
      <c r="H468" s="281"/>
      <c r="I468" s="69"/>
    </row>
    <row r="469" spans="1:11" ht="10.5" customHeight="1" x14ac:dyDescent="0.2">
      <c r="A469" s="2"/>
      <c r="B469" s="29" t="s">
        <v>271</v>
      </c>
      <c r="C469" s="317"/>
      <c r="D469" s="317"/>
      <c r="E469" s="317"/>
      <c r="F469" s="318"/>
      <c r="G469" s="318"/>
      <c r="H469" s="281"/>
      <c r="I469" s="71"/>
    </row>
    <row r="470" spans="1:11" s="28" customFormat="1" x14ac:dyDescent="0.2">
      <c r="A470" s="54"/>
      <c r="B470" s="16" t="s">
        <v>272</v>
      </c>
      <c r="C470" s="317"/>
      <c r="D470" s="317">
        <v>11076984.280000055</v>
      </c>
      <c r="E470" s="317">
        <v>11076984.280000055</v>
      </c>
      <c r="F470" s="318"/>
      <c r="G470" s="318">
        <v>43913.870000000032</v>
      </c>
      <c r="H470" s="281">
        <v>-4.6194027975797636E-2</v>
      </c>
      <c r="I470" s="70"/>
      <c r="J470" s="5"/>
    </row>
    <row r="471" spans="1:11" s="28" customFormat="1" x14ac:dyDescent="0.2">
      <c r="A471" s="54"/>
      <c r="B471" s="574" t="s">
        <v>458</v>
      </c>
      <c r="C471" s="317"/>
      <c r="D471" s="317"/>
      <c r="E471" s="317"/>
      <c r="F471" s="318"/>
      <c r="G471" s="318"/>
      <c r="H471" s="281"/>
      <c r="I471" s="70"/>
      <c r="J471" s="5"/>
    </row>
    <row r="472" spans="1:11" ht="10.5" customHeight="1" x14ac:dyDescent="0.2">
      <c r="A472" s="2"/>
      <c r="B472" s="16" t="s">
        <v>86</v>
      </c>
      <c r="C472" s="317"/>
      <c r="D472" s="317">
        <v>85959.869999999981</v>
      </c>
      <c r="E472" s="317">
        <v>85959.869999999981</v>
      </c>
      <c r="F472" s="318"/>
      <c r="G472" s="318">
        <v>0.72</v>
      </c>
      <c r="H472" s="281">
        <v>0.96209897430184976</v>
      </c>
      <c r="I472" s="69"/>
    </row>
    <row r="473" spans="1:11" s="28" customFormat="1" x14ac:dyDescent="0.2">
      <c r="A473" s="54"/>
      <c r="B473" s="29" t="s">
        <v>155</v>
      </c>
      <c r="C473" s="308">
        <v>184830370.53000012</v>
      </c>
      <c r="D473" s="308">
        <v>468844691.45998621</v>
      </c>
      <c r="E473" s="308">
        <v>653675061.9899863</v>
      </c>
      <c r="F473" s="315"/>
      <c r="G473" s="315">
        <v>3403728.5800000038</v>
      </c>
      <c r="H473" s="186">
        <v>5.2495435639637655E-2</v>
      </c>
      <c r="I473" s="70"/>
      <c r="K473" s="209" t="b">
        <f>IF(ABS(E473-SUM(E456,E458:E465,E467:E468,E470:E472))&lt;0.001,TRUE,FALSE)</f>
        <v>1</v>
      </c>
    </row>
    <row r="474" spans="1:11" ht="18" customHeight="1" x14ac:dyDescent="0.2">
      <c r="A474" s="2"/>
      <c r="B474" s="29" t="s">
        <v>354</v>
      </c>
      <c r="C474" s="306"/>
      <c r="D474" s="306"/>
      <c r="E474" s="306"/>
      <c r="F474" s="313"/>
      <c r="G474" s="313"/>
      <c r="H474" s="185"/>
      <c r="I474" s="69"/>
    </row>
    <row r="475" spans="1:11" ht="14.25" customHeight="1" x14ac:dyDescent="0.2">
      <c r="A475" s="2"/>
      <c r="B475" s="273" t="s">
        <v>43</v>
      </c>
      <c r="C475" s="308">
        <v>264948.24000000011</v>
      </c>
      <c r="D475" s="308">
        <v>168829.42999999993</v>
      </c>
      <c r="E475" s="308">
        <v>433777.67000000004</v>
      </c>
      <c r="F475" s="315"/>
      <c r="G475" s="315">
        <v>38558.550000000003</v>
      </c>
      <c r="H475" s="186">
        <v>-0.42803151911625448</v>
      </c>
      <c r="I475" s="69"/>
    </row>
    <row r="476" spans="1:11" ht="19.5" customHeight="1" x14ac:dyDescent="0.2">
      <c r="A476" s="2"/>
      <c r="B476" s="74" t="s">
        <v>162</v>
      </c>
      <c r="C476" s="308"/>
      <c r="D476" s="308"/>
      <c r="E476" s="308"/>
      <c r="F476" s="315"/>
      <c r="G476" s="315"/>
      <c r="H476" s="186"/>
      <c r="I476" s="69"/>
    </row>
    <row r="477" spans="1:11" ht="15" customHeight="1" x14ac:dyDescent="0.2">
      <c r="A477" s="2"/>
      <c r="B477" s="37" t="s">
        <v>20</v>
      </c>
      <c r="C477" s="306">
        <v>-1412.23</v>
      </c>
      <c r="D477" s="306">
        <v>-2677.5900000000011</v>
      </c>
      <c r="E477" s="306">
        <v>-4089.8200000000011</v>
      </c>
      <c r="F477" s="313"/>
      <c r="G477" s="313"/>
      <c r="H477" s="185"/>
      <c r="I477" s="69"/>
    </row>
    <row r="478" spans="1:11" s="28" customFormat="1" ht="10.5" customHeight="1" x14ac:dyDescent="0.2">
      <c r="A478" s="54"/>
      <c r="B478" s="75" t="s">
        <v>159</v>
      </c>
      <c r="C478" s="306">
        <v>13074050.590000058</v>
      </c>
      <c r="D478" s="306">
        <v>117168816.24349985</v>
      </c>
      <c r="E478" s="306">
        <v>130242866.83349991</v>
      </c>
      <c r="F478" s="313"/>
      <c r="G478" s="313">
        <v>491310.16000000009</v>
      </c>
      <c r="H478" s="185">
        <v>4.1788617770425862E-2</v>
      </c>
      <c r="I478" s="70"/>
    </row>
    <row r="479" spans="1:11" ht="10.5" customHeight="1" x14ac:dyDescent="0.2">
      <c r="A479" s="2"/>
      <c r="B479" s="75" t="s">
        <v>26</v>
      </c>
      <c r="C479" s="306">
        <v>3868662.739999997</v>
      </c>
      <c r="D479" s="306">
        <v>63576373.10999997</v>
      </c>
      <c r="E479" s="306">
        <v>67445035.849999964</v>
      </c>
      <c r="F479" s="313"/>
      <c r="G479" s="313">
        <v>381183.76000000024</v>
      </c>
      <c r="H479" s="185">
        <v>6.8665229702775887E-2</v>
      </c>
      <c r="I479" s="69"/>
    </row>
    <row r="480" spans="1:11" ht="10.5" customHeight="1" x14ac:dyDescent="0.2">
      <c r="A480" s="2"/>
      <c r="B480" s="75" t="s">
        <v>27</v>
      </c>
      <c r="C480" s="306">
        <v>12035506.779999953</v>
      </c>
      <c r="D480" s="306">
        <v>204530898.28999978</v>
      </c>
      <c r="E480" s="306">
        <v>216566405.06999972</v>
      </c>
      <c r="F480" s="313"/>
      <c r="G480" s="313">
        <v>1138767.9799999993</v>
      </c>
      <c r="H480" s="185">
        <v>8.1289052255883121E-2</v>
      </c>
      <c r="I480" s="69"/>
    </row>
    <row r="481" spans="1:11" ht="10.5" customHeight="1" x14ac:dyDescent="0.2">
      <c r="A481" s="2"/>
      <c r="B481" s="75" t="s">
        <v>274</v>
      </c>
      <c r="C481" s="306">
        <v>346961.10000000027</v>
      </c>
      <c r="D481" s="306">
        <v>5304989.5000000065</v>
      </c>
      <c r="E481" s="306">
        <v>5651950.6000000071</v>
      </c>
      <c r="F481" s="313"/>
      <c r="G481" s="313">
        <v>41930.54</v>
      </c>
      <c r="H481" s="185">
        <v>5.2640091263874922E-2</v>
      </c>
      <c r="I481" s="69"/>
    </row>
    <row r="482" spans="1:11" ht="10.5" customHeight="1" x14ac:dyDescent="0.2">
      <c r="A482" s="2"/>
      <c r="B482" s="75" t="s">
        <v>273</v>
      </c>
      <c r="C482" s="306">
        <v>585</v>
      </c>
      <c r="D482" s="306">
        <v>14690</v>
      </c>
      <c r="E482" s="306">
        <v>15275</v>
      </c>
      <c r="F482" s="313"/>
      <c r="G482" s="313">
        <v>13182.5</v>
      </c>
      <c r="H482" s="185">
        <v>0.41524555321045331</v>
      </c>
      <c r="I482" s="69"/>
    </row>
    <row r="483" spans="1:11" ht="10.5" customHeight="1" x14ac:dyDescent="0.2">
      <c r="A483" s="2"/>
      <c r="B483" s="75" t="s">
        <v>49</v>
      </c>
      <c r="C483" s="306">
        <v>6221.84</v>
      </c>
      <c r="D483" s="306">
        <v>45360514.04319004</v>
      </c>
      <c r="E483" s="306">
        <v>45366735.883190036</v>
      </c>
      <c r="F483" s="313"/>
      <c r="G483" s="313">
        <v>144770.46000000011</v>
      </c>
      <c r="H483" s="185">
        <v>8.9353880512523576E-2</v>
      </c>
      <c r="I483" s="69"/>
    </row>
    <row r="484" spans="1:11" ht="10.5" customHeight="1" x14ac:dyDescent="0.2">
      <c r="A484" s="2"/>
      <c r="B484" s="37" t="s">
        <v>349</v>
      </c>
      <c r="C484" s="305"/>
      <c r="D484" s="306">
        <v>605023.87598799972</v>
      </c>
      <c r="E484" s="306">
        <v>605023.87598799972</v>
      </c>
      <c r="F484" s="313"/>
      <c r="G484" s="313"/>
      <c r="H484" s="185"/>
      <c r="I484" s="69"/>
    </row>
    <row r="485" spans="1:11" x14ac:dyDescent="0.2">
      <c r="A485" s="2"/>
      <c r="B485" s="574" t="s">
        <v>459</v>
      </c>
      <c r="C485" s="306"/>
      <c r="D485" s="306">
        <v>35831</v>
      </c>
      <c r="E485" s="306">
        <v>35831</v>
      </c>
      <c r="F485" s="313"/>
      <c r="G485" s="313"/>
      <c r="H485" s="185">
        <v>0.10828951438292611</v>
      </c>
      <c r="I485" s="69"/>
    </row>
    <row r="486" spans="1:11" x14ac:dyDescent="0.2">
      <c r="A486" s="2"/>
      <c r="B486" s="75" t="s">
        <v>28</v>
      </c>
      <c r="C486" s="306">
        <v>189473.85999999993</v>
      </c>
      <c r="D486" s="306">
        <v>1861757.8999999997</v>
      </c>
      <c r="E486" s="306">
        <v>2051231.7599999995</v>
      </c>
      <c r="F486" s="313"/>
      <c r="G486" s="313">
        <v>1944.38</v>
      </c>
      <c r="H486" s="185">
        <v>0.11329961967067348</v>
      </c>
      <c r="I486" s="69"/>
    </row>
    <row r="487" spans="1:11" ht="10.5" customHeight="1" x14ac:dyDescent="0.2">
      <c r="A487" s="2"/>
      <c r="B487" s="37" t="s">
        <v>280</v>
      </c>
      <c r="C487" s="306"/>
      <c r="D487" s="306">
        <v>-6828647.6400000062</v>
      </c>
      <c r="E487" s="306">
        <v>-6828647.6400000062</v>
      </c>
      <c r="F487" s="313"/>
      <c r="G487" s="313">
        <v>-31562.75</v>
      </c>
      <c r="H487" s="185">
        <v>7.9931914188563713E-2</v>
      </c>
      <c r="I487" s="69"/>
    </row>
    <row r="488" spans="1:11" ht="10.5" customHeight="1" x14ac:dyDescent="0.2">
      <c r="A488" s="2"/>
      <c r="B488" s="35" t="s">
        <v>160</v>
      </c>
      <c r="C488" s="308">
        <v>29520049.680000007</v>
      </c>
      <c r="D488" s="308">
        <v>431627568.7326777</v>
      </c>
      <c r="E488" s="308">
        <v>461147618.41267765</v>
      </c>
      <c r="F488" s="315"/>
      <c r="G488" s="315">
        <v>2181527.0299999998</v>
      </c>
      <c r="H488" s="186">
        <v>6.9653569382320368E-2</v>
      </c>
      <c r="I488" s="69"/>
    </row>
    <row r="489" spans="1:11" ht="10.5" customHeight="1" x14ac:dyDescent="0.2">
      <c r="A489" s="2"/>
      <c r="B489" s="76" t="s">
        <v>33</v>
      </c>
      <c r="C489" s="306"/>
      <c r="D489" s="306">
        <v>5842.29</v>
      </c>
      <c r="E489" s="306">
        <v>5842.29</v>
      </c>
      <c r="F489" s="313"/>
      <c r="G489" s="313"/>
      <c r="H489" s="185"/>
      <c r="I489" s="69"/>
      <c r="K489" s="209" t="b">
        <f>IF(ABS(E488-SUM(E477:E487))&lt;0.001,TRUE,FALSE)</f>
        <v>1</v>
      </c>
    </row>
    <row r="490" spans="1:11" x14ac:dyDescent="0.2">
      <c r="A490" s="2"/>
      <c r="B490" s="76" t="s">
        <v>383</v>
      </c>
      <c r="C490" s="306"/>
      <c r="D490" s="306">
        <v>253970.62341200002</v>
      </c>
      <c r="E490" s="306">
        <v>253970.62341200002</v>
      </c>
      <c r="F490" s="313"/>
      <c r="G490" s="313"/>
      <c r="H490" s="185">
        <v>-0.39035790283196636</v>
      </c>
      <c r="I490" s="69"/>
    </row>
    <row r="491" spans="1:11" ht="10.5" customHeight="1" x14ac:dyDescent="0.2">
      <c r="A491" s="2"/>
      <c r="B491" s="76" t="s">
        <v>446</v>
      </c>
      <c r="C491" s="306"/>
      <c r="D491" s="306">
        <v>1219542.7933500002</v>
      </c>
      <c r="E491" s="306">
        <v>1219542.7933500002</v>
      </c>
      <c r="F491" s="313"/>
      <c r="G491" s="313"/>
      <c r="H491" s="185">
        <v>-0.5597344490354077</v>
      </c>
      <c r="I491" s="69"/>
    </row>
    <row r="492" spans="1:11" ht="10.5" customHeight="1" x14ac:dyDescent="0.2">
      <c r="A492" s="2"/>
      <c r="B492" s="76" t="s">
        <v>477</v>
      </c>
      <c r="C492" s="306"/>
      <c r="D492" s="306">
        <v>9791883.7960249968</v>
      </c>
      <c r="E492" s="306">
        <v>9791883.7960249968</v>
      </c>
      <c r="F492" s="313"/>
      <c r="G492" s="313">
        <v>17364.450174999987</v>
      </c>
      <c r="H492" s="185">
        <v>-0.57479146734749387</v>
      </c>
      <c r="I492" s="69"/>
    </row>
    <row r="493" spans="1:11" ht="10.5" customHeight="1" x14ac:dyDescent="0.2">
      <c r="A493" s="2"/>
      <c r="B493" s="76" t="s">
        <v>494</v>
      </c>
      <c r="C493" s="306"/>
      <c r="D493" s="306">
        <v>394511.60883000004</v>
      </c>
      <c r="E493" s="306">
        <v>394511.60883000004</v>
      </c>
      <c r="F493" s="313"/>
      <c r="G493" s="313">
        <v>-0.46175000000000005</v>
      </c>
      <c r="H493" s="185"/>
      <c r="I493" s="69"/>
    </row>
    <row r="494" spans="1:11" x14ac:dyDescent="0.2">
      <c r="A494" s="2"/>
      <c r="B494" s="76" t="s">
        <v>439</v>
      </c>
      <c r="C494" s="306"/>
      <c r="D494" s="306">
        <v>14275103.970905002</v>
      </c>
      <c r="E494" s="306">
        <v>14275103.970905002</v>
      </c>
      <c r="F494" s="313"/>
      <c r="G494" s="313"/>
      <c r="H494" s="185">
        <v>0.63878940036535781</v>
      </c>
      <c r="I494" s="69"/>
    </row>
    <row r="495" spans="1:11" x14ac:dyDescent="0.2">
      <c r="A495" s="2"/>
      <c r="B495" s="76" t="s">
        <v>480</v>
      </c>
      <c r="C495" s="306"/>
      <c r="D495" s="306">
        <v>108195</v>
      </c>
      <c r="E495" s="306">
        <v>108195</v>
      </c>
      <c r="F495" s="313"/>
      <c r="G495" s="313">
        <v>110</v>
      </c>
      <c r="H495" s="185">
        <v>-0.13582268370607031</v>
      </c>
      <c r="I495" s="69"/>
    </row>
    <row r="496" spans="1:11" s="80" customFormat="1" ht="12.75" x14ac:dyDescent="0.2">
      <c r="A496" s="2"/>
      <c r="B496" s="76" t="s">
        <v>492</v>
      </c>
      <c r="C496" s="306">
        <v>25137</v>
      </c>
      <c r="D496" s="306">
        <v>909459.22000000009</v>
      </c>
      <c r="E496" s="306">
        <v>934596.22000000009</v>
      </c>
      <c r="F496" s="313"/>
      <c r="G496" s="313">
        <v>3807.6</v>
      </c>
      <c r="H496" s="185"/>
      <c r="I496" s="79"/>
      <c r="J496" s="5"/>
    </row>
    <row r="497" spans="1:12" s="80" customFormat="1" ht="12.75" x14ac:dyDescent="0.2">
      <c r="A497" s="2"/>
      <c r="B497" s="76" t="s">
        <v>496</v>
      </c>
      <c r="C497" s="306"/>
      <c r="D497" s="306">
        <v>233683.93847599995</v>
      </c>
      <c r="E497" s="306">
        <v>233683.93847599995</v>
      </c>
      <c r="F497" s="313"/>
      <c r="G497" s="313"/>
      <c r="H497" s="185"/>
      <c r="I497" s="79"/>
      <c r="J497" s="5"/>
    </row>
    <row r="498" spans="1:12" s="80" customFormat="1" ht="12.75" x14ac:dyDescent="0.2">
      <c r="A498" s="2"/>
      <c r="B498" s="73" t="s">
        <v>158</v>
      </c>
      <c r="C498" s="306"/>
      <c r="D498" s="306">
        <v>28136.92</v>
      </c>
      <c r="E498" s="306">
        <v>28136.92</v>
      </c>
      <c r="F498" s="313"/>
      <c r="G498" s="313"/>
      <c r="H498" s="185">
        <v>-0.33178269683457362</v>
      </c>
      <c r="I498" s="79"/>
      <c r="J498" s="5"/>
    </row>
    <row r="499" spans="1:12" ht="16.5" customHeight="1" x14ac:dyDescent="0.2">
      <c r="A499" s="77"/>
      <c r="B499" s="78" t="s">
        <v>297</v>
      </c>
      <c r="C499" s="308">
        <v>29810134.920000006</v>
      </c>
      <c r="D499" s="308">
        <v>459016728.32367575</v>
      </c>
      <c r="E499" s="308">
        <v>488826863.24367577</v>
      </c>
      <c r="F499" s="315"/>
      <c r="G499" s="315">
        <v>2241367.1684249998</v>
      </c>
      <c r="H499" s="186">
        <v>3.9466326718900602E-2</v>
      </c>
      <c r="I499" s="69"/>
      <c r="K499" s="209" t="b">
        <f>IF(ABS(E499-SUM(E475,E488,E489:E498))&lt;0.001,TRUE,FALSE)</f>
        <v>1</v>
      </c>
      <c r="L499" s="164"/>
    </row>
    <row r="500" spans="1:12" ht="12" customHeight="1" x14ac:dyDescent="0.2">
      <c r="A500" s="2"/>
      <c r="B500" s="76" t="s">
        <v>80</v>
      </c>
      <c r="C500" s="306"/>
      <c r="D500" s="306">
        <v>529315557.42999935</v>
      </c>
      <c r="E500" s="306">
        <v>529315557.42999935</v>
      </c>
      <c r="F500" s="313"/>
      <c r="G500" s="313"/>
      <c r="H500" s="185">
        <v>-2.56261796780064E-2</v>
      </c>
      <c r="I500" s="69"/>
    </row>
    <row r="501" spans="1:12" ht="12" customHeight="1" x14ac:dyDescent="0.2">
      <c r="A501" s="2"/>
      <c r="B501" s="76" t="s">
        <v>81</v>
      </c>
      <c r="C501" s="306"/>
      <c r="D501" s="306">
        <v>386243884.76000136</v>
      </c>
      <c r="E501" s="306">
        <v>386243884.76000136</v>
      </c>
      <c r="F501" s="313"/>
      <c r="G501" s="313"/>
      <c r="H501" s="185">
        <v>0.11379911551702171</v>
      </c>
      <c r="I501" s="69"/>
    </row>
    <row r="502" spans="1:12" ht="12" customHeight="1" x14ac:dyDescent="0.2">
      <c r="A502" s="2"/>
      <c r="B502" s="76" t="s">
        <v>438</v>
      </c>
      <c r="C502" s="306"/>
      <c r="D502" s="306">
        <v>37259238.170000128</v>
      </c>
      <c r="E502" s="306">
        <v>37259238.170000128</v>
      </c>
      <c r="F502" s="313"/>
      <c r="G502" s="313"/>
      <c r="H502" s="185">
        <v>9.5961540844287097E-2</v>
      </c>
      <c r="I502" s="69"/>
    </row>
    <row r="503" spans="1:12" ht="12" customHeight="1" x14ac:dyDescent="0.2">
      <c r="A503" s="2"/>
      <c r="B503" s="76" t="s">
        <v>78</v>
      </c>
      <c r="C503" s="306"/>
      <c r="D503" s="306"/>
      <c r="E503" s="306"/>
      <c r="F503" s="313"/>
      <c r="G503" s="313"/>
      <c r="H503" s="185"/>
      <c r="I503" s="69"/>
    </row>
    <row r="504" spans="1:12" ht="12" customHeight="1" x14ac:dyDescent="0.2">
      <c r="A504" s="2"/>
      <c r="B504" s="76" t="s">
        <v>76</v>
      </c>
      <c r="C504" s="306"/>
      <c r="D504" s="306"/>
      <c r="E504" s="306"/>
      <c r="F504" s="313"/>
      <c r="G504" s="313"/>
      <c r="H504" s="185"/>
      <c r="I504" s="69"/>
    </row>
    <row r="505" spans="1:12" ht="12" customHeight="1" x14ac:dyDescent="0.2">
      <c r="A505" s="2"/>
      <c r="B505" s="76" t="s">
        <v>77</v>
      </c>
      <c r="C505" s="306"/>
      <c r="D505" s="306"/>
      <c r="E505" s="306"/>
      <c r="F505" s="313"/>
      <c r="G505" s="313"/>
      <c r="H505" s="185"/>
      <c r="I505" s="69"/>
      <c r="K505" s="209"/>
    </row>
    <row r="506" spans="1:12" s="28" customFormat="1" ht="18.75" customHeight="1" x14ac:dyDescent="0.2">
      <c r="A506" s="2"/>
      <c r="B506" s="83" t="s">
        <v>277</v>
      </c>
      <c r="C506" s="308"/>
      <c r="D506" s="308">
        <v>952818680.36000073</v>
      </c>
      <c r="E506" s="308">
        <v>952818680.36000073</v>
      </c>
      <c r="F506" s="315"/>
      <c r="G506" s="315"/>
      <c r="H506" s="186">
        <v>3.1173369821081431E-2</v>
      </c>
      <c r="I506" s="70"/>
      <c r="J506" s="5"/>
      <c r="K506" s="209" t="b">
        <f>IF(ABS(E506-SUM(E500:E505))&lt;0.001,TRUE,FALSE)</f>
        <v>1</v>
      </c>
    </row>
    <row r="507" spans="1:12" ht="10.5" customHeight="1" x14ac:dyDescent="0.2">
      <c r="A507" s="54"/>
      <c r="B507" s="52" t="s">
        <v>157</v>
      </c>
      <c r="C507" s="308">
        <v>1152671008.3999648</v>
      </c>
      <c r="D507" s="308">
        <v>4814264608.4016752</v>
      </c>
      <c r="E507" s="308">
        <v>5966935616.8016396</v>
      </c>
      <c r="F507" s="315">
        <v>188582867.70203063</v>
      </c>
      <c r="G507" s="315">
        <v>24751338.859063022</v>
      </c>
      <c r="H507" s="186">
        <v>4.7130490102321287E-2</v>
      </c>
      <c r="I507" s="69"/>
      <c r="K507" s="209" t="b">
        <f>IF(ABS(E507-SUM(E421,E407,E452:E453,E473,E474,E475,E488:E498,E506))&lt;0.001,TRUE,FALSE)</f>
        <v>1</v>
      </c>
    </row>
    <row r="508" spans="1:12" ht="10.5" customHeight="1" x14ac:dyDescent="0.2">
      <c r="A508" s="2"/>
      <c r="B508" s="167" t="s">
        <v>181</v>
      </c>
      <c r="C508" s="319"/>
      <c r="D508" s="319"/>
      <c r="E508" s="319"/>
      <c r="F508" s="320"/>
      <c r="G508" s="320"/>
      <c r="H508" s="240"/>
      <c r="I508" s="69"/>
    </row>
    <row r="509" spans="1:12" s="28" customFormat="1" x14ac:dyDescent="0.2">
      <c r="A509" s="2"/>
      <c r="B509" s="168" t="s">
        <v>182</v>
      </c>
      <c r="C509" s="321"/>
      <c r="D509" s="321">
        <v>51.34</v>
      </c>
      <c r="E509" s="321">
        <v>51.34</v>
      </c>
      <c r="F509" s="322"/>
      <c r="G509" s="322"/>
      <c r="H509" s="194"/>
      <c r="I509" s="70"/>
      <c r="J509" s="5"/>
    </row>
    <row r="510" spans="1:12" s="28" customFormat="1" ht="12.75" x14ac:dyDescent="0.2">
      <c r="A510" s="54"/>
      <c r="B510" s="212" t="s">
        <v>31</v>
      </c>
      <c r="C510" s="431">
        <v>2126785668.7099648</v>
      </c>
      <c r="D510" s="431">
        <v>5895391324.5229025</v>
      </c>
      <c r="E510" s="431">
        <v>8022176993.2328663</v>
      </c>
      <c r="F510" s="432"/>
      <c r="G510" s="432">
        <v>36778583.016879022</v>
      </c>
      <c r="H510" s="433">
        <v>4.3903431647551505E-2</v>
      </c>
      <c r="I510" s="70"/>
      <c r="J510" s="5"/>
      <c r="K510" s="209" t="b">
        <f>IF(ABS(E510-SUM(E298,E507:E509))&lt;0.001,TRUE,FALSE)</f>
        <v>1</v>
      </c>
    </row>
    <row r="511" spans="1:12" s="28" customFormat="1" x14ac:dyDescent="0.2">
      <c r="A511" s="54"/>
      <c r="B511" s="76" t="s">
        <v>13</v>
      </c>
      <c r="C511" s="274"/>
      <c r="D511" s="276"/>
      <c r="E511" s="276"/>
      <c r="F511" s="434"/>
      <c r="G511" s="429"/>
      <c r="H511" s="430"/>
      <c r="I511" s="70"/>
      <c r="J511" s="5"/>
    </row>
    <row r="512" spans="1:12" s="28" customFormat="1" x14ac:dyDescent="0.2">
      <c r="A512" s="54"/>
      <c r="B512" s="76" t="s">
        <v>14</v>
      </c>
      <c r="C512" s="275"/>
      <c r="D512" s="65"/>
      <c r="E512" s="65"/>
      <c r="F512" s="427"/>
      <c r="G512" s="427"/>
      <c r="H512" s="428"/>
      <c r="I512" s="70"/>
      <c r="J512" s="5"/>
    </row>
    <row r="513" spans="1:11" s="28" customFormat="1" ht="12" x14ac:dyDescent="0.2">
      <c r="A513" s="54"/>
      <c r="B513" s="229" t="s">
        <v>248</v>
      </c>
      <c r="C513" s="241"/>
      <c r="D513" s="241"/>
      <c r="E513" s="241"/>
      <c r="F513" s="241"/>
      <c r="G513" s="241"/>
      <c r="H513" s="433"/>
      <c r="I513" s="70"/>
      <c r="K513" s="209" t="b">
        <f>IF(ABS(E513-SUM(E511:E512))&lt;0.001,TRUE,FALSE)</f>
        <v>1</v>
      </c>
    </row>
    <row r="514" spans="1:11" s="28" customFormat="1" ht="12" x14ac:dyDescent="0.2">
      <c r="A514" s="54"/>
      <c r="B514" s="229" t="s">
        <v>298</v>
      </c>
      <c r="C514" s="323"/>
      <c r="D514" s="323">
        <v>34271.43</v>
      </c>
      <c r="E514" s="323">
        <v>34271.43</v>
      </c>
      <c r="F514" s="324"/>
      <c r="G514" s="324"/>
      <c r="H514" s="433">
        <v>-0.25166664810650319</v>
      </c>
      <c r="I514" s="70"/>
    </row>
    <row r="515" spans="1:11" s="28" customFormat="1" ht="12" x14ac:dyDescent="0.2">
      <c r="A515" s="54"/>
      <c r="B515" s="229" t="s">
        <v>421</v>
      </c>
      <c r="C515" s="229"/>
      <c r="D515" s="323">
        <v>53702.490612000001</v>
      </c>
      <c r="E515" s="323">
        <v>53702.490612000001</v>
      </c>
      <c r="F515" s="323"/>
      <c r="G515" s="324"/>
      <c r="H515" s="433">
        <v>-0.75569386387775905</v>
      </c>
      <c r="I515" s="70"/>
    </row>
    <row r="516" spans="1:11" s="28" customFormat="1" ht="12" hidden="1" x14ac:dyDescent="0.2">
      <c r="A516" s="54"/>
      <c r="B516" s="229" t="s">
        <v>497</v>
      </c>
      <c r="C516" s="323"/>
      <c r="D516" s="323"/>
      <c r="E516" s="323"/>
      <c r="F516" s="323"/>
      <c r="G516" s="324"/>
      <c r="H516" s="433"/>
      <c r="I516" s="70"/>
    </row>
    <row r="517" spans="1:11" s="28" customFormat="1" ht="12" x14ac:dyDescent="0.2">
      <c r="A517" s="54"/>
      <c r="B517" s="229" t="s">
        <v>389</v>
      </c>
      <c r="C517" s="323"/>
      <c r="D517" s="323">
        <v>6696.4600000000019</v>
      </c>
      <c r="E517" s="323">
        <v>6696.4600000000019</v>
      </c>
      <c r="F517" s="323"/>
      <c r="G517" s="324"/>
      <c r="H517" s="433">
        <v>0.19640317589634804</v>
      </c>
      <c r="I517" s="70"/>
    </row>
    <row r="518" spans="1:11" s="28" customFormat="1" x14ac:dyDescent="0.2">
      <c r="A518" s="54"/>
      <c r="B518" s="265" t="s">
        <v>238</v>
      </c>
      <c r="C518" s="213"/>
      <c r="D518" s="213"/>
      <c r="E518" s="213"/>
      <c r="F518" s="213"/>
      <c r="G518" s="213"/>
      <c r="H518" s="214"/>
      <c r="I518" s="70"/>
    </row>
    <row r="519" spans="1:11" ht="9" customHeight="1" x14ac:dyDescent="0.2">
      <c r="A519" s="54"/>
      <c r="B519" s="265" t="s">
        <v>251</v>
      </c>
      <c r="C519" s="213"/>
      <c r="D519" s="213"/>
      <c r="E519" s="213"/>
      <c r="F519" s="213"/>
      <c r="G519" s="213"/>
      <c r="H519" s="214"/>
      <c r="I519" s="69"/>
    </row>
    <row r="520" spans="1:11" ht="16.5" customHeight="1" x14ac:dyDescent="0.2">
      <c r="A520" s="2"/>
      <c r="B520" s="265" t="s">
        <v>376</v>
      </c>
      <c r="C520" s="213"/>
      <c r="D520" s="213"/>
      <c r="E520" s="213"/>
      <c r="F520" s="165"/>
      <c r="G520" s="165"/>
      <c r="H520" s="215"/>
      <c r="I520" s="85"/>
    </row>
    <row r="521" spans="1:11" x14ac:dyDescent="0.2">
      <c r="B521" s="265" t="s">
        <v>282</v>
      </c>
      <c r="C521" s="85"/>
      <c r="D521" s="85"/>
      <c r="E521" s="86"/>
      <c r="F521" s="5"/>
      <c r="G521" s="5"/>
      <c r="H521" s="5"/>
      <c r="I521" s="8"/>
    </row>
    <row r="522" spans="1:11" ht="15.75" x14ac:dyDescent="0.25">
      <c r="B522" s="7" t="s">
        <v>288</v>
      </c>
      <c r="C522" s="8"/>
      <c r="D522" s="8"/>
      <c r="E522" s="8"/>
      <c r="F522" s="8"/>
      <c r="G522" s="8"/>
      <c r="H522" s="8"/>
    </row>
    <row r="523" spans="1:11" ht="19.5" customHeight="1" x14ac:dyDescent="0.2">
      <c r="B523" s="9"/>
      <c r="C523" s="10" t="str">
        <f>$C$3</f>
        <v>MOIS DE JANVIER 2024</v>
      </c>
      <c r="D523" s="11"/>
      <c r="I523" s="15"/>
    </row>
    <row r="524" spans="1:11" ht="12.75" x14ac:dyDescent="0.2">
      <c r="B524" s="12" t="str">
        <f>B430</f>
        <v xml:space="preserve">             I - ASSURANCE MALADIE : DÉPENSES en milliers d'euros</v>
      </c>
      <c r="C524" s="13"/>
      <c r="D524" s="13"/>
      <c r="E524" s="13"/>
      <c r="F524" s="14"/>
      <c r="G524" s="15"/>
      <c r="H524" s="15"/>
      <c r="I524" s="20"/>
    </row>
    <row r="525" spans="1:11" ht="12.75" customHeight="1" x14ac:dyDescent="0.2">
      <c r="B525" s="626"/>
      <c r="C525" s="627"/>
      <c r="D525" s="87"/>
      <c r="E525" s="88" t="s">
        <v>6</v>
      </c>
      <c r="F525" s="339" t="str">
        <f>$H$5</f>
        <v>GAM</v>
      </c>
      <c r="G525" s="197"/>
      <c r="H525" s="89"/>
      <c r="I525" s="20"/>
    </row>
    <row r="526" spans="1:11" ht="12.75" customHeight="1" x14ac:dyDescent="0.2">
      <c r="B526" s="643" t="s">
        <v>296</v>
      </c>
      <c r="C526" s="644"/>
      <c r="D526" s="90"/>
      <c r="E526" s="301"/>
      <c r="F526" s="239"/>
      <c r="G526" s="199"/>
      <c r="H526" s="90"/>
      <c r="I526" s="20"/>
    </row>
    <row r="527" spans="1:11" ht="18.75" customHeight="1" x14ac:dyDescent="0.2">
      <c r="A527" s="91"/>
      <c r="B527" s="649" t="s">
        <v>295</v>
      </c>
      <c r="C527" s="650"/>
      <c r="D527" s="93"/>
      <c r="E527" s="303"/>
      <c r="F527" s="237"/>
      <c r="G527" s="200"/>
      <c r="H527" s="93"/>
      <c r="I527" s="20"/>
    </row>
    <row r="528" spans="1:11" s="95" customFormat="1" ht="9" customHeight="1" x14ac:dyDescent="0.2">
      <c r="A528" s="6"/>
      <c r="B528" s="647"/>
      <c r="C528" s="648"/>
      <c r="D528" s="90"/>
      <c r="E528" s="301"/>
      <c r="F528" s="239"/>
      <c r="G528" s="199"/>
      <c r="H528" s="90"/>
      <c r="I528" s="94"/>
      <c r="J528" s="104"/>
    </row>
    <row r="529" spans="1:11" ht="18" customHeight="1" x14ac:dyDescent="0.2">
      <c r="A529" s="91"/>
      <c r="B529" s="92" t="s">
        <v>294</v>
      </c>
      <c r="C529" s="172"/>
      <c r="D529" s="93"/>
      <c r="E529" s="303">
        <v>6672518314.8132935</v>
      </c>
      <c r="F529" s="237">
        <v>-6.9743386027302345E-2</v>
      </c>
      <c r="G529" s="200"/>
      <c r="H529" s="93"/>
      <c r="I529" s="20"/>
      <c r="J529" s="104"/>
      <c r="K529" s="209" t="b">
        <f>IF(ABS(E529-SUM(E530,E535,E547:E548,E551:E556))&lt;0.001,TRUE,FALSE)</f>
        <v>1</v>
      </c>
    </row>
    <row r="530" spans="1:11" ht="15" customHeight="1" x14ac:dyDescent="0.2">
      <c r="B530" s="645" t="s">
        <v>410</v>
      </c>
      <c r="C530" s="646"/>
      <c r="D530" s="90"/>
      <c r="E530" s="303">
        <v>1605102259.4938636</v>
      </c>
      <c r="F530" s="237">
        <v>-0.21893965049973207</v>
      </c>
      <c r="G530" s="201"/>
      <c r="H530" s="90"/>
      <c r="I530" s="20"/>
      <c r="J530" s="104"/>
      <c r="K530" s="209" t="b">
        <f>IF(ABS(E530-SUM(E531:E534))&lt;0.001,TRUE,FALSE)</f>
        <v>1</v>
      </c>
    </row>
    <row r="531" spans="1:11" ht="15" customHeight="1" x14ac:dyDescent="0.2">
      <c r="B531" s="639" t="s">
        <v>72</v>
      </c>
      <c r="C531" s="640"/>
      <c r="D531" s="90"/>
      <c r="E531" s="301">
        <v>147262986.53388098</v>
      </c>
      <c r="F531" s="239">
        <v>0.40755861791921233</v>
      </c>
      <c r="G531" s="199"/>
      <c r="H531" s="90"/>
      <c r="I531" s="20"/>
      <c r="J531" s="104"/>
    </row>
    <row r="532" spans="1:11" ht="15" customHeight="1" x14ac:dyDescent="0.2">
      <c r="B532" s="421" t="s">
        <v>404</v>
      </c>
      <c r="C532" s="404"/>
      <c r="D532" s="90"/>
      <c r="E532" s="301">
        <v>1452561835.3705008</v>
      </c>
      <c r="F532" s="239">
        <v>-0.25247993192117446</v>
      </c>
      <c r="G532" s="199"/>
      <c r="H532" s="90"/>
      <c r="I532" s="20"/>
      <c r="J532" s="104"/>
    </row>
    <row r="533" spans="1:11" ht="15" customHeight="1" x14ac:dyDescent="0.2">
      <c r="B533" s="421" t="s">
        <v>407</v>
      </c>
      <c r="C533" s="404"/>
      <c r="D533" s="90"/>
      <c r="E533" s="301">
        <v>4698079.0369179994</v>
      </c>
      <c r="F533" s="239">
        <v>0.33767504090816503</v>
      </c>
      <c r="G533" s="199"/>
      <c r="H533" s="90"/>
      <c r="I533" s="20"/>
      <c r="J533" s="104"/>
    </row>
    <row r="534" spans="1:11" ht="15" customHeight="1" x14ac:dyDescent="0.2">
      <c r="B534" s="421" t="s">
        <v>405</v>
      </c>
      <c r="C534" s="404"/>
      <c r="D534" s="90"/>
      <c r="E534" s="301">
        <v>579358.55256399955</v>
      </c>
      <c r="F534" s="239">
        <v>-0.84427014172377191</v>
      </c>
      <c r="G534" s="199"/>
      <c r="H534" s="90"/>
      <c r="I534" s="20"/>
      <c r="J534" s="104"/>
    </row>
    <row r="535" spans="1:11" ht="15" customHeight="1" x14ac:dyDescent="0.2">
      <c r="B535" s="624" t="s">
        <v>71</v>
      </c>
      <c r="C535" s="625"/>
      <c r="D535" s="90"/>
      <c r="E535" s="303">
        <v>3987965834.2679253</v>
      </c>
      <c r="F535" s="237">
        <v>0.13153893968818853</v>
      </c>
      <c r="G535" s="201"/>
      <c r="H535" s="90"/>
      <c r="I535" s="20"/>
      <c r="J535" s="104"/>
      <c r="K535" s="209" t="b">
        <f>IF(ABS(E535-SUM(E536:E541))&lt;0.001,TRUE,FALSE)</f>
        <v>1</v>
      </c>
    </row>
    <row r="536" spans="1:11" ht="15" customHeight="1" x14ac:dyDescent="0.2">
      <c r="B536" s="639" t="s">
        <v>70</v>
      </c>
      <c r="C536" s="640"/>
      <c r="D536" s="90"/>
      <c r="E536" s="301"/>
      <c r="F536" s="239"/>
      <c r="G536" s="199"/>
      <c r="H536" s="90"/>
      <c r="I536" s="20"/>
      <c r="J536" s="104"/>
    </row>
    <row r="537" spans="1:11" ht="15" customHeight="1" x14ac:dyDescent="0.2">
      <c r="B537" s="639" t="s">
        <v>361</v>
      </c>
      <c r="C537" s="640"/>
      <c r="D537" s="90"/>
      <c r="E537" s="301">
        <v>0</v>
      </c>
      <c r="F537" s="239"/>
      <c r="G537" s="199"/>
      <c r="H537" s="90"/>
      <c r="I537" s="20"/>
      <c r="J537" s="104"/>
    </row>
    <row r="538" spans="1:11" ht="15" customHeight="1" x14ac:dyDescent="0.2">
      <c r="B538" s="641" t="s">
        <v>413</v>
      </c>
      <c r="C538" s="642"/>
      <c r="D538" s="90"/>
      <c r="E538" s="301">
        <v>3044109245.1199999</v>
      </c>
      <c r="F538" s="239">
        <v>0.10837197227088669</v>
      </c>
      <c r="G538" s="199"/>
      <c r="H538" s="90"/>
      <c r="I538" s="20"/>
      <c r="J538" s="104"/>
    </row>
    <row r="539" spans="1:11" ht="15" customHeight="1" x14ac:dyDescent="0.2">
      <c r="B539" s="639" t="s">
        <v>357</v>
      </c>
      <c r="C539" s="640"/>
      <c r="D539" s="90"/>
      <c r="E539" s="301">
        <v>544044354.81000006</v>
      </c>
      <c r="F539" s="239">
        <v>0.23400478383293422</v>
      </c>
      <c r="G539" s="199"/>
      <c r="H539" s="90"/>
      <c r="I539" s="20"/>
      <c r="J539" s="104"/>
    </row>
    <row r="540" spans="1:11" ht="15" customHeight="1" x14ac:dyDescent="0.2">
      <c r="B540" s="639" t="s">
        <v>358</v>
      </c>
      <c r="C540" s="640"/>
      <c r="D540" s="90"/>
      <c r="E540" s="301">
        <v>104947993.95</v>
      </c>
      <c r="F540" s="239">
        <v>0.16316578114749869</v>
      </c>
      <c r="G540" s="199"/>
      <c r="H540" s="90"/>
      <c r="I540" s="20"/>
      <c r="J540" s="104"/>
    </row>
    <row r="541" spans="1:11" ht="12.75" customHeight="1" x14ac:dyDescent="0.2">
      <c r="B541" s="639" t="s">
        <v>359</v>
      </c>
      <c r="C541" s="640"/>
      <c r="D541" s="90"/>
      <c r="E541" s="301">
        <v>294864240.38792598</v>
      </c>
      <c r="F541" s="239">
        <v>0.19474343677620265</v>
      </c>
      <c r="G541" s="199"/>
      <c r="H541" s="90"/>
      <c r="I541" s="20"/>
      <c r="J541" s="104"/>
      <c r="K541" s="209" t="b">
        <f>IF(ABS(E541-SUM(E542:E546))&lt;0.001,TRUE,FALSE)</f>
        <v>1</v>
      </c>
    </row>
    <row r="542" spans="1:11" ht="15" customHeight="1" x14ac:dyDescent="0.2">
      <c r="B542" s="607" t="s">
        <v>394</v>
      </c>
      <c r="C542" s="608"/>
      <c r="D542" s="90"/>
      <c r="E542" s="301">
        <v>246318023.225104</v>
      </c>
      <c r="F542" s="239">
        <v>0.15715091749729049</v>
      </c>
      <c r="G542" s="199"/>
      <c r="H542" s="90"/>
      <c r="I542" s="20"/>
      <c r="J542" s="104"/>
    </row>
    <row r="543" spans="1:11" ht="15" customHeight="1" x14ac:dyDescent="0.2">
      <c r="B543" s="607" t="s">
        <v>395</v>
      </c>
      <c r="C543" s="608"/>
      <c r="D543" s="90"/>
      <c r="E543" s="301">
        <v>4341557.8729969999</v>
      </c>
      <c r="F543" s="239">
        <v>0.16687114067104036</v>
      </c>
      <c r="G543" s="199"/>
      <c r="H543" s="90"/>
      <c r="I543" s="20"/>
      <c r="J543" s="104"/>
    </row>
    <row r="544" spans="1:11" ht="15" customHeight="1" x14ac:dyDescent="0.2">
      <c r="B544" s="607" t="s">
        <v>396</v>
      </c>
      <c r="C544" s="608"/>
      <c r="D544" s="90"/>
      <c r="E544" s="301">
        <v>8536129.2404190022</v>
      </c>
      <c r="F544" s="239">
        <v>0.23859003071584262</v>
      </c>
      <c r="G544" s="199"/>
      <c r="H544" s="90"/>
      <c r="I544" s="20"/>
      <c r="J544" s="104"/>
    </row>
    <row r="545" spans="1:11" ht="15" customHeight="1" x14ac:dyDescent="0.2">
      <c r="B545" s="607" t="s">
        <v>397</v>
      </c>
      <c r="C545" s="608"/>
      <c r="D545" s="90"/>
      <c r="E545" s="301">
        <v>1887374.8812800003</v>
      </c>
      <c r="F545" s="239">
        <v>0.10996542222913841</v>
      </c>
      <c r="G545" s="199"/>
      <c r="H545" s="90"/>
      <c r="I545" s="20"/>
      <c r="J545" s="104"/>
    </row>
    <row r="546" spans="1:11" ht="12.75" x14ac:dyDescent="0.2">
      <c r="B546" s="631" t="s">
        <v>406</v>
      </c>
      <c r="C546" s="632"/>
      <c r="D546" s="90"/>
      <c r="E546" s="301">
        <v>33781155.168126002</v>
      </c>
      <c r="F546" s="239">
        <v>0.5623167226511061</v>
      </c>
      <c r="G546" s="199"/>
      <c r="H546" s="90"/>
      <c r="I546" s="20"/>
      <c r="J546" s="104"/>
    </row>
    <row r="547" spans="1:11" ht="18.75" customHeight="1" x14ac:dyDescent="0.2">
      <c r="B547" s="624" t="s">
        <v>362</v>
      </c>
      <c r="C547" s="625"/>
      <c r="D547" s="90"/>
      <c r="E547" s="303">
        <v>1699590.1900000004</v>
      </c>
      <c r="F547" s="237">
        <v>0.55837235705087829</v>
      </c>
      <c r="G547" s="199"/>
      <c r="H547" s="90"/>
      <c r="I547" s="20"/>
      <c r="J547" s="104"/>
      <c r="K547" s="209"/>
    </row>
    <row r="548" spans="1:11" ht="27.75" customHeight="1" x14ac:dyDescent="0.2">
      <c r="B548" s="622" t="s">
        <v>363</v>
      </c>
      <c r="C548" s="638"/>
      <c r="D548" s="90"/>
      <c r="E548" s="303">
        <v>1077750630.8615031</v>
      </c>
      <c r="F548" s="237">
        <v>-0.32313908903962563</v>
      </c>
      <c r="G548" s="201"/>
      <c r="H548" s="90"/>
      <c r="I548" s="20"/>
      <c r="J548" s="104"/>
      <c r="K548" s="209" t="b">
        <f>IF(ABS(E548-SUM(E549:E550))&lt;0.001,TRUE,FALSE)</f>
        <v>1</v>
      </c>
    </row>
    <row r="549" spans="1:11" ht="17.25" customHeight="1" x14ac:dyDescent="0.2">
      <c r="B549" s="423" t="s">
        <v>408</v>
      </c>
      <c r="C549" s="405"/>
      <c r="D549" s="90"/>
      <c r="E549" s="301">
        <v>1015034015.5339886</v>
      </c>
      <c r="F549" s="239">
        <v>-0.34913582856986991</v>
      </c>
      <c r="G549" s="201"/>
      <c r="H549" s="90"/>
      <c r="I549" s="20"/>
      <c r="J549" s="104"/>
    </row>
    <row r="550" spans="1:11" ht="24" customHeight="1" x14ac:dyDescent="0.2">
      <c r="B550" s="423" t="s">
        <v>409</v>
      </c>
      <c r="C550" s="405"/>
      <c r="D550" s="90"/>
      <c r="E550" s="301">
        <v>62716615.327514589</v>
      </c>
      <c r="F550" s="239">
        <v>0.91440210919751896</v>
      </c>
      <c r="G550" s="201"/>
      <c r="H550" s="90"/>
      <c r="I550" s="20"/>
      <c r="J550" s="104"/>
    </row>
    <row r="551" spans="1:11" s="363" customFormat="1" ht="21.75" customHeight="1" x14ac:dyDescent="0.2">
      <c r="A551" s="6"/>
      <c r="B551" s="622" t="s">
        <v>364</v>
      </c>
      <c r="C551" s="638"/>
      <c r="D551" s="90"/>
      <c r="E551" s="301"/>
      <c r="F551" s="239"/>
      <c r="G551" s="199"/>
      <c r="H551" s="90"/>
      <c r="I551" s="362"/>
      <c r="J551" s="359"/>
    </row>
    <row r="552" spans="1:11" s="363" customFormat="1" ht="27" customHeight="1" x14ac:dyDescent="0.2">
      <c r="A552" s="356"/>
      <c r="B552" s="622" t="s">
        <v>365</v>
      </c>
      <c r="C552" s="630"/>
      <c r="D552" s="360"/>
      <c r="E552" s="301"/>
      <c r="F552" s="239"/>
      <c r="G552" s="361"/>
      <c r="H552" s="360"/>
      <c r="I552" s="362"/>
      <c r="J552" s="359"/>
    </row>
    <row r="553" spans="1:11" s="363" customFormat="1" ht="19.5" customHeight="1" x14ac:dyDescent="0.2">
      <c r="A553" s="356"/>
      <c r="B553" s="622" t="s">
        <v>366</v>
      </c>
      <c r="C553" s="630"/>
      <c r="D553" s="360"/>
      <c r="E553" s="301"/>
      <c r="F553" s="239"/>
      <c r="G553" s="361"/>
      <c r="H553" s="360"/>
      <c r="I553" s="362"/>
      <c r="J553" s="359"/>
    </row>
    <row r="554" spans="1:11" s="363" customFormat="1" ht="18.75" customHeight="1" x14ac:dyDescent="0.2">
      <c r="A554" s="356"/>
      <c r="B554" s="622" t="s">
        <v>367</v>
      </c>
      <c r="C554" s="630"/>
      <c r="D554" s="360"/>
      <c r="E554" s="301"/>
      <c r="F554" s="239"/>
      <c r="G554" s="361"/>
      <c r="H554" s="360"/>
      <c r="I554" s="362"/>
      <c r="J554" s="359"/>
    </row>
    <row r="555" spans="1:11" ht="12.75" customHeight="1" x14ac:dyDescent="0.2">
      <c r="A555" s="356"/>
      <c r="B555" s="622" t="s">
        <v>368</v>
      </c>
      <c r="C555" s="623"/>
      <c r="D555" s="360"/>
      <c r="E555" s="301"/>
      <c r="F555" s="239"/>
      <c r="G555" s="361"/>
      <c r="H555" s="360"/>
      <c r="I555" s="20"/>
      <c r="J555" s="104"/>
    </row>
    <row r="556" spans="1:11" s="95" customFormat="1" ht="16.5" customHeight="1" x14ac:dyDescent="0.2">
      <c r="A556" s="6"/>
      <c r="B556" s="622" t="s">
        <v>369</v>
      </c>
      <c r="C556" s="623"/>
      <c r="D556" s="90"/>
      <c r="E556" s="301"/>
      <c r="F556" s="239"/>
      <c r="G556" s="201"/>
      <c r="H556" s="90"/>
      <c r="I556" s="94"/>
      <c r="J556" s="104"/>
    </row>
    <row r="557" spans="1:11" s="95" customFormat="1" ht="16.5" customHeight="1" x14ac:dyDescent="0.2">
      <c r="A557" s="91"/>
      <c r="B557" s="628" t="s">
        <v>66</v>
      </c>
      <c r="C557" s="629"/>
      <c r="D557" s="93"/>
      <c r="E557" s="303">
        <v>265426290.29802182</v>
      </c>
      <c r="F557" s="237">
        <v>3.6040421577106629E-2</v>
      </c>
      <c r="G557" s="200"/>
      <c r="H557" s="93"/>
      <c r="I557" s="94"/>
      <c r="J557" s="104"/>
    </row>
    <row r="558" spans="1:11" ht="16.5" customHeight="1" x14ac:dyDescent="0.2">
      <c r="A558" s="91"/>
      <c r="B558" s="624" t="s">
        <v>375</v>
      </c>
      <c r="C558" s="625"/>
      <c r="D558" s="93"/>
      <c r="E558" s="301">
        <v>261331287.26802203</v>
      </c>
      <c r="F558" s="239">
        <v>3.7740510111020864E-2</v>
      </c>
      <c r="G558" s="200"/>
      <c r="H558" s="93"/>
      <c r="I558" s="20"/>
      <c r="J558" s="104"/>
    </row>
    <row r="559" spans="1:11" ht="13.5" customHeight="1" x14ac:dyDescent="0.2">
      <c r="B559" s="624" t="s">
        <v>236</v>
      </c>
      <c r="C559" s="625"/>
      <c r="D559" s="90"/>
      <c r="E559" s="301">
        <v>-53188.000000000007</v>
      </c>
      <c r="F559" s="239">
        <v>0.22457061288391578</v>
      </c>
      <c r="G559" s="199"/>
      <c r="H559" s="90"/>
      <c r="I559" s="20"/>
      <c r="J559" s="104"/>
    </row>
    <row r="560" spans="1:11" s="95" customFormat="1" ht="16.5" customHeight="1" x14ac:dyDescent="0.2">
      <c r="A560" s="6"/>
      <c r="B560" s="624" t="s">
        <v>316</v>
      </c>
      <c r="C560" s="625"/>
      <c r="D560" s="90"/>
      <c r="E560" s="301">
        <v>-5424</v>
      </c>
      <c r="F560" s="239">
        <v>-0.26384364820846906</v>
      </c>
      <c r="G560" s="199"/>
      <c r="H560" s="90"/>
      <c r="I560" s="94"/>
      <c r="J560" s="104"/>
    </row>
    <row r="561" spans="1:11" ht="18" customHeight="1" x14ac:dyDescent="0.2">
      <c r="A561" s="91"/>
      <c r="B561" s="628" t="s">
        <v>67</v>
      </c>
      <c r="C561" s="629"/>
      <c r="D561" s="93"/>
      <c r="E561" s="303">
        <v>65271680.433994479</v>
      </c>
      <c r="F561" s="237">
        <v>0.13364154166766107</v>
      </c>
      <c r="G561" s="200"/>
      <c r="H561" s="93"/>
      <c r="I561" s="20"/>
      <c r="J561" s="104"/>
      <c r="K561" s="209" t="b">
        <f>IF(ABS(E561-SUM(E562:E563))&lt;0.001,TRUE,FALSE)</f>
        <v>1</v>
      </c>
    </row>
    <row r="562" spans="1:11" ht="12.75" x14ac:dyDescent="0.2">
      <c r="B562" s="624" t="s">
        <v>68</v>
      </c>
      <c r="C562" s="625"/>
      <c r="D562" s="90"/>
      <c r="E562" s="301">
        <v>62030539.301633477</v>
      </c>
      <c r="F562" s="239">
        <v>0.15016016030361512</v>
      </c>
      <c r="G562" s="199"/>
      <c r="H562" s="90"/>
      <c r="I562" s="20"/>
      <c r="J562" s="104"/>
    </row>
    <row r="563" spans="1:11" s="95" customFormat="1" ht="12.75" x14ac:dyDescent="0.2">
      <c r="A563" s="6"/>
      <c r="B563" s="624" t="s">
        <v>69</v>
      </c>
      <c r="C563" s="625"/>
      <c r="D563" s="90"/>
      <c r="E563" s="301">
        <v>3241141.1323610013</v>
      </c>
      <c r="F563" s="239">
        <v>-0.11077680572041326</v>
      </c>
      <c r="G563" s="199"/>
      <c r="H563" s="90"/>
      <c r="I563" s="94"/>
      <c r="J563" s="104"/>
    </row>
    <row r="564" spans="1:11" ht="31.5" customHeight="1" x14ac:dyDescent="0.2">
      <c r="A564" s="91"/>
      <c r="B564" s="633" t="s">
        <v>293</v>
      </c>
      <c r="C564" s="634"/>
      <c r="D564" s="98"/>
      <c r="E564" s="326">
        <v>7003216285.54531</v>
      </c>
      <c r="F564" s="243">
        <v>-6.4559234853662328E-2</v>
      </c>
      <c r="G564" s="202"/>
      <c r="H564" s="99"/>
      <c r="I564" s="8"/>
      <c r="K564" s="209" t="b">
        <f>IF(ABS(E564-SUM(E529,E557,E561))&lt;0.001,TRUE,FALSE)</f>
        <v>1</v>
      </c>
    </row>
    <row r="565" spans="1:11" ht="18.75" customHeight="1" x14ac:dyDescent="0.25">
      <c r="B565" s="7" t="s">
        <v>288</v>
      </c>
      <c r="C565" s="8"/>
      <c r="D565" s="8"/>
      <c r="E565" s="8"/>
      <c r="F565" s="8"/>
      <c r="G565" s="8"/>
      <c r="H565" s="8"/>
    </row>
    <row r="566" spans="1:11" ht="19.5" customHeight="1" x14ac:dyDescent="0.2">
      <c r="B566" s="9"/>
      <c r="C566" s="10" t="str">
        <f>$C$3</f>
        <v>MOIS DE JANVIER 2024</v>
      </c>
      <c r="D566" s="11"/>
      <c r="I566" s="5"/>
    </row>
    <row r="567" spans="1:11" ht="12.75" x14ac:dyDescent="0.2">
      <c r="B567" s="12" t="str">
        <f>B524</f>
        <v xml:space="preserve">             I - ASSURANCE MALADIE : DÉPENSES en milliers d'euros</v>
      </c>
      <c r="C567" s="13"/>
      <c r="D567" s="13"/>
      <c r="E567" s="13"/>
      <c r="F567" s="14"/>
      <c r="G567" s="15"/>
      <c r="H567" s="15"/>
      <c r="I567" s="5"/>
    </row>
    <row r="568" spans="1:11" s="104" customFormat="1" ht="13.5" customHeight="1" x14ac:dyDescent="0.2">
      <c r="A568" s="6"/>
      <c r="B568" s="626"/>
      <c r="C568" s="627"/>
      <c r="D568" s="87"/>
      <c r="E568" s="88" t="s">
        <v>6</v>
      </c>
      <c r="F568" s="339" t="str">
        <f>$H$5</f>
        <v>GAM</v>
      </c>
      <c r="G568" s="89"/>
      <c r="H568" s="20"/>
    </row>
    <row r="569" spans="1:11" s="104" customFormat="1" ht="27" customHeight="1" x14ac:dyDescent="0.2">
      <c r="A569" s="6"/>
      <c r="B569" s="635" t="s">
        <v>292</v>
      </c>
      <c r="C569" s="636"/>
      <c r="D569" s="637"/>
      <c r="E569" s="101"/>
      <c r="F569" s="176"/>
      <c r="G569" s="102"/>
      <c r="H569" s="103"/>
    </row>
    <row r="570" spans="1:11" s="104" customFormat="1" ht="32.25" customHeight="1" x14ac:dyDescent="0.2">
      <c r="A570" s="6"/>
      <c r="B570" s="604" t="s">
        <v>291</v>
      </c>
      <c r="C570" s="605"/>
      <c r="D570" s="606"/>
      <c r="E570" s="327">
        <v>1102886747.2197661</v>
      </c>
      <c r="F570" s="177">
        <v>0.16085895998348665</v>
      </c>
      <c r="G570" s="105"/>
      <c r="H570" s="106"/>
      <c r="K570" s="209" t="b">
        <f>IF(ABS(E570-SUM(E571,E585,E593:E594,E598))&lt;0.001,TRUE,FALSE)</f>
        <v>1</v>
      </c>
    </row>
    <row r="571" spans="1:11" s="104" customFormat="1" ht="28.5" customHeight="1" x14ac:dyDescent="0.2">
      <c r="A571" s="6"/>
      <c r="B571" s="595" t="s">
        <v>183</v>
      </c>
      <c r="C571" s="596"/>
      <c r="D571" s="600"/>
      <c r="E571" s="327">
        <v>888595760.18382084</v>
      </c>
      <c r="F571" s="177">
        <v>0.15552952484622873</v>
      </c>
      <c r="G571" s="109"/>
      <c r="H571" s="106"/>
      <c r="K571" s="209" t="b">
        <f>IF(ABS(E571-SUM(E572:E584))&lt;0.001,TRUE,FALSE)</f>
        <v>1</v>
      </c>
    </row>
    <row r="572" spans="1:11" s="104" customFormat="1" ht="12.75" x14ac:dyDescent="0.2">
      <c r="A572" s="6"/>
      <c r="B572" s="601" t="s">
        <v>53</v>
      </c>
      <c r="C572" s="602"/>
      <c r="D572" s="603"/>
      <c r="E572" s="328">
        <v>629061329.53999972</v>
      </c>
      <c r="F572" s="174">
        <v>0.11534846716719205</v>
      </c>
      <c r="G572" s="109"/>
      <c r="H572" s="106"/>
    </row>
    <row r="573" spans="1:11" s="104" customFormat="1" ht="12.75" x14ac:dyDescent="0.2">
      <c r="A573" s="6"/>
      <c r="B573" s="169" t="s">
        <v>360</v>
      </c>
      <c r="C573" s="383"/>
      <c r="D573" s="384"/>
      <c r="E573" s="328">
        <v>59373305.157130003</v>
      </c>
      <c r="F573" s="174">
        <v>0.91838425931322187</v>
      </c>
      <c r="G573" s="109"/>
      <c r="H573" s="106"/>
    </row>
    <row r="574" spans="1:11" s="104" customFormat="1" ht="42.75" customHeight="1" x14ac:dyDescent="0.2">
      <c r="A574" s="6"/>
      <c r="B574" s="601" t="s">
        <v>429</v>
      </c>
      <c r="C574" s="602"/>
      <c r="D574" s="603"/>
      <c r="E574" s="328">
        <v>37338880.579999909</v>
      </c>
      <c r="F574" s="174">
        <v>0.11025617639769969</v>
      </c>
      <c r="G574" s="109"/>
      <c r="H574" s="106"/>
    </row>
    <row r="575" spans="1:11" s="104" customFormat="1" ht="15" customHeight="1" x14ac:dyDescent="0.2">
      <c r="A575" s="6"/>
      <c r="B575" s="601" t="s">
        <v>54</v>
      </c>
      <c r="C575" s="602"/>
      <c r="D575" s="603"/>
      <c r="E575" s="328">
        <v>2762817.4999999972</v>
      </c>
      <c r="F575" s="174">
        <v>8.4217952202944479E-2</v>
      </c>
      <c r="G575" s="109"/>
      <c r="H575" s="106"/>
    </row>
    <row r="576" spans="1:11" s="104" customFormat="1" ht="15" customHeight="1" x14ac:dyDescent="0.2">
      <c r="A576" s="6"/>
      <c r="B576" s="601" t="s">
        <v>481</v>
      </c>
      <c r="C576" s="602"/>
      <c r="D576" s="603"/>
      <c r="E576" s="328">
        <v>5699939.22000001</v>
      </c>
      <c r="F576" s="174">
        <v>0.12112717754846214</v>
      </c>
      <c r="G576" s="109"/>
      <c r="H576" s="106"/>
    </row>
    <row r="577" spans="1:11" s="104" customFormat="1" ht="12.75" x14ac:dyDescent="0.2">
      <c r="A577" s="6"/>
      <c r="B577" s="601" t="s">
        <v>302</v>
      </c>
      <c r="C577" s="602"/>
      <c r="D577" s="603"/>
      <c r="E577" s="328">
        <v>234.98000000000002</v>
      </c>
      <c r="F577" s="174">
        <v>-0.42053216936697013</v>
      </c>
      <c r="G577" s="109"/>
      <c r="H577" s="106"/>
    </row>
    <row r="578" spans="1:11" s="104" customFormat="1" ht="12.75" x14ac:dyDescent="0.2">
      <c r="A578" s="6"/>
      <c r="B578" s="169" t="s">
        <v>184</v>
      </c>
      <c r="C578" s="170"/>
      <c r="D578" s="171"/>
      <c r="E578" s="328">
        <v>64138563.910000034</v>
      </c>
      <c r="F578" s="174">
        <v>0.30046034871718219</v>
      </c>
      <c r="G578" s="109"/>
      <c r="H578" s="110"/>
    </row>
    <row r="579" spans="1:11" s="104" customFormat="1" ht="12.75" x14ac:dyDescent="0.2">
      <c r="A579" s="6"/>
      <c r="B579" s="395" t="s">
        <v>373</v>
      </c>
      <c r="C579" s="170"/>
      <c r="D579" s="171"/>
      <c r="E579" s="328">
        <v>75988444.890000001</v>
      </c>
      <c r="F579" s="174">
        <v>9.1031845996490057E-2</v>
      </c>
      <c r="G579" s="109"/>
      <c r="H579" s="110"/>
    </row>
    <row r="580" spans="1:11" s="104" customFormat="1" ht="14.25" customHeight="1" x14ac:dyDescent="0.2">
      <c r="A580" s="6"/>
      <c r="B580" s="169" t="s">
        <v>185</v>
      </c>
      <c r="C580" s="170"/>
      <c r="D580" s="171"/>
      <c r="E580" s="328">
        <v>84801.071399999928</v>
      </c>
      <c r="F580" s="174">
        <v>-0.10897763318403986</v>
      </c>
      <c r="G580" s="109"/>
      <c r="H580" s="110"/>
    </row>
    <row r="581" spans="1:11" s="104" customFormat="1" ht="12.75" x14ac:dyDescent="0.2">
      <c r="A581" s="6"/>
      <c r="B581" s="601" t="s">
        <v>186</v>
      </c>
      <c r="C581" s="602"/>
      <c r="D581" s="603"/>
      <c r="E581" s="328">
        <v>13753392.975291144</v>
      </c>
      <c r="F581" s="174">
        <v>3.134973430350585E-2</v>
      </c>
      <c r="G581" s="109"/>
      <c r="H581" s="110"/>
    </row>
    <row r="582" spans="1:11" s="104" customFormat="1" ht="12.75" x14ac:dyDescent="0.2">
      <c r="A582" s="6"/>
      <c r="B582" s="601" t="s">
        <v>187</v>
      </c>
      <c r="C582" s="602"/>
      <c r="D582" s="603"/>
      <c r="E582" s="328">
        <v>1322.68</v>
      </c>
      <c r="F582" s="174">
        <v>0.15224057425604598</v>
      </c>
      <c r="G582" s="109"/>
      <c r="H582" s="106"/>
    </row>
    <row r="583" spans="1:11" s="104" customFormat="1" ht="12.75" x14ac:dyDescent="0.2">
      <c r="A583" s="6"/>
      <c r="B583" s="601" t="s">
        <v>188</v>
      </c>
      <c r="C583" s="602"/>
      <c r="D583" s="603"/>
      <c r="E583" s="328">
        <v>79317.679999999789</v>
      </c>
      <c r="F583" s="174">
        <v>-0.11166854009366467</v>
      </c>
      <c r="G583" s="109"/>
      <c r="H583" s="106"/>
    </row>
    <row r="584" spans="1:11" s="104" customFormat="1" ht="21" customHeight="1" x14ac:dyDescent="0.2">
      <c r="A584" s="6"/>
      <c r="B584" s="601" t="s">
        <v>378</v>
      </c>
      <c r="C584" s="602"/>
      <c r="D584" s="603"/>
      <c r="E584" s="328">
        <v>313410</v>
      </c>
      <c r="F584" s="174">
        <v>8.8951353154348878E-2</v>
      </c>
      <c r="G584" s="109"/>
      <c r="H584" s="106"/>
    </row>
    <row r="585" spans="1:11" s="104" customFormat="1" ht="18" customHeight="1" x14ac:dyDescent="0.2">
      <c r="A585" s="6"/>
      <c r="B585" s="595" t="s">
        <v>55</v>
      </c>
      <c r="C585" s="596"/>
      <c r="D585" s="600"/>
      <c r="E585" s="327">
        <v>25695786.935944997</v>
      </c>
      <c r="F585" s="177">
        <v>0.27547066430569478</v>
      </c>
      <c r="G585" s="108"/>
      <c r="H585" s="106"/>
      <c r="K585" s="209" t="b">
        <f>IF(ABS(E585-SUM(E586,E589,E592))&lt;0.001,TRUE,FALSE)</f>
        <v>1</v>
      </c>
    </row>
    <row r="586" spans="1:11" s="104" customFormat="1" ht="15" customHeight="1" x14ac:dyDescent="0.2">
      <c r="A586" s="6"/>
      <c r="B586" s="619" t="s">
        <v>56</v>
      </c>
      <c r="C586" s="620"/>
      <c r="D586" s="621"/>
      <c r="E586" s="328">
        <v>17274139.667977996</v>
      </c>
      <c r="F586" s="174">
        <v>0.3938110848006573</v>
      </c>
      <c r="G586" s="109"/>
      <c r="H586" s="106"/>
      <c r="K586" s="209" t="b">
        <f>IF(ABS(E586-SUM(E587:E588))&lt;0.001,TRUE,FALSE)</f>
        <v>1</v>
      </c>
    </row>
    <row r="587" spans="1:11" s="104" customFormat="1" ht="15" customHeight="1" x14ac:dyDescent="0.2">
      <c r="A587" s="6"/>
      <c r="B587" s="601" t="s">
        <v>57</v>
      </c>
      <c r="C587" s="602"/>
      <c r="D587" s="603"/>
      <c r="E587" s="328">
        <v>545253.15999999433</v>
      </c>
      <c r="F587" s="174">
        <v>0.12483258864449365</v>
      </c>
      <c r="G587" s="109"/>
      <c r="H587" s="111"/>
    </row>
    <row r="588" spans="1:11" s="104" customFormat="1" ht="18" customHeight="1" x14ac:dyDescent="0.2">
      <c r="A588" s="24"/>
      <c r="B588" s="601" t="s">
        <v>58</v>
      </c>
      <c r="C588" s="602"/>
      <c r="D588" s="603"/>
      <c r="E588" s="328">
        <v>16728886.507978002</v>
      </c>
      <c r="F588" s="174">
        <v>0.40475979336504886</v>
      </c>
      <c r="G588" s="109"/>
      <c r="H588" s="112"/>
    </row>
    <row r="589" spans="1:11" s="104" customFormat="1" ht="15" customHeight="1" x14ac:dyDescent="0.2">
      <c r="A589" s="24"/>
      <c r="B589" s="619" t="s">
        <v>379</v>
      </c>
      <c r="C589" s="620"/>
      <c r="D589" s="621"/>
      <c r="E589" s="328">
        <v>8421647.2679670006</v>
      </c>
      <c r="F589" s="174">
        <v>8.6290887163253283E-2</v>
      </c>
      <c r="G589" s="109"/>
      <c r="H589" s="107"/>
      <c r="K589" s="209" t="b">
        <f>IF(ABS(E589-SUM(E590:E591))&lt;0.001,TRUE,FALSE)</f>
        <v>1</v>
      </c>
    </row>
    <row r="590" spans="1:11" s="104" customFormat="1" ht="15" customHeight="1" x14ac:dyDescent="0.2">
      <c r="A590" s="6"/>
      <c r="B590" s="601" t="s">
        <v>372</v>
      </c>
      <c r="C590" s="602"/>
      <c r="D590" s="603"/>
      <c r="E590" s="328"/>
      <c r="F590" s="174"/>
      <c r="G590" s="109"/>
      <c r="H590" s="106"/>
    </row>
    <row r="591" spans="1:11" s="104" customFormat="1" ht="15" customHeight="1" x14ac:dyDescent="0.2">
      <c r="A591" s="6"/>
      <c r="B591" s="601" t="s">
        <v>434</v>
      </c>
      <c r="C591" s="602"/>
      <c r="D591" s="603"/>
      <c r="E591" s="328">
        <v>8421647.2679670006</v>
      </c>
      <c r="F591" s="174">
        <v>8.6290887163253283E-2</v>
      </c>
      <c r="G591" s="109"/>
      <c r="H591" s="111"/>
    </row>
    <row r="592" spans="1:11" s="104" customFormat="1" ht="18" customHeight="1" x14ac:dyDescent="0.2">
      <c r="A592" s="6"/>
      <c r="B592" s="619" t="s">
        <v>180</v>
      </c>
      <c r="C592" s="620"/>
      <c r="D592" s="621"/>
      <c r="E592" s="328"/>
      <c r="F592" s="174"/>
      <c r="G592" s="109"/>
      <c r="H592" s="111"/>
    </row>
    <row r="593" spans="1:11" s="104" customFormat="1" ht="26.25" customHeight="1" x14ac:dyDescent="0.2">
      <c r="A593" s="24"/>
      <c r="B593" s="595" t="s">
        <v>189</v>
      </c>
      <c r="C593" s="596"/>
      <c r="D593" s="600"/>
      <c r="E593" s="327">
        <v>79086130.760000125</v>
      </c>
      <c r="F593" s="177">
        <v>4.9681293250863456E-2</v>
      </c>
      <c r="G593" s="109"/>
      <c r="H593" s="107"/>
    </row>
    <row r="594" spans="1:11" s="104" customFormat="1" ht="17.25" customHeight="1" x14ac:dyDescent="0.2">
      <c r="A594" s="6"/>
      <c r="B594" s="595" t="s">
        <v>190</v>
      </c>
      <c r="C594" s="596"/>
      <c r="D594" s="600"/>
      <c r="E594" s="327">
        <v>117780495.63000003</v>
      </c>
      <c r="F594" s="177">
        <v>0.26003205668535245</v>
      </c>
      <c r="G594" s="109"/>
      <c r="H594" s="106"/>
      <c r="K594" s="209" t="b">
        <f>IF(ABS(E594-SUM(E595:E597))&lt;0.001,TRUE,FALSE)</f>
        <v>1</v>
      </c>
    </row>
    <row r="595" spans="1:11" s="104" customFormat="1" ht="17.25" customHeight="1" x14ac:dyDescent="0.2">
      <c r="A595" s="6"/>
      <c r="B595" s="601" t="s">
        <v>191</v>
      </c>
      <c r="C595" s="602"/>
      <c r="D595" s="603"/>
      <c r="E595" s="328">
        <v>98369336.38000001</v>
      </c>
      <c r="F595" s="174">
        <v>0.19886560521248309</v>
      </c>
      <c r="G595" s="109"/>
      <c r="H595" s="106"/>
    </row>
    <row r="596" spans="1:11" s="104" customFormat="1" ht="17.25" customHeight="1" x14ac:dyDescent="0.2">
      <c r="A596" s="6"/>
      <c r="B596" s="601" t="s">
        <v>392</v>
      </c>
      <c r="C596" s="602"/>
      <c r="D596" s="603"/>
      <c r="E596" s="328">
        <v>41116.51999999999</v>
      </c>
      <c r="F596" s="174">
        <v>0.6117779509557808</v>
      </c>
      <c r="G596" s="109"/>
      <c r="H596" s="106"/>
    </row>
    <row r="597" spans="1:11" s="104" customFormat="1" ht="33" customHeight="1" x14ac:dyDescent="0.2">
      <c r="A597" s="6"/>
      <c r="B597" s="419" t="s">
        <v>393</v>
      </c>
      <c r="C597" s="383"/>
      <c r="D597" s="384"/>
      <c r="E597" s="328">
        <v>19370042.730000027</v>
      </c>
      <c r="F597" s="174">
        <v>0.69962115843832584</v>
      </c>
      <c r="G597" s="109"/>
      <c r="H597" s="106"/>
    </row>
    <row r="598" spans="1:11" s="104" customFormat="1" ht="32.25" customHeight="1" x14ac:dyDescent="0.2">
      <c r="A598" s="6"/>
      <c r="B598" s="595" t="s">
        <v>82</v>
      </c>
      <c r="C598" s="609"/>
      <c r="D598" s="610"/>
      <c r="E598" s="327">
        <v>-8271426.29</v>
      </c>
      <c r="F598" s="177">
        <v>4.7438939267881564E-2</v>
      </c>
      <c r="G598" s="102"/>
      <c r="H598" s="106"/>
    </row>
    <row r="599" spans="1:11" s="104" customFormat="1" ht="12.75" customHeight="1" x14ac:dyDescent="0.2">
      <c r="A599" s="24"/>
      <c r="B599" s="604" t="s">
        <v>60</v>
      </c>
      <c r="C599" s="605"/>
      <c r="D599" s="606"/>
      <c r="E599" s="327">
        <v>63606617.933051974</v>
      </c>
      <c r="F599" s="177">
        <v>-0.49414978378096563</v>
      </c>
      <c r="G599" s="105"/>
      <c r="H599" s="107"/>
      <c r="K599" s="209" t="b">
        <f>IF(ABS(E599-SUM(E600:E602))&lt;0.001,TRUE,FALSE)</f>
        <v>1</v>
      </c>
    </row>
    <row r="600" spans="1:11" s="104" customFormat="1" ht="12.75" customHeight="1" x14ac:dyDescent="0.2">
      <c r="A600" s="24"/>
      <c r="B600" s="597" t="s">
        <v>390</v>
      </c>
      <c r="C600" s="598"/>
      <c r="D600" s="599"/>
      <c r="E600" s="328">
        <v>40521713.793389991</v>
      </c>
      <c r="F600" s="174">
        <v>-0.58154726137496016</v>
      </c>
      <c r="G600" s="105"/>
      <c r="H600" s="107"/>
    </row>
    <row r="601" spans="1:11" s="104" customFormat="1" ht="12.75" x14ac:dyDescent="0.2">
      <c r="A601" s="24"/>
      <c r="B601" s="597" t="s">
        <v>391</v>
      </c>
      <c r="C601" s="598"/>
      <c r="D601" s="599"/>
      <c r="E601" s="328">
        <v>23084904.139661986</v>
      </c>
      <c r="F601" s="174">
        <v>-0.20135217397712568</v>
      </c>
      <c r="G601" s="105"/>
      <c r="H601" s="107"/>
    </row>
    <row r="602" spans="1:11" s="104" customFormat="1" ht="12.75" x14ac:dyDescent="0.2">
      <c r="A602" s="24"/>
      <c r="B602" s="597" t="s">
        <v>462</v>
      </c>
      <c r="C602" s="598"/>
      <c r="D602" s="599"/>
      <c r="E602" s="328"/>
      <c r="F602" s="174"/>
      <c r="G602" s="105"/>
      <c r="H602" s="107"/>
    </row>
    <row r="603" spans="1:11" s="359" customFormat="1" ht="12.75" hidden="1" x14ac:dyDescent="0.2">
      <c r="A603" s="6"/>
      <c r="B603" s="604"/>
      <c r="C603" s="605"/>
      <c r="D603" s="606"/>
      <c r="E603" s="327"/>
      <c r="F603" s="177"/>
      <c r="G603" s="109"/>
      <c r="H603" s="106"/>
    </row>
    <row r="604" spans="1:11" s="359" customFormat="1" ht="32.25" customHeight="1" x14ac:dyDescent="0.2">
      <c r="A604" s="356"/>
      <c r="B604" s="604" t="s">
        <v>483</v>
      </c>
      <c r="C604" s="605"/>
      <c r="D604" s="606"/>
      <c r="E604" s="327"/>
      <c r="F604" s="327"/>
      <c r="G604" s="357"/>
      <c r="H604" s="358"/>
    </row>
    <row r="605" spans="1:11" s="359" customFormat="1" ht="24.75" customHeight="1" x14ac:dyDescent="0.2">
      <c r="A605" s="356"/>
      <c r="B605" s="604" t="s">
        <v>484</v>
      </c>
      <c r="C605" s="611"/>
      <c r="D605" s="612"/>
      <c r="E605" s="328"/>
      <c r="F605" s="174"/>
      <c r="G605" s="357"/>
      <c r="H605" s="358"/>
    </row>
    <row r="606" spans="1:11" s="359" customFormat="1" ht="21" customHeight="1" x14ac:dyDescent="0.2">
      <c r="A606" s="356"/>
      <c r="B606" s="604" t="s">
        <v>342</v>
      </c>
      <c r="C606" s="611"/>
      <c r="D606" s="612"/>
      <c r="E606" s="327">
        <v>298414741.95827127</v>
      </c>
      <c r="F606" s="177">
        <v>0.14068721958213781</v>
      </c>
      <c r="G606" s="357"/>
      <c r="H606" s="358"/>
      <c r="K606" s="209" t="b">
        <f>IF(ABS(E606-SUM(E607,E616))&lt;0.001,TRUE,FALSE)</f>
        <v>1</v>
      </c>
    </row>
    <row r="607" spans="1:11" s="104" customFormat="1" ht="18" customHeight="1" x14ac:dyDescent="0.2">
      <c r="A607" s="356"/>
      <c r="B607" s="595" t="s">
        <v>61</v>
      </c>
      <c r="C607" s="596"/>
      <c r="D607" s="600"/>
      <c r="E607" s="327">
        <v>79069279.512159944</v>
      </c>
      <c r="F607" s="177">
        <v>-3.6985051703673277E-2</v>
      </c>
      <c r="G607" s="357"/>
      <c r="H607" s="358"/>
      <c r="K607" s="209" t="b">
        <f>IF(ABS(E607-SUM(E608:E615))&lt;0.001,TRUE,FALSE)</f>
        <v>0</v>
      </c>
    </row>
    <row r="608" spans="1:11" s="104" customFormat="1" ht="15" customHeight="1" x14ac:dyDescent="0.2">
      <c r="A608" s="6"/>
      <c r="B608" s="601" t="s">
        <v>471</v>
      </c>
      <c r="C608" s="602"/>
      <c r="D608" s="603"/>
      <c r="E608" s="328">
        <v>10392.710000000001</v>
      </c>
      <c r="F608" s="174"/>
      <c r="G608" s="108"/>
      <c r="H608" s="106"/>
    </row>
    <row r="609" spans="1:11" s="104" customFormat="1" ht="15" customHeight="1" x14ac:dyDescent="0.2">
      <c r="A609" s="6"/>
      <c r="B609" s="601" t="s">
        <v>473</v>
      </c>
      <c r="C609" s="602"/>
      <c r="D609" s="603"/>
      <c r="E609" s="328">
        <v>78277081.709154993</v>
      </c>
      <c r="F609" s="174">
        <v>-4.5644522517302777E-2</v>
      </c>
      <c r="G609" s="108"/>
      <c r="H609" s="106"/>
    </row>
    <row r="610" spans="1:11" s="104" customFormat="1" ht="15" customHeight="1" x14ac:dyDescent="0.2">
      <c r="A610" s="6"/>
      <c r="B610" s="601" t="s">
        <v>430</v>
      </c>
      <c r="C610" s="602"/>
      <c r="D610" s="603"/>
      <c r="E610" s="328"/>
      <c r="F610" s="174"/>
      <c r="G610" s="108"/>
      <c r="H610" s="106"/>
    </row>
    <row r="611" spans="1:11" s="104" customFormat="1" ht="12.75" customHeight="1" x14ac:dyDescent="0.2">
      <c r="A611" s="6"/>
      <c r="B611" s="601" t="s">
        <v>469</v>
      </c>
      <c r="C611" s="602"/>
      <c r="D611" s="603"/>
      <c r="E611" s="328">
        <v>17.28</v>
      </c>
      <c r="F611" s="174"/>
      <c r="G611" s="109"/>
      <c r="H611" s="106"/>
    </row>
    <row r="612" spans="1:11" s="104" customFormat="1" ht="12.75" customHeight="1" x14ac:dyDescent="0.2">
      <c r="A612" s="6"/>
      <c r="B612" s="601" t="s">
        <v>399</v>
      </c>
      <c r="C612" s="602"/>
      <c r="D612" s="603"/>
      <c r="E612" s="328"/>
      <c r="F612" s="174"/>
      <c r="G612" s="109"/>
      <c r="H612" s="106"/>
    </row>
    <row r="613" spans="1:11" s="104" customFormat="1" ht="12.75" customHeight="1" x14ac:dyDescent="0.2">
      <c r="A613" s="6"/>
      <c r="B613" s="601" t="s">
        <v>400</v>
      </c>
      <c r="C613" s="602"/>
      <c r="D613" s="603"/>
      <c r="E613" s="328"/>
      <c r="F613" s="174"/>
      <c r="G613" s="102"/>
      <c r="H613" s="106"/>
    </row>
    <row r="614" spans="1:11" s="104" customFormat="1" ht="12.75" customHeight="1" x14ac:dyDescent="0.2">
      <c r="A614" s="6"/>
      <c r="B614" s="597" t="s">
        <v>443</v>
      </c>
      <c r="C614" s="598"/>
      <c r="D614" s="599"/>
      <c r="E614" s="328">
        <v>742455.12300499983</v>
      </c>
      <c r="F614" s="174"/>
      <c r="G614" s="102"/>
      <c r="H614" s="106"/>
    </row>
    <row r="615" spans="1:11" s="104" customFormat="1" ht="11.25" customHeight="1" x14ac:dyDescent="0.2">
      <c r="A615" s="6"/>
      <c r="B615" s="597" t="s">
        <v>401</v>
      </c>
      <c r="C615" s="598"/>
      <c r="D615" s="599"/>
      <c r="E615" s="328">
        <v>39313.07999999998</v>
      </c>
      <c r="F615" s="174">
        <v>-3.5093695985938256E-3</v>
      </c>
      <c r="G615" s="102"/>
      <c r="H615" s="106"/>
    </row>
    <row r="616" spans="1:11" s="104" customFormat="1" ht="18.75" customHeight="1" x14ac:dyDescent="0.2">
      <c r="A616" s="6"/>
      <c r="B616" s="595" t="s">
        <v>62</v>
      </c>
      <c r="C616" s="596"/>
      <c r="D616" s="600"/>
      <c r="E616" s="327">
        <v>219345462.44611129</v>
      </c>
      <c r="F616" s="177">
        <v>0.22195551454428131</v>
      </c>
      <c r="G616" s="109"/>
      <c r="H616" s="113"/>
      <c r="K616" s="209" t="b">
        <f>IF(ABS(E616-SUM(E617:E625))&lt;0.001,TRUE,FALSE)</f>
        <v>1</v>
      </c>
    </row>
    <row r="617" spans="1:11" s="104" customFormat="1" ht="12.75" customHeight="1" x14ac:dyDescent="0.2">
      <c r="A617" s="6"/>
      <c r="B617" s="601" t="s">
        <v>470</v>
      </c>
      <c r="C617" s="602"/>
      <c r="D617" s="603"/>
      <c r="E617" s="328">
        <v>105773100.59958403</v>
      </c>
      <c r="F617" s="174">
        <v>-0.3073377813178868</v>
      </c>
      <c r="G617" s="109"/>
      <c r="H617" s="113"/>
    </row>
    <row r="618" spans="1:11" s="104" customFormat="1" ht="12.75" customHeight="1" x14ac:dyDescent="0.2">
      <c r="A618" s="6"/>
      <c r="B618" s="601" t="s">
        <v>474</v>
      </c>
      <c r="C618" s="602"/>
      <c r="D618" s="603"/>
      <c r="E618" s="328">
        <v>83478770.338430971</v>
      </c>
      <c r="F618" s="174"/>
      <c r="G618" s="109"/>
      <c r="H618" s="113"/>
    </row>
    <row r="619" spans="1:11" s="104" customFormat="1" ht="12.75" customHeight="1" x14ac:dyDescent="0.2">
      <c r="A619" s="6"/>
      <c r="B619" s="601" t="s">
        <v>402</v>
      </c>
      <c r="C619" s="602"/>
      <c r="D619" s="603"/>
      <c r="E619" s="328">
        <v>11807296.379999997</v>
      </c>
      <c r="F619" s="174">
        <v>-0.22142205441554685</v>
      </c>
      <c r="G619" s="109"/>
      <c r="H619" s="113"/>
    </row>
    <row r="620" spans="1:11" s="104" customFormat="1" ht="12.75" customHeight="1" x14ac:dyDescent="0.2">
      <c r="A620" s="6"/>
      <c r="B620" s="601" t="s">
        <v>469</v>
      </c>
      <c r="C620" s="602"/>
      <c r="D620" s="603"/>
      <c r="E620" s="328">
        <v>1078646.8199999996</v>
      </c>
      <c r="F620" s="174">
        <v>-0.25181529227046351</v>
      </c>
      <c r="G620" s="109"/>
      <c r="H620" s="113"/>
    </row>
    <row r="621" spans="1:11" s="104" customFormat="1" ht="12.75" customHeight="1" x14ac:dyDescent="0.2">
      <c r="A621" s="6"/>
      <c r="B621" s="601" t="s">
        <v>472</v>
      </c>
      <c r="C621" s="602"/>
      <c r="D621" s="603"/>
      <c r="E621" s="328"/>
      <c r="F621" s="174"/>
      <c r="G621" s="109"/>
      <c r="H621" s="113"/>
    </row>
    <row r="622" spans="1:11" s="104" customFormat="1" ht="12.75" customHeight="1" x14ac:dyDescent="0.2">
      <c r="A622" s="6"/>
      <c r="B622" s="601" t="s">
        <v>399</v>
      </c>
      <c r="C622" s="602"/>
      <c r="D622" s="603"/>
      <c r="E622" s="328">
        <v>11909541.694662988</v>
      </c>
      <c r="F622" s="174">
        <v>0.9071088438258712</v>
      </c>
      <c r="G622" s="109"/>
      <c r="H622" s="113"/>
    </row>
    <row r="623" spans="1:11" s="104" customFormat="1" ht="12.75" customHeight="1" x14ac:dyDescent="0.2">
      <c r="A623" s="6"/>
      <c r="B623" s="601" t="s">
        <v>400</v>
      </c>
      <c r="C623" s="602"/>
      <c r="D623" s="603"/>
      <c r="E623" s="328">
        <v>-15720</v>
      </c>
      <c r="F623" s="174">
        <v>-0.2857142857142857</v>
      </c>
      <c r="G623" s="109"/>
      <c r="H623" s="113"/>
    </row>
    <row r="624" spans="1:11" s="457" customFormat="1" ht="12.75" customHeight="1" x14ac:dyDescent="0.2">
      <c r="A624" s="6"/>
      <c r="B624" s="169" t="s">
        <v>425</v>
      </c>
      <c r="C624" s="383"/>
      <c r="D624" s="384"/>
      <c r="E624" s="328">
        <v>2150775.7434330005</v>
      </c>
      <c r="F624" s="174">
        <v>0.27604468824451023</v>
      </c>
      <c r="G624" s="109"/>
      <c r="H624" s="113"/>
    </row>
    <row r="625" spans="1:11" s="457" customFormat="1" ht="21" customHeight="1" x14ac:dyDescent="0.2">
      <c r="A625" s="452"/>
      <c r="B625" s="616" t="s">
        <v>403</v>
      </c>
      <c r="C625" s="617"/>
      <c r="D625" s="618"/>
      <c r="E625" s="453">
        <v>3163050.8700000029</v>
      </c>
      <c r="F625" s="454">
        <v>0.38531636013038684</v>
      </c>
      <c r="G625" s="455"/>
      <c r="H625" s="456"/>
    </row>
    <row r="626" spans="1:11" s="457" customFormat="1" ht="18.75" customHeight="1" x14ac:dyDescent="0.2">
      <c r="A626" s="452"/>
      <c r="B626" s="604" t="s">
        <v>343</v>
      </c>
      <c r="C626" s="605"/>
      <c r="D626" s="605"/>
      <c r="E626" s="458"/>
      <c r="F626" s="459"/>
      <c r="G626" s="460"/>
      <c r="H626" s="461"/>
    </row>
    <row r="627" spans="1:11" s="457" customFormat="1" ht="15" customHeight="1" x14ac:dyDescent="0.2">
      <c r="A627" s="452"/>
      <c r="B627" s="604" t="s">
        <v>344</v>
      </c>
      <c r="C627" s="605"/>
      <c r="D627" s="605"/>
      <c r="E627" s="458">
        <v>18008611.140440006</v>
      </c>
      <c r="F627" s="459">
        <v>-5.3133675892945154E-2</v>
      </c>
      <c r="G627" s="460"/>
      <c r="H627" s="461"/>
      <c r="K627" s="209" t="b">
        <f>IF(ABS(E627-SUM(E628:E630))&lt;0.001,TRUE,FALSE)</f>
        <v>1</v>
      </c>
    </row>
    <row r="628" spans="1:11" s="457" customFormat="1" ht="12.75" customHeight="1" x14ac:dyDescent="0.2">
      <c r="A628" s="452"/>
      <c r="B628" s="595" t="s">
        <v>63</v>
      </c>
      <c r="C628" s="596"/>
      <c r="D628" s="596"/>
      <c r="E628" s="453">
        <v>6253254.0104400059</v>
      </c>
      <c r="F628" s="454">
        <v>0.19252869233064129</v>
      </c>
      <c r="G628" s="462"/>
      <c r="H628" s="461"/>
    </row>
    <row r="629" spans="1:11" s="466" customFormat="1" ht="22.5" customHeight="1" x14ac:dyDescent="0.2">
      <c r="A629" s="452"/>
      <c r="B629" s="595" t="s">
        <v>64</v>
      </c>
      <c r="C629" s="596"/>
      <c r="D629" s="596"/>
      <c r="E629" s="453">
        <v>11755357.129999999</v>
      </c>
      <c r="F629" s="454">
        <v>-8.1047355116416808E-2</v>
      </c>
      <c r="G629" s="462"/>
      <c r="H629" s="461"/>
      <c r="J629" s="457"/>
    </row>
    <row r="630" spans="1:11" s="466" customFormat="1" ht="22.5" customHeight="1" x14ac:dyDescent="0.2">
      <c r="A630" s="452"/>
      <c r="B630" s="595" t="s">
        <v>478</v>
      </c>
      <c r="C630" s="596"/>
      <c r="D630" s="596"/>
      <c r="E630" s="453"/>
      <c r="F630" s="454"/>
      <c r="G630" s="462"/>
      <c r="H630" s="461"/>
      <c r="J630" s="457"/>
    </row>
    <row r="631" spans="1:11" s="466" customFormat="1" ht="22.5" customHeight="1" x14ac:dyDescent="0.2">
      <c r="A631" s="452"/>
      <c r="B631" s="595" t="s">
        <v>479</v>
      </c>
      <c r="C631" s="596"/>
      <c r="D631" s="596"/>
      <c r="E631" s="453"/>
      <c r="F631" s="454"/>
      <c r="G631" s="462"/>
      <c r="H631" s="461"/>
      <c r="J631" s="457"/>
    </row>
    <row r="632" spans="1:11" ht="18.75" customHeight="1" x14ac:dyDescent="0.2">
      <c r="A632" s="463"/>
      <c r="B632" s="613" t="s">
        <v>290</v>
      </c>
      <c r="C632" s="614"/>
      <c r="D632" s="615"/>
      <c r="E632" s="326">
        <v>1482916718.2515295</v>
      </c>
      <c r="F632" s="243">
        <v>9.3248337311143015E-2</v>
      </c>
      <c r="G632" s="464"/>
      <c r="H632" s="465"/>
      <c r="I632" s="8"/>
      <c r="K632" s="209" t="b">
        <f>IF(ABS(E632-SUM(E570,E599,E603:E606,E626:E627))&lt;0.001,TRUE,FALSE)</f>
        <v>1</v>
      </c>
    </row>
    <row r="633" spans="1:11" ht="22.5" customHeight="1" x14ac:dyDescent="0.25">
      <c r="B633" s="7" t="s">
        <v>288</v>
      </c>
      <c r="C633" s="8"/>
      <c r="D633" s="8"/>
      <c r="E633" s="8"/>
      <c r="F633" s="115"/>
      <c r="G633" s="115"/>
      <c r="H633" s="115"/>
    </row>
    <row r="634" spans="1:11" ht="19.5" customHeight="1" x14ac:dyDescent="0.2">
      <c r="B634" s="9"/>
      <c r="C634" s="10" t="str">
        <f>$C$3</f>
        <v>MOIS DE JANVIER 2024</v>
      </c>
      <c r="D634" s="11"/>
      <c r="F634" s="116"/>
      <c r="G634" s="116"/>
      <c r="H634" s="116"/>
      <c r="I634" s="15"/>
    </row>
    <row r="635" spans="1:11" ht="12.75" x14ac:dyDescent="0.2">
      <c r="B635" s="12" t="str">
        <f>B567</f>
        <v xml:space="preserve">             I - ASSURANCE MALADIE : DÉPENSES en milliers d'euros</v>
      </c>
      <c r="C635" s="13"/>
      <c r="D635" s="13"/>
      <c r="E635" s="13"/>
      <c r="F635" s="14"/>
      <c r="G635" s="15"/>
      <c r="H635" s="15"/>
      <c r="I635" s="20"/>
    </row>
    <row r="636" spans="1:11" ht="12.75" x14ac:dyDescent="0.2">
      <c r="B636" s="626"/>
      <c r="C636" s="627"/>
      <c r="D636" s="87"/>
      <c r="E636" s="88" t="s">
        <v>6</v>
      </c>
      <c r="F636" s="339" t="str">
        <f>$H$5</f>
        <v>GAM</v>
      </c>
      <c r="G636" s="197"/>
      <c r="H636" s="89"/>
      <c r="I636" s="20"/>
    </row>
    <row r="637" spans="1:11" ht="15.75" customHeight="1" x14ac:dyDescent="0.2">
      <c r="A637" s="114"/>
      <c r="B637" s="126" t="s">
        <v>475</v>
      </c>
      <c r="C637" s="126"/>
      <c r="D637" s="126"/>
      <c r="E637" s="326">
        <v>142010796.41861415</v>
      </c>
      <c r="F637" s="243">
        <v>8.2972167314318446E-2</v>
      </c>
      <c r="G637" s="204"/>
      <c r="H637" s="119"/>
      <c r="I637" s="111"/>
      <c r="K637" s="209"/>
    </row>
    <row r="638" spans="1:11" s="121" customFormat="1" ht="17.25" customHeight="1" x14ac:dyDescent="0.2">
      <c r="A638" s="6"/>
      <c r="B638" s="123"/>
      <c r="C638" s="124"/>
      <c r="D638" s="124"/>
      <c r="E638" s="329"/>
      <c r="F638" s="244"/>
      <c r="G638" s="205"/>
      <c r="H638" s="125"/>
      <c r="I638" s="120"/>
      <c r="J638" s="104"/>
    </row>
    <row r="639" spans="1:11" ht="12.75" x14ac:dyDescent="0.2">
      <c r="A639" s="114"/>
      <c r="B639" s="126" t="s">
        <v>30</v>
      </c>
      <c r="C639" s="127"/>
      <c r="D639" s="128"/>
      <c r="E639" s="334">
        <v>8628143800.215456</v>
      </c>
      <c r="F639" s="249">
        <v>-3.8550947252912193E-2</v>
      </c>
      <c r="G639" s="206"/>
      <c r="H639" s="129"/>
      <c r="I639" s="111"/>
      <c r="K639" s="209" t="b">
        <f>IF(ABS(E639-SUM(E564,E632,E637))&lt;0.001,TRUE,FALSE)</f>
        <v>1</v>
      </c>
    </row>
    <row r="640" spans="1:11" ht="12.75" x14ac:dyDescent="0.2">
      <c r="B640" s="218"/>
      <c r="C640" s="127"/>
      <c r="D640" s="127"/>
      <c r="E640" s="331"/>
      <c r="F640" s="246"/>
      <c r="G640" s="206"/>
      <c r="H640" s="130"/>
      <c r="I640" s="111"/>
    </row>
    <row r="641" spans="1:10" ht="12.75" x14ac:dyDescent="0.2">
      <c r="B641" s="126" t="s">
        <v>240</v>
      </c>
      <c r="C641" s="127"/>
      <c r="D641" s="128"/>
      <c r="E641" s="334">
        <v>6331079.9699999969</v>
      </c>
      <c r="F641" s="249">
        <v>-0.21484800159017647</v>
      </c>
      <c r="G641" s="206"/>
      <c r="H641" s="129"/>
      <c r="I641" s="111"/>
    </row>
    <row r="642" spans="1:10" s="121" customFormat="1" ht="17.25" customHeight="1" x14ac:dyDescent="0.2">
      <c r="A642" s="6"/>
      <c r="B642" s="216"/>
      <c r="C642" s="573"/>
      <c r="D642" s="573"/>
      <c r="E642" s="333"/>
      <c r="F642" s="248"/>
      <c r="G642" s="206"/>
      <c r="H642" s="129"/>
      <c r="I642" s="120"/>
      <c r="J642" s="104"/>
    </row>
    <row r="643" spans="1:10" ht="12.75" x14ac:dyDescent="0.2">
      <c r="A643" s="114"/>
      <c r="B643" s="126" t="s">
        <v>437</v>
      </c>
      <c r="C643" s="127"/>
      <c r="D643" s="128"/>
      <c r="E643" s="407">
        <v>6844163.9300000006</v>
      </c>
      <c r="F643" s="408">
        <v>6.3147165821463735E-2</v>
      </c>
      <c r="G643" s="206"/>
      <c r="H643" s="129"/>
      <c r="I643" s="111"/>
      <c r="J643" s="104"/>
    </row>
    <row r="644" spans="1:10" ht="12.75" customHeight="1" x14ac:dyDescent="0.2">
      <c r="B644" s="216"/>
      <c r="C644" s="217"/>
      <c r="D644" s="196"/>
      <c r="E644" s="333"/>
      <c r="F644" s="248"/>
      <c r="G644" s="173"/>
      <c r="H644" s="130"/>
      <c r="I644" s="111"/>
      <c r="J644" s="104"/>
    </row>
    <row r="645" spans="1:10" ht="12.75" customHeight="1" x14ac:dyDescent="0.2">
      <c r="B645" s="126" t="s">
        <v>19</v>
      </c>
      <c r="C645" s="131"/>
      <c r="D645" s="132"/>
      <c r="E645" s="334"/>
      <c r="F645" s="249"/>
      <c r="G645" s="173"/>
      <c r="H645" s="130"/>
      <c r="I645" s="111"/>
    </row>
    <row r="646" spans="1:10" ht="12.75" customHeight="1" x14ac:dyDescent="0.2">
      <c r="B646" s="216"/>
      <c r="C646" s="217"/>
      <c r="D646" s="196"/>
      <c r="E646" s="247"/>
      <c r="F646" s="248"/>
      <c r="G646" s="173"/>
      <c r="H646" s="130"/>
      <c r="I646" s="111"/>
      <c r="J646" s="104"/>
    </row>
    <row r="647" spans="1:10" ht="12.75" customHeight="1" x14ac:dyDescent="0.2">
      <c r="B647" s="126" t="s">
        <v>44</v>
      </c>
      <c r="C647" s="131"/>
      <c r="D647" s="132"/>
      <c r="E647" s="334"/>
      <c r="F647" s="249"/>
      <c r="G647" s="173"/>
      <c r="H647" s="130"/>
      <c r="I647" s="111"/>
    </row>
    <row r="648" spans="1:10" ht="12.75" customHeight="1" x14ac:dyDescent="0.2">
      <c r="B648" s="216"/>
      <c r="C648" s="217"/>
      <c r="D648" s="196"/>
      <c r="E648" s="247"/>
      <c r="F648" s="248"/>
      <c r="G648" s="173"/>
      <c r="H648" s="130"/>
      <c r="I648" s="111"/>
      <c r="J648" s="104"/>
    </row>
    <row r="649" spans="1:10" ht="12.75" customHeight="1" x14ac:dyDescent="0.2">
      <c r="B649" s="233" t="s">
        <v>42</v>
      </c>
      <c r="C649" s="131"/>
      <c r="D649" s="132"/>
      <c r="E649" s="334"/>
      <c r="F649" s="249"/>
      <c r="G649" s="173"/>
      <c r="H649" s="130"/>
      <c r="I649" s="111"/>
      <c r="J649" s="104"/>
    </row>
    <row r="650" spans="1:10" ht="12.75" customHeight="1" x14ac:dyDescent="0.2">
      <c r="B650" s="149" t="s">
        <v>83</v>
      </c>
      <c r="C650" s="217"/>
      <c r="D650" s="230"/>
      <c r="E650" s="250">
        <v>5506</v>
      </c>
      <c r="F650" s="251"/>
      <c r="G650" s="173"/>
      <c r="H650" s="130"/>
      <c r="I650" s="111"/>
      <c r="J650" s="104"/>
    </row>
    <row r="651" spans="1:10" ht="16.5" customHeight="1" x14ac:dyDescent="0.2">
      <c r="B651" s="162" t="s">
        <v>84</v>
      </c>
      <c r="C651" s="231"/>
      <c r="D651" s="232"/>
      <c r="E651" s="252"/>
      <c r="F651" s="253"/>
      <c r="G651" s="173"/>
      <c r="H651" s="130"/>
      <c r="I651" s="111"/>
    </row>
    <row r="652" spans="1:10" ht="16.5" hidden="1" customHeight="1" x14ac:dyDescent="0.2">
      <c r="B652" s="71"/>
      <c r="C652" s="217"/>
      <c r="D652" s="196"/>
      <c r="E652" s="254"/>
      <c r="F652" s="255"/>
      <c r="G652" s="173"/>
      <c r="H652" s="130"/>
      <c r="I652" s="111"/>
    </row>
    <row r="653" spans="1:10" ht="16.5" hidden="1" customHeight="1" x14ac:dyDescent="0.2">
      <c r="B653" s="71"/>
      <c r="C653" s="217"/>
      <c r="D653" s="196"/>
      <c r="E653" s="254"/>
      <c r="F653" s="255"/>
      <c r="G653" s="173"/>
      <c r="H653" s="130"/>
      <c r="I653" s="111"/>
    </row>
    <row r="654" spans="1:10" ht="16.5" hidden="1" customHeight="1" x14ac:dyDescent="0.2">
      <c r="B654" s="71"/>
      <c r="C654" s="217"/>
      <c r="D654" s="196"/>
      <c r="E654" s="254"/>
      <c r="F654" s="255"/>
      <c r="G654" s="173"/>
      <c r="H654" s="130"/>
      <c r="I654" s="111"/>
    </row>
    <row r="655" spans="1:10" ht="16.5" hidden="1" customHeight="1" x14ac:dyDescent="0.2">
      <c r="B655" s="71"/>
      <c r="C655" s="217"/>
      <c r="D655" s="196"/>
      <c r="E655" s="254"/>
      <c r="F655" s="255"/>
      <c r="G655" s="173"/>
      <c r="H655" s="130"/>
      <c r="I655" s="111"/>
    </row>
    <row r="656" spans="1:10" ht="16.5" customHeight="1" x14ac:dyDescent="0.2">
      <c r="B656" s="71"/>
      <c r="C656" s="217"/>
      <c r="D656" s="196"/>
      <c r="E656" s="254"/>
      <c r="F656" s="255"/>
      <c r="G656" s="173"/>
      <c r="H656" s="130"/>
      <c r="I656" s="111"/>
    </row>
    <row r="657" spans="1:11" ht="16.5" customHeight="1" x14ac:dyDescent="0.2">
      <c r="B657" s="233" t="s">
        <v>384</v>
      </c>
      <c r="C657" s="131"/>
      <c r="D657" s="403"/>
      <c r="E657" s="334">
        <v>377342175</v>
      </c>
      <c r="F657" s="249">
        <v>0</v>
      </c>
      <c r="G657" s="173"/>
      <c r="H657" s="130"/>
      <c r="I657" s="111"/>
    </row>
    <row r="658" spans="1:11" ht="16.5" customHeight="1" thickBot="1" x14ac:dyDescent="0.25">
      <c r="B658" s="71"/>
      <c r="C658" s="217"/>
      <c r="D658" s="196"/>
      <c r="E658" s="254"/>
      <c r="F658" s="255"/>
      <c r="G658" s="173"/>
      <c r="H658" s="130"/>
      <c r="I658" s="111"/>
    </row>
    <row r="659" spans="1:11" ht="16.5" customHeight="1" thickBot="1" x14ac:dyDescent="0.25">
      <c r="B659" s="133" t="s">
        <v>289</v>
      </c>
      <c r="C659" s="134"/>
      <c r="D659" s="134"/>
      <c r="E659" s="332">
        <v>17040938388.728933</v>
      </c>
      <c r="F659" s="256">
        <v>-6.1517396002952474E-4</v>
      </c>
      <c r="G659" s="207"/>
      <c r="H659" s="135"/>
      <c r="I659" s="111"/>
      <c r="K659" s="209" t="b">
        <f>IF(ABS(E659-SUM(E510,E513:E517,m_maladie,E641,E643,E645,E647,E649:E651,E657))&lt;0.001,TRUE,FALSE)</f>
        <v>1</v>
      </c>
    </row>
    <row r="660" spans="1:11" ht="16.5" customHeight="1" x14ac:dyDescent="0.2">
      <c r="I660" s="111"/>
    </row>
    <row r="661" spans="1:11" s="136" customFormat="1" ht="39" customHeight="1" x14ac:dyDescent="0.2">
      <c r="A661" s="6"/>
      <c r="B661" s="5"/>
      <c r="C661" s="3"/>
      <c r="D661" s="3"/>
      <c r="E661" s="3"/>
      <c r="F661" s="3"/>
      <c r="G661" s="3"/>
      <c r="H661" s="3"/>
      <c r="I661" s="85"/>
      <c r="J661" s="104"/>
    </row>
  </sheetData>
  <dataConsolidate/>
  <mergeCells count="94">
    <mergeCell ref="B631:D631"/>
    <mergeCell ref="B636:C636"/>
    <mergeCell ref="B561:C561"/>
    <mergeCell ref="B558:C558"/>
    <mergeCell ref="B560:C560"/>
    <mergeCell ref="B572:D572"/>
    <mergeCell ref="B574:D574"/>
    <mergeCell ref="B559:C559"/>
    <mergeCell ref="B586:D586"/>
    <mergeCell ref="B581:D581"/>
    <mergeCell ref="B525:C525"/>
    <mergeCell ref="B541:C541"/>
    <mergeCell ref="B556:C556"/>
    <mergeCell ref="B548:C548"/>
    <mergeCell ref="B544:C544"/>
    <mergeCell ref="B526:C526"/>
    <mergeCell ref="B530:C530"/>
    <mergeCell ref="B547:C547"/>
    <mergeCell ref="B528:C528"/>
    <mergeCell ref="B527:C527"/>
    <mergeCell ref="B539:C539"/>
    <mergeCell ref="B538:C538"/>
    <mergeCell ref="B531:C531"/>
    <mergeCell ref="B535:C535"/>
    <mergeCell ref="B536:C536"/>
    <mergeCell ref="B542:C542"/>
    <mergeCell ref="B540:C540"/>
    <mergeCell ref="B537:C537"/>
    <mergeCell ref="B543:C543"/>
    <mergeCell ref="B562:C562"/>
    <mergeCell ref="B570:D570"/>
    <mergeCell ref="B553:C553"/>
    <mergeCell ref="B546:C546"/>
    <mergeCell ref="B564:C564"/>
    <mergeCell ref="B569:D569"/>
    <mergeCell ref="B551:C551"/>
    <mergeCell ref="B552:C552"/>
    <mergeCell ref="B554:C554"/>
    <mergeCell ref="B555:C555"/>
    <mergeCell ref="B563:C563"/>
    <mergeCell ref="B568:C568"/>
    <mergeCell ref="B583:D583"/>
    <mergeCell ref="B584:D584"/>
    <mergeCell ref="B557:C557"/>
    <mergeCell ref="B575:D575"/>
    <mergeCell ref="B576:D576"/>
    <mergeCell ref="B571:D571"/>
    <mergeCell ref="B577:D577"/>
    <mergeCell ref="B591:D591"/>
    <mergeCell ref="B592:D592"/>
    <mergeCell ref="B593:D593"/>
    <mergeCell ref="B594:D594"/>
    <mergeCell ref="B585:D585"/>
    <mergeCell ref="B587:D587"/>
    <mergeCell ref="B588:D588"/>
    <mergeCell ref="B589:D589"/>
    <mergeCell ref="B590:D590"/>
    <mergeCell ref="B605:D605"/>
    <mergeCell ref="B600:D600"/>
    <mergeCell ref="B601:D601"/>
    <mergeCell ref="B609:D609"/>
    <mergeCell ref="B618:D618"/>
    <mergeCell ref="B619:D619"/>
    <mergeCell ref="B610:D610"/>
    <mergeCell ref="B599:D599"/>
    <mergeCell ref="B606:D606"/>
    <mergeCell ref="B632:D632"/>
    <mergeCell ref="B620:D620"/>
    <mergeCell ref="B622:D622"/>
    <mergeCell ref="B623:D623"/>
    <mergeCell ref="B626:D626"/>
    <mergeCell ref="B625:D625"/>
    <mergeCell ref="B627:D627"/>
    <mergeCell ref="B628:D628"/>
    <mergeCell ref="B545:C545"/>
    <mergeCell ref="B613:D613"/>
    <mergeCell ref="B604:D604"/>
    <mergeCell ref="B582:D582"/>
    <mergeCell ref="B598:D598"/>
    <mergeCell ref="B611:D611"/>
    <mergeCell ref="B612:D612"/>
    <mergeCell ref="B595:D595"/>
    <mergeCell ref="B596:D596"/>
    <mergeCell ref="B608:D608"/>
    <mergeCell ref="B630:D630"/>
    <mergeCell ref="B602:D602"/>
    <mergeCell ref="B615:D615"/>
    <mergeCell ref="B614:D614"/>
    <mergeCell ref="B616:D616"/>
    <mergeCell ref="B617:D617"/>
    <mergeCell ref="B603:D603"/>
    <mergeCell ref="B629:D629"/>
    <mergeCell ref="B621:D621"/>
    <mergeCell ref="B607:D607"/>
  </mergeCells>
  <phoneticPr fontId="22" type="noConversion"/>
  <printOptions headings="1"/>
  <pageMargins left="0.19685039370078741" right="0.19685039370078741" top="0.27559055118110237" bottom="0.19685039370078741" header="0.31496062992125984" footer="0.51181102362204722"/>
  <pageSetup paperSize="9" scale="43" fitToHeight="7" orientation="portrait" r:id="rId1"/>
  <headerFooter alignWithMargins="0">
    <oddFooter xml:space="preserve">&amp;R&amp;8
</oddFooter>
  </headerFooter>
  <rowBreaks count="5" manualBreakCount="5">
    <brk id="156" max="8" man="1"/>
    <brk id="303" max="8" man="1"/>
    <brk id="426" max="8" man="1"/>
    <brk id="521" max="8" man="1"/>
    <brk id="632" max="8"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2">
    <tabColor indexed="45"/>
  </sheetPr>
  <dimension ref="A1:K609"/>
  <sheetViews>
    <sheetView showZeros="0" view="pageBreakPreview" topLeftCell="A454" zoomScale="115" zoomScaleNormal="100" zoomScaleSheetLayoutView="115" workbookViewId="0">
      <selection activeCell="E606" sqref="E606:F606"/>
    </sheetView>
  </sheetViews>
  <sheetFormatPr baseColWidth="10" defaultRowHeight="11.25" x14ac:dyDescent="0.2"/>
  <cols>
    <col min="1" max="1" width="4" style="6" customWidth="1"/>
    <col min="2" max="2" width="64.28515625" style="5" customWidth="1"/>
    <col min="3" max="3" width="15" style="3" bestFit="1" customWidth="1"/>
    <col min="4" max="4" width="15.42578125" style="3" customWidth="1"/>
    <col min="5" max="5" width="15" style="3" customWidth="1"/>
    <col min="6" max="6" width="14.85546875" style="3" bestFit="1" customWidth="1"/>
    <col min="7" max="7" width="13.140625" style="3" bestFit="1" customWidth="1"/>
    <col min="8" max="8" width="6.5703125" style="3" bestFit="1" customWidth="1"/>
    <col min="9" max="9" width="2.5703125" style="3" hidden="1" customWidth="1"/>
    <col min="10" max="10" width="4" style="5" bestFit="1" customWidth="1"/>
    <col min="11" max="16384" width="11.42578125" style="5"/>
  </cols>
  <sheetData>
    <row r="1" spans="1:9" ht="9" customHeight="1" x14ac:dyDescent="0.2">
      <c r="A1" s="1"/>
      <c r="B1" s="43"/>
      <c r="F1" s="5"/>
      <c r="G1" s="5"/>
      <c r="H1" s="5"/>
      <c r="I1" s="4"/>
    </row>
    <row r="2" spans="1:9" ht="18" customHeight="1" x14ac:dyDescent="0.25">
      <c r="B2" s="7" t="s">
        <v>288</v>
      </c>
      <c r="C2" s="8"/>
      <c r="D2" s="8"/>
      <c r="E2" s="8"/>
      <c r="F2" s="8"/>
      <c r="G2" s="8"/>
      <c r="H2" s="8"/>
      <c r="I2" s="8"/>
    </row>
    <row r="3" spans="1:9" ht="12" customHeight="1" x14ac:dyDescent="0.2">
      <c r="B3" s="9"/>
      <c r="C3" s="10" t="str">
        <f>AT_mnt!C3</f>
        <v>MOIS DE JANVIER 2024</v>
      </c>
      <c r="D3" s="11"/>
    </row>
    <row r="4" spans="1:9" ht="14.25" customHeight="1" x14ac:dyDescent="0.2">
      <c r="B4" s="12" t="s">
        <v>275</v>
      </c>
      <c r="C4" s="13"/>
      <c r="D4" s="13"/>
      <c r="E4" s="13"/>
      <c r="F4" s="14"/>
      <c r="G4" s="15"/>
      <c r="H4" s="5"/>
      <c r="I4" s="5"/>
    </row>
    <row r="5" spans="1:9" ht="12" customHeight="1" x14ac:dyDescent="0.2">
      <c r="B5" s="16" t="s">
        <v>4</v>
      </c>
      <c r="C5" s="18" t="s">
        <v>6</v>
      </c>
      <c r="D5" s="219" t="s">
        <v>3</v>
      </c>
      <c r="E5" s="219" t="s">
        <v>237</v>
      </c>
      <c r="F5" s="19" t="str">
        <f>Maladie_mnt!$H$5</f>
        <v>GAM</v>
      </c>
      <c r="G5" s="20"/>
      <c r="H5" s="5"/>
      <c r="I5" s="5"/>
    </row>
    <row r="6" spans="1:9" ht="9.75" customHeight="1" x14ac:dyDescent="0.2">
      <c r="B6" s="21"/>
      <c r="C6" s="17"/>
      <c r="D6" s="220" t="s">
        <v>241</v>
      </c>
      <c r="E6" s="220" t="s">
        <v>239</v>
      </c>
      <c r="F6" s="22" t="str">
        <f>Maladie_mnt!$H$6</f>
        <v>en %</v>
      </c>
      <c r="G6" s="23"/>
      <c r="H6" s="5"/>
      <c r="I6" s="5"/>
    </row>
    <row r="7" spans="1:9" s="28" customFormat="1" ht="16.5" customHeight="1" x14ac:dyDescent="0.2">
      <c r="A7" s="24"/>
      <c r="B7" s="25" t="s">
        <v>170</v>
      </c>
      <c r="C7" s="26"/>
      <c r="D7" s="221"/>
      <c r="E7" s="221"/>
      <c r="F7" s="181"/>
      <c r="G7" s="27"/>
    </row>
    <row r="8" spans="1:9" ht="12" customHeight="1" x14ac:dyDescent="0.2">
      <c r="B8" s="31" t="s">
        <v>88</v>
      </c>
      <c r="C8" s="30"/>
      <c r="D8" s="222"/>
      <c r="E8" s="222"/>
      <c r="F8" s="179"/>
      <c r="G8" s="20"/>
      <c r="H8" s="5"/>
      <c r="I8" s="5"/>
    </row>
    <row r="9" spans="1:9" ht="10.5" customHeight="1" x14ac:dyDescent="0.2">
      <c r="B9" s="16" t="s">
        <v>22</v>
      </c>
      <c r="C9" s="289">
        <v>2593834.8999999985</v>
      </c>
      <c r="D9" s="290">
        <v>28478.080000000005</v>
      </c>
      <c r="E9" s="290">
        <v>12541.609999999999</v>
      </c>
      <c r="F9" s="179">
        <v>-5.4259361559643837E-2</v>
      </c>
      <c r="G9" s="20"/>
      <c r="H9" s="5"/>
      <c r="I9" s="5"/>
    </row>
    <row r="10" spans="1:9" ht="10.5" customHeight="1" x14ac:dyDescent="0.2">
      <c r="B10" s="16" t="s">
        <v>100</v>
      </c>
      <c r="C10" s="289">
        <v>47518.559999999998</v>
      </c>
      <c r="D10" s="290"/>
      <c r="E10" s="290">
        <v>82.5</v>
      </c>
      <c r="F10" s="179">
        <v>-0.17160716044583257</v>
      </c>
      <c r="G10" s="20"/>
      <c r="H10" s="5"/>
      <c r="I10" s="5"/>
    </row>
    <row r="11" spans="1:9" ht="10.5" customHeight="1" x14ac:dyDescent="0.2">
      <c r="B11" s="16" t="s">
        <v>340</v>
      </c>
      <c r="C11" s="289">
        <v>398687.26000000013</v>
      </c>
      <c r="D11" s="290">
        <v>3226.4500000000003</v>
      </c>
      <c r="E11" s="290">
        <v>1040.5200000000002</v>
      </c>
      <c r="F11" s="179">
        <v>-5.2472863424392502E-2</v>
      </c>
      <c r="G11" s="20"/>
      <c r="H11" s="5"/>
      <c r="I11" s="5"/>
    </row>
    <row r="12" spans="1:9" ht="10.5" customHeight="1" x14ac:dyDescent="0.2">
      <c r="B12" s="340" t="s">
        <v>90</v>
      </c>
      <c r="C12" s="289">
        <v>398259.10000000009</v>
      </c>
      <c r="D12" s="290">
        <v>3226.4500000000003</v>
      </c>
      <c r="E12" s="290">
        <v>1030.92</v>
      </c>
      <c r="F12" s="179">
        <v>-5.2075485961171397E-2</v>
      </c>
      <c r="G12" s="20"/>
      <c r="H12" s="5"/>
      <c r="I12" s="5"/>
    </row>
    <row r="13" spans="1:9" ht="10.5" customHeight="1" x14ac:dyDescent="0.2">
      <c r="B13" s="33" t="s">
        <v>304</v>
      </c>
      <c r="C13" s="289">
        <v>5299.8099999999995</v>
      </c>
      <c r="D13" s="290">
        <v>171.51999999999998</v>
      </c>
      <c r="E13" s="290"/>
      <c r="F13" s="179">
        <v>-7.7408224939420123E-2</v>
      </c>
      <c r="G13" s="20"/>
      <c r="H13" s="5"/>
      <c r="I13" s="5"/>
    </row>
    <row r="14" spans="1:9" ht="10.5" customHeight="1" x14ac:dyDescent="0.2">
      <c r="B14" s="33" t="s">
        <v>305</v>
      </c>
      <c r="C14" s="289">
        <v>122.93</v>
      </c>
      <c r="D14" s="290">
        <v>122.93</v>
      </c>
      <c r="E14" s="290"/>
      <c r="F14" s="179"/>
      <c r="G14" s="20"/>
      <c r="H14" s="5"/>
      <c r="I14" s="5"/>
    </row>
    <row r="15" spans="1:9" ht="10.5" customHeight="1" x14ac:dyDescent="0.2">
      <c r="B15" s="33" t="s">
        <v>306</v>
      </c>
      <c r="C15" s="289"/>
      <c r="D15" s="290"/>
      <c r="E15" s="290"/>
      <c r="F15" s="179"/>
      <c r="G15" s="20"/>
      <c r="H15" s="5"/>
      <c r="I15" s="5"/>
    </row>
    <row r="16" spans="1:9" ht="10.5" customHeight="1" x14ac:dyDescent="0.2">
      <c r="B16" s="33" t="s">
        <v>307</v>
      </c>
      <c r="C16" s="289">
        <v>317492.59000000014</v>
      </c>
      <c r="D16" s="290">
        <v>1517.2700000000002</v>
      </c>
      <c r="E16" s="290">
        <v>742.80000000000007</v>
      </c>
      <c r="F16" s="179">
        <v>-7.2718065804206811E-2</v>
      </c>
      <c r="G16" s="20"/>
      <c r="H16" s="5"/>
      <c r="I16" s="5"/>
    </row>
    <row r="17" spans="1:9" ht="10.5" customHeight="1" x14ac:dyDescent="0.2">
      <c r="B17" s="33" t="s">
        <v>308</v>
      </c>
      <c r="C17" s="289">
        <v>115.39000000000001</v>
      </c>
      <c r="D17" s="290">
        <v>50.300000000000004</v>
      </c>
      <c r="E17" s="290"/>
      <c r="F17" s="179">
        <v>-0.1711083973852453</v>
      </c>
      <c r="G17" s="20"/>
      <c r="H17" s="5"/>
      <c r="I17" s="5"/>
    </row>
    <row r="18" spans="1:9" ht="10.5" customHeight="1" x14ac:dyDescent="0.2">
      <c r="B18" s="33" t="s">
        <v>309</v>
      </c>
      <c r="C18" s="289">
        <v>75228.379999999946</v>
      </c>
      <c r="D18" s="290">
        <v>1364.4299999999998</v>
      </c>
      <c r="E18" s="290">
        <v>288.12000000000006</v>
      </c>
      <c r="F18" s="179">
        <v>5.7123264379252525E-2</v>
      </c>
      <c r="G18" s="20"/>
      <c r="H18" s="5"/>
      <c r="I18" s="5"/>
    </row>
    <row r="19" spans="1:9" ht="10.5" customHeight="1" x14ac:dyDescent="0.2">
      <c r="B19" s="33" t="s">
        <v>89</v>
      </c>
      <c r="C19" s="289">
        <v>428.15999999999997</v>
      </c>
      <c r="D19" s="290"/>
      <c r="E19" s="290">
        <v>9.6</v>
      </c>
      <c r="F19" s="179">
        <v>-0.31829254700909149</v>
      </c>
      <c r="G19" s="20"/>
      <c r="H19" s="5"/>
      <c r="I19" s="5"/>
    </row>
    <row r="20" spans="1:9" x14ac:dyDescent="0.2">
      <c r="B20" s="16" t="s">
        <v>491</v>
      </c>
      <c r="C20" s="289"/>
      <c r="D20" s="290"/>
      <c r="E20" s="290"/>
      <c r="F20" s="179"/>
      <c r="G20" s="20"/>
      <c r="H20" s="5"/>
      <c r="I20" s="5"/>
    </row>
    <row r="21" spans="1:9" ht="10.5" customHeight="1" x14ac:dyDescent="0.2">
      <c r="B21" s="16" t="s">
        <v>97</v>
      </c>
      <c r="C21" s="289"/>
      <c r="D21" s="290"/>
      <c r="E21" s="290"/>
      <c r="F21" s="179"/>
      <c r="G21" s="20"/>
      <c r="H21" s="5"/>
      <c r="I21" s="5"/>
    </row>
    <row r="22" spans="1:9" ht="10.5" customHeight="1" x14ac:dyDescent="0.2">
      <c r="B22" s="16" t="s">
        <v>96</v>
      </c>
      <c r="C22" s="289"/>
      <c r="D22" s="290"/>
      <c r="E22" s="290"/>
      <c r="F22" s="179"/>
      <c r="G22" s="20"/>
      <c r="H22" s="5"/>
      <c r="I22" s="5"/>
    </row>
    <row r="23" spans="1:9" ht="10.5" customHeight="1" x14ac:dyDescent="0.2">
      <c r="B23" s="16" t="s">
        <v>91</v>
      </c>
      <c r="C23" s="289"/>
      <c r="D23" s="290"/>
      <c r="E23" s="290"/>
      <c r="F23" s="179"/>
      <c r="G23" s="34"/>
      <c r="H23" s="5"/>
      <c r="I23" s="5"/>
    </row>
    <row r="24" spans="1:9" ht="10.5" customHeight="1" x14ac:dyDescent="0.2">
      <c r="B24" s="16" t="s">
        <v>252</v>
      </c>
      <c r="C24" s="289"/>
      <c r="D24" s="290"/>
      <c r="E24" s="290"/>
      <c r="F24" s="179"/>
      <c r="G24" s="34"/>
      <c r="H24" s="5"/>
      <c r="I24" s="5"/>
    </row>
    <row r="25" spans="1:9" ht="10.5" customHeight="1" x14ac:dyDescent="0.2">
      <c r="B25" s="16" t="s">
        <v>95</v>
      </c>
      <c r="C25" s="289">
        <v>18.400000000000002</v>
      </c>
      <c r="D25" s="290">
        <v>18.400000000000002</v>
      </c>
      <c r="E25" s="290"/>
      <c r="F25" s="179"/>
      <c r="G25" s="34"/>
      <c r="H25" s="5"/>
      <c r="I25" s="5"/>
    </row>
    <row r="26" spans="1:9" s="486" customFormat="1" ht="10.5" customHeight="1" x14ac:dyDescent="0.2">
      <c r="A26" s="452"/>
      <c r="B26" s="563" t="s">
        <v>310</v>
      </c>
      <c r="C26" s="568"/>
      <c r="D26" s="569"/>
      <c r="E26" s="569"/>
      <c r="F26" s="570"/>
      <c r="G26" s="571"/>
    </row>
    <row r="27" spans="1:9" s="486" customFormat="1" ht="10.5" customHeight="1" x14ac:dyDescent="0.2">
      <c r="A27" s="452"/>
      <c r="B27" s="563" t="s">
        <v>311</v>
      </c>
      <c r="C27" s="568"/>
      <c r="D27" s="569"/>
      <c r="E27" s="569"/>
      <c r="F27" s="570"/>
      <c r="G27" s="571"/>
    </row>
    <row r="28" spans="1:9" s="486" customFormat="1" ht="10.5" customHeight="1" x14ac:dyDescent="0.2">
      <c r="A28" s="452"/>
      <c r="B28" s="563" t="s">
        <v>312</v>
      </c>
      <c r="C28" s="568"/>
      <c r="D28" s="569"/>
      <c r="E28" s="569"/>
      <c r="F28" s="570"/>
      <c r="G28" s="571"/>
    </row>
    <row r="29" spans="1:9" s="486" customFormat="1" ht="10.5" customHeight="1" x14ac:dyDescent="0.2">
      <c r="A29" s="452"/>
      <c r="B29" s="563" t="s">
        <v>313</v>
      </c>
      <c r="C29" s="568"/>
      <c r="D29" s="569"/>
      <c r="E29" s="569"/>
      <c r="F29" s="570"/>
      <c r="G29" s="571"/>
    </row>
    <row r="30" spans="1:9" ht="10.5" customHeight="1" x14ac:dyDescent="0.2">
      <c r="B30" s="16" t="s">
        <v>417</v>
      </c>
      <c r="C30" s="289">
        <v>620851.19874500006</v>
      </c>
      <c r="D30" s="290"/>
      <c r="E30" s="290"/>
      <c r="F30" s="179">
        <v>-0.16184606717973293</v>
      </c>
      <c r="G30" s="34"/>
      <c r="H30" s="5"/>
      <c r="I30" s="5"/>
    </row>
    <row r="31" spans="1:9" ht="10.5" customHeight="1" x14ac:dyDescent="0.2">
      <c r="B31" s="16" t="s">
        <v>381</v>
      </c>
      <c r="C31" s="289">
        <v>83378.239999999991</v>
      </c>
      <c r="D31" s="290"/>
      <c r="E31" s="290">
        <v>435</v>
      </c>
      <c r="F31" s="179">
        <v>-1.8157059091047145E-2</v>
      </c>
      <c r="G31" s="34"/>
      <c r="H31" s="5"/>
      <c r="I31" s="5"/>
    </row>
    <row r="32" spans="1:9" ht="10.5" customHeight="1" x14ac:dyDescent="0.2">
      <c r="B32" s="574" t="s">
        <v>448</v>
      </c>
      <c r="C32" s="289"/>
      <c r="D32" s="290"/>
      <c r="E32" s="290"/>
      <c r="F32" s="179"/>
      <c r="G32" s="34"/>
      <c r="H32" s="5"/>
      <c r="I32" s="5"/>
    </row>
    <row r="33" spans="1:9" ht="10.5" customHeight="1" x14ac:dyDescent="0.2">
      <c r="B33" s="574" t="s">
        <v>489</v>
      </c>
      <c r="C33" s="289"/>
      <c r="D33" s="290"/>
      <c r="E33" s="290"/>
      <c r="F33" s="179"/>
      <c r="G33" s="34"/>
      <c r="H33" s="5"/>
      <c r="I33" s="5"/>
    </row>
    <row r="34" spans="1:9" ht="10.5" customHeight="1" x14ac:dyDescent="0.2">
      <c r="B34" s="16" t="s">
        <v>99</v>
      </c>
      <c r="C34" s="289">
        <v>840</v>
      </c>
      <c r="D34" s="290">
        <v>680</v>
      </c>
      <c r="E34" s="290"/>
      <c r="F34" s="179">
        <v>0.16666666666666674</v>
      </c>
      <c r="G34" s="34"/>
      <c r="H34" s="5"/>
      <c r="I34" s="5"/>
    </row>
    <row r="35" spans="1:9" s="28" customFormat="1" ht="10.5" customHeight="1" x14ac:dyDescent="0.2">
      <c r="A35" s="24"/>
      <c r="B35" s="16" t="s">
        <v>98</v>
      </c>
      <c r="C35" s="289"/>
      <c r="D35" s="290"/>
      <c r="E35" s="290"/>
      <c r="F35" s="179"/>
      <c r="G35" s="36"/>
      <c r="H35" s="5"/>
    </row>
    <row r="36" spans="1:9" s="28" customFormat="1" ht="10.5" customHeight="1" x14ac:dyDescent="0.2">
      <c r="A36" s="24"/>
      <c r="B36" s="16" t="s">
        <v>250</v>
      </c>
      <c r="C36" s="291"/>
      <c r="D36" s="292"/>
      <c r="E36" s="292"/>
      <c r="F36" s="178"/>
      <c r="G36" s="36"/>
    </row>
    <row r="37" spans="1:9" s="28" customFormat="1" ht="24.75" customHeight="1" x14ac:dyDescent="0.2">
      <c r="A37" s="24"/>
      <c r="B37" s="35" t="s">
        <v>101</v>
      </c>
      <c r="C37" s="291">
        <v>3745128.5587449991</v>
      </c>
      <c r="D37" s="292">
        <v>32402.930000000008</v>
      </c>
      <c r="E37" s="292">
        <v>14099.63</v>
      </c>
      <c r="F37" s="178">
        <v>-7.4643529308001222E-2</v>
      </c>
      <c r="G37" s="36"/>
    </row>
    <row r="38" spans="1:9" ht="10.5" customHeight="1" x14ac:dyDescent="0.2">
      <c r="B38" s="31" t="s">
        <v>102</v>
      </c>
      <c r="C38" s="291"/>
      <c r="D38" s="292"/>
      <c r="E38" s="292"/>
      <c r="F38" s="178"/>
      <c r="G38" s="20"/>
      <c r="H38" s="5"/>
      <c r="I38" s="5"/>
    </row>
    <row r="39" spans="1:9" ht="10.5" customHeight="1" x14ac:dyDescent="0.2">
      <c r="B39" s="16" t="s">
        <v>104</v>
      </c>
      <c r="C39" s="289">
        <v>11593494.57</v>
      </c>
      <c r="D39" s="290">
        <v>6530200.2400000021</v>
      </c>
      <c r="E39" s="290">
        <v>46015.770000000004</v>
      </c>
      <c r="F39" s="179">
        <v>-4.8644102461447458E-2</v>
      </c>
      <c r="G39" s="34"/>
      <c r="H39" s="5"/>
      <c r="I39" s="5"/>
    </row>
    <row r="40" spans="1:9" ht="10.5" customHeight="1" x14ac:dyDescent="0.2">
      <c r="B40" s="33" t="s">
        <v>106</v>
      </c>
      <c r="C40" s="289">
        <v>11585096.489999998</v>
      </c>
      <c r="D40" s="290">
        <v>6527959.3900000015</v>
      </c>
      <c r="E40" s="290">
        <v>46015.770000000004</v>
      </c>
      <c r="F40" s="179">
        <v>-4.8607499415189159E-2</v>
      </c>
      <c r="G40" s="34"/>
      <c r="H40" s="5"/>
      <c r="I40" s="5"/>
    </row>
    <row r="41" spans="1:9" ht="10.5" customHeight="1" x14ac:dyDescent="0.2">
      <c r="B41" s="33" t="s">
        <v>304</v>
      </c>
      <c r="C41" s="289">
        <v>68939.03</v>
      </c>
      <c r="D41" s="290">
        <v>56964.21</v>
      </c>
      <c r="E41" s="290">
        <v>102.61</v>
      </c>
      <c r="F41" s="179">
        <v>-0.1937896605752919</v>
      </c>
      <c r="G41" s="34"/>
      <c r="H41" s="5"/>
      <c r="I41" s="5"/>
    </row>
    <row r="42" spans="1:9" ht="10.5" customHeight="1" x14ac:dyDescent="0.2">
      <c r="B42" s="33" t="s">
        <v>305</v>
      </c>
      <c r="C42" s="289">
        <v>3753392.1300000004</v>
      </c>
      <c r="D42" s="290">
        <v>3703628.7</v>
      </c>
      <c r="E42" s="290">
        <v>16698.68</v>
      </c>
      <c r="F42" s="179">
        <v>-6.3616273485175401E-2</v>
      </c>
      <c r="G42" s="34"/>
      <c r="H42" s="5"/>
      <c r="I42" s="5"/>
    </row>
    <row r="43" spans="1:9" ht="10.5" customHeight="1" x14ac:dyDescent="0.2">
      <c r="B43" s="33" t="s">
        <v>306</v>
      </c>
      <c r="C43" s="289">
        <v>2432096.2300000028</v>
      </c>
      <c r="D43" s="290">
        <v>2274682.8900000029</v>
      </c>
      <c r="E43" s="290">
        <v>9408.8299999999981</v>
      </c>
      <c r="F43" s="179">
        <v>-4.8206529664757358E-2</v>
      </c>
      <c r="G43" s="34"/>
      <c r="H43" s="5"/>
      <c r="I43" s="5"/>
    </row>
    <row r="44" spans="1:9" ht="10.5" customHeight="1" x14ac:dyDescent="0.2">
      <c r="B44" s="33" t="s">
        <v>307</v>
      </c>
      <c r="C44" s="289">
        <v>4476672.0999999978</v>
      </c>
      <c r="D44" s="290">
        <v>89811.590000000026</v>
      </c>
      <c r="E44" s="290">
        <v>16535.200000000004</v>
      </c>
      <c r="F44" s="179">
        <v>-3.106317995947272E-2</v>
      </c>
      <c r="G44" s="34"/>
      <c r="H44" s="5"/>
      <c r="I44" s="5"/>
    </row>
    <row r="45" spans="1:9" ht="10.5" customHeight="1" x14ac:dyDescent="0.2">
      <c r="B45" s="33" t="s">
        <v>308</v>
      </c>
      <c r="C45" s="289">
        <v>80272.200000000128</v>
      </c>
      <c r="D45" s="290">
        <v>18479.670000000006</v>
      </c>
      <c r="E45" s="290">
        <v>320.74999999999994</v>
      </c>
      <c r="F45" s="179">
        <v>7.2799341503420933E-2</v>
      </c>
      <c r="G45" s="34"/>
      <c r="H45" s="5"/>
      <c r="I45" s="5"/>
    </row>
    <row r="46" spans="1:9" ht="10.5" customHeight="1" x14ac:dyDescent="0.2">
      <c r="B46" s="33" t="s">
        <v>309</v>
      </c>
      <c r="C46" s="289">
        <v>773724.7999999997</v>
      </c>
      <c r="D46" s="290">
        <v>384392.32999999955</v>
      </c>
      <c r="E46" s="290">
        <v>2949.7</v>
      </c>
      <c r="F46" s="179">
        <v>-7.0931544571048E-2</v>
      </c>
      <c r="G46" s="34"/>
      <c r="H46" s="5"/>
      <c r="I46" s="5"/>
    </row>
    <row r="47" spans="1:9" ht="10.5" customHeight="1" x14ac:dyDescent="0.2">
      <c r="B47" s="33" t="s">
        <v>105</v>
      </c>
      <c r="C47" s="289">
        <v>8398.0800000000036</v>
      </c>
      <c r="D47" s="290">
        <v>2240.8500000000004</v>
      </c>
      <c r="E47" s="290"/>
      <c r="F47" s="179">
        <v>-9.6591110790782309E-2</v>
      </c>
      <c r="G47" s="34"/>
      <c r="H47" s="5"/>
      <c r="I47" s="5"/>
    </row>
    <row r="48" spans="1:9" ht="10.5" customHeight="1" x14ac:dyDescent="0.2">
      <c r="B48" s="16" t="s">
        <v>22</v>
      </c>
      <c r="C48" s="289">
        <v>5218119.8000000017</v>
      </c>
      <c r="D48" s="290">
        <v>954131.71000000066</v>
      </c>
      <c r="E48" s="290">
        <v>20304.71</v>
      </c>
      <c r="F48" s="179">
        <v>-4.9341641478821363E-2</v>
      </c>
      <c r="G48" s="34"/>
      <c r="H48" s="5"/>
      <c r="I48" s="5"/>
    </row>
    <row r="49" spans="1:9" ht="10.5" customHeight="1" x14ac:dyDescent="0.2">
      <c r="B49" s="16" t="s">
        <v>107</v>
      </c>
      <c r="C49" s="289">
        <v>89499.359999999957</v>
      </c>
      <c r="D49" s="290">
        <v>89499.359999999957</v>
      </c>
      <c r="E49" s="290">
        <v>465.15</v>
      </c>
      <c r="F49" s="179">
        <v>2.1006178050564372E-5</v>
      </c>
      <c r="G49" s="34"/>
      <c r="H49" s="5"/>
      <c r="I49" s="5"/>
    </row>
    <row r="50" spans="1:9" ht="10.5" customHeight="1" x14ac:dyDescent="0.2">
      <c r="B50" s="33" t="s">
        <v>110</v>
      </c>
      <c r="C50" s="289">
        <v>54641.539999999979</v>
      </c>
      <c r="D50" s="290">
        <v>54641.539999999979</v>
      </c>
      <c r="E50" s="290">
        <v>465.15</v>
      </c>
      <c r="F50" s="179">
        <v>-4.9182701250801819E-2</v>
      </c>
      <c r="G50" s="34"/>
      <c r="H50" s="5"/>
      <c r="I50" s="5"/>
    </row>
    <row r="51" spans="1:9" ht="10.5" customHeight="1" x14ac:dyDescent="0.2">
      <c r="B51" s="33" t="s">
        <v>109</v>
      </c>
      <c r="C51" s="289">
        <v>32307.819999999985</v>
      </c>
      <c r="D51" s="290">
        <v>32307.819999999985</v>
      </c>
      <c r="E51" s="290"/>
      <c r="F51" s="179">
        <v>6.3474032332977437E-2</v>
      </c>
      <c r="G51" s="34"/>
      <c r="H51" s="5"/>
      <c r="I51" s="5"/>
    </row>
    <row r="52" spans="1:9" ht="10.5" customHeight="1" x14ac:dyDescent="0.2">
      <c r="B52" s="33" t="s">
        <v>112</v>
      </c>
      <c r="C52" s="289">
        <v>2550</v>
      </c>
      <c r="D52" s="290">
        <v>2550</v>
      </c>
      <c r="E52" s="290"/>
      <c r="F52" s="179">
        <v>0.54545454545454541</v>
      </c>
      <c r="G52" s="20"/>
      <c r="H52" s="5"/>
      <c r="I52" s="5"/>
    </row>
    <row r="53" spans="1:9" ht="10.5" customHeight="1" x14ac:dyDescent="0.2">
      <c r="B53" s="33" t="s">
        <v>111</v>
      </c>
      <c r="C53" s="289"/>
      <c r="D53" s="290"/>
      <c r="E53" s="290"/>
      <c r="F53" s="179"/>
      <c r="G53" s="20"/>
      <c r="H53" s="5"/>
      <c r="I53" s="5"/>
    </row>
    <row r="54" spans="1:9" ht="10.5" customHeight="1" x14ac:dyDescent="0.2">
      <c r="B54" s="16" t="s">
        <v>103</v>
      </c>
      <c r="C54" s="289"/>
      <c r="D54" s="290"/>
      <c r="E54" s="290"/>
      <c r="F54" s="179"/>
      <c r="G54" s="34"/>
      <c r="H54" s="5"/>
      <c r="I54" s="5"/>
    </row>
    <row r="55" spans="1:9" ht="10.5" customHeight="1" x14ac:dyDescent="0.2">
      <c r="B55" s="16" t="s">
        <v>96</v>
      </c>
      <c r="C55" s="289"/>
      <c r="D55" s="290"/>
      <c r="E55" s="290"/>
      <c r="F55" s="179"/>
      <c r="G55" s="34"/>
      <c r="H55" s="5"/>
      <c r="I55" s="5"/>
    </row>
    <row r="56" spans="1:9" ht="10.5" customHeight="1" x14ac:dyDescent="0.2">
      <c r="B56" s="16" t="s">
        <v>95</v>
      </c>
      <c r="C56" s="289">
        <v>38354.119999999995</v>
      </c>
      <c r="D56" s="290">
        <v>38354.119999999995</v>
      </c>
      <c r="E56" s="290">
        <v>36.800000000000004</v>
      </c>
      <c r="F56" s="179">
        <v>-6.3051909409905793E-2</v>
      </c>
      <c r="G56" s="34"/>
      <c r="H56" s="5"/>
      <c r="I56" s="5"/>
    </row>
    <row r="57" spans="1:9" ht="10.5" customHeight="1" x14ac:dyDescent="0.2">
      <c r="B57" s="16" t="s">
        <v>381</v>
      </c>
      <c r="C57" s="289">
        <v>79392.280000000013</v>
      </c>
      <c r="D57" s="290"/>
      <c r="E57" s="290">
        <v>472</v>
      </c>
      <c r="F57" s="179">
        <v>0.14107420017508732</v>
      </c>
      <c r="G57" s="34"/>
      <c r="H57" s="5"/>
      <c r="I57" s="5"/>
    </row>
    <row r="58" spans="1:9" s="486" customFormat="1" ht="10.5" customHeight="1" x14ac:dyDescent="0.2">
      <c r="A58" s="452"/>
      <c r="B58" s="563" t="s">
        <v>310</v>
      </c>
      <c r="C58" s="568"/>
      <c r="D58" s="569"/>
      <c r="E58" s="569"/>
      <c r="F58" s="570"/>
      <c r="G58" s="571"/>
    </row>
    <row r="59" spans="1:9" s="486" customFormat="1" ht="10.5" customHeight="1" x14ac:dyDescent="0.2">
      <c r="A59" s="452"/>
      <c r="B59" s="563" t="s">
        <v>311</v>
      </c>
      <c r="C59" s="568"/>
      <c r="D59" s="569"/>
      <c r="E59" s="569"/>
      <c r="F59" s="570"/>
      <c r="G59" s="571"/>
    </row>
    <row r="60" spans="1:9" s="486" customFormat="1" ht="10.5" customHeight="1" x14ac:dyDescent="0.2">
      <c r="A60" s="452"/>
      <c r="B60" s="563" t="s">
        <v>312</v>
      </c>
      <c r="C60" s="568"/>
      <c r="D60" s="569"/>
      <c r="E60" s="569"/>
      <c r="F60" s="570"/>
      <c r="G60" s="571"/>
    </row>
    <row r="61" spans="1:9" s="486" customFormat="1" ht="10.5" customHeight="1" x14ac:dyDescent="0.2">
      <c r="A61" s="452"/>
      <c r="B61" s="563" t="s">
        <v>313</v>
      </c>
      <c r="C61" s="568"/>
      <c r="D61" s="569"/>
      <c r="E61" s="569"/>
      <c r="F61" s="570"/>
      <c r="G61" s="571"/>
    </row>
    <row r="62" spans="1:9" ht="10.5" customHeight="1" x14ac:dyDescent="0.2">
      <c r="B62" s="16" t="s">
        <v>417</v>
      </c>
      <c r="C62" s="289">
        <v>217109.99239</v>
      </c>
      <c r="D62" s="290"/>
      <c r="E62" s="290"/>
      <c r="F62" s="179">
        <v>0.28115876728710165</v>
      </c>
      <c r="G62" s="34"/>
      <c r="H62" s="5"/>
      <c r="I62" s="5"/>
    </row>
    <row r="63" spans="1:9" ht="10.5" customHeight="1" x14ac:dyDescent="0.2">
      <c r="B63" s="16" t="s">
        <v>94</v>
      </c>
      <c r="C63" s="289"/>
      <c r="D63" s="290"/>
      <c r="E63" s="290"/>
      <c r="F63" s="179"/>
      <c r="G63" s="34"/>
      <c r="H63" s="5"/>
      <c r="I63" s="5"/>
    </row>
    <row r="64" spans="1:9" s="28" customFormat="1" ht="10.5" customHeight="1" x14ac:dyDescent="0.2">
      <c r="A64" s="24"/>
      <c r="B64" s="16" t="s">
        <v>92</v>
      </c>
      <c r="C64" s="289">
        <v>350</v>
      </c>
      <c r="D64" s="290"/>
      <c r="E64" s="290"/>
      <c r="F64" s="179">
        <v>-0.15085642195157456</v>
      </c>
      <c r="G64" s="27"/>
      <c r="H64" s="5"/>
    </row>
    <row r="65" spans="1:9" ht="10.5" customHeight="1" x14ac:dyDescent="0.2">
      <c r="B65" s="16" t="s">
        <v>93</v>
      </c>
      <c r="C65" s="289">
        <v>220</v>
      </c>
      <c r="D65" s="290"/>
      <c r="E65" s="290"/>
      <c r="F65" s="179"/>
      <c r="G65" s="20"/>
      <c r="H65" s="5"/>
      <c r="I65" s="5"/>
    </row>
    <row r="66" spans="1:9" ht="12" customHeight="1" x14ac:dyDescent="0.2">
      <c r="B66" s="16" t="s">
        <v>91</v>
      </c>
      <c r="C66" s="289">
        <v>30</v>
      </c>
      <c r="D66" s="290"/>
      <c r="E66" s="290"/>
      <c r="F66" s="179"/>
      <c r="G66" s="34"/>
      <c r="H66" s="5"/>
      <c r="I66" s="5"/>
    </row>
    <row r="67" spans="1:9" ht="10.5" customHeight="1" x14ac:dyDescent="0.2">
      <c r="B67" s="16" t="s">
        <v>100</v>
      </c>
      <c r="C67" s="289">
        <v>399.73</v>
      </c>
      <c r="D67" s="290"/>
      <c r="E67" s="290"/>
      <c r="F67" s="179"/>
      <c r="G67" s="34"/>
      <c r="H67" s="5"/>
      <c r="I67" s="5"/>
    </row>
    <row r="68" spans="1:9" ht="10.5" customHeight="1" x14ac:dyDescent="0.2">
      <c r="B68" s="16" t="s">
        <v>491</v>
      </c>
      <c r="C68" s="289"/>
      <c r="D68" s="290"/>
      <c r="E68" s="290"/>
      <c r="F68" s="179"/>
      <c r="G68" s="34"/>
      <c r="H68" s="5"/>
      <c r="I68" s="5"/>
    </row>
    <row r="69" spans="1:9" ht="10.5" customHeight="1" x14ac:dyDescent="0.2">
      <c r="B69" s="16" t="s">
        <v>97</v>
      </c>
      <c r="C69" s="289"/>
      <c r="D69" s="290"/>
      <c r="E69" s="290"/>
      <c r="F69" s="179"/>
      <c r="G69" s="34"/>
      <c r="H69" s="5"/>
      <c r="I69" s="5"/>
    </row>
    <row r="70" spans="1:9" ht="10.5" customHeight="1" x14ac:dyDescent="0.2">
      <c r="B70" s="16" t="s">
        <v>303</v>
      </c>
      <c r="C70" s="289"/>
      <c r="D70" s="290"/>
      <c r="E70" s="290"/>
      <c r="F70" s="179"/>
      <c r="G70" s="34"/>
      <c r="H70" s="5"/>
      <c r="I70" s="5"/>
    </row>
    <row r="71" spans="1:9" ht="10.5" customHeight="1" x14ac:dyDescent="0.2">
      <c r="B71" s="268" t="s">
        <v>255</v>
      </c>
      <c r="C71" s="289">
        <v>440093.59999999986</v>
      </c>
      <c r="D71" s="290">
        <v>439943.59999999986</v>
      </c>
      <c r="E71" s="290">
        <v>2407.36</v>
      </c>
      <c r="F71" s="179">
        <v>6.2398373004035612E-4</v>
      </c>
      <c r="G71" s="20"/>
      <c r="H71" s="5"/>
      <c r="I71" s="5"/>
    </row>
    <row r="72" spans="1:9" ht="10.5" customHeight="1" x14ac:dyDescent="0.2">
      <c r="B72" s="574" t="s">
        <v>447</v>
      </c>
      <c r="C72" s="289"/>
      <c r="D72" s="290"/>
      <c r="E72" s="290"/>
      <c r="F72" s="179"/>
      <c r="G72" s="20"/>
      <c r="H72" s="5"/>
      <c r="I72" s="5"/>
    </row>
    <row r="73" spans="1:9" ht="10.5" customHeight="1" x14ac:dyDescent="0.2">
      <c r="B73" s="16" t="s">
        <v>489</v>
      </c>
      <c r="C73" s="289"/>
      <c r="D73" s="290"/>
      <c r="E73" s="290"/>
      <c r="F73" s="179"/>
      <c r="G73" s="20"/>
      <c r="H73" s="5"/>
      <c r="I73" s="5"/>
    </row>
    <row r="74" spans="1:9" s="28" customFormat="1" ht="10.5" customHeight="1" x14ac:dyDescent="0.2">
      <c r="A74" s="24"/>
      <c r="B74" s="16" t="s">
        <v>99</v>
      </c>
      <c r="C74" s="289">
        <v>5241.3</v>
      </c>
      <c r="D74" s="290">
        <v>3813.3</v>
      </c>
      <c r="E74" s="290"/>
      <c r="F74" s="179">
        <v>-0.15957668564098448</v>
      </c>
      <c r="G74" s="36"/>
      <c r="H74" s="5"/>
    </row>
    <row r="75" spans="1:9" ht="9" customHeight="1" x14ac:dyDescent="0.2">
      <c r="B75" s="16" t="s">
        <v>98</v>
      </c>
      <c r="C75" s="289"/>
      <c r="D75" s="290"/>
      <c r="E75" s="290"/>
      <c r="F75" s="179"/>
      <c r="G75" s="34"/>
      <c r="H75" s="5"/>
      <c r="I75" s="5"/>
    </row>
    <row r="76" spans="1:9" s="28" customFormat="1" ht="13.5" customHeight="1" x14ac:dyDescent="0.2">
      <c r="A76" s="24"/>
      <c r="B76" s="16" t="s">
        <v>250</v>
      </c>
      <c r="C76" s="289"/>
      <c r="D76" s="290"/>
      <c r="E76" s="290"/>
      <c r="F76" s="179"/>
      <c r="G76" s="36"/>
    </row>
    <row r="77" spans="1:9" ht="10.5" customHeight="1" x14ac:dyDescent="0.2">
      <c r="B77" s="35" t="s">
        <v>108</v>
      </c>
      <c r="C77" s="291">
        <v>17682472.752389997</v>
      </c>
      <c r="D77" s="292">
        <v>8055942.3300000019</v>
      </c>
      <c r="E77" s="292">
        <v>69701.790000000008</v>
      </c>
      <c r="F77" s="178">
        <v>-4.3842504840050922E-2</v>
      </c>
      <c r="G77" s="34"/>
      <c r="H77" s="5"/>
      <c r="I77" s="5"/>
    </row>
    <row r="78" spans="1:9" ht="10.5" customHeight="1" x14ac:dyDescent="0.2">
      <c r="B78" s="31" t="s">
        <v>341</v>
      </c>
      <c r="C78" s="291"/>
      <c r="D78" s="292"/>
      <c r="E78" s="292"/>
      <c r="F78" s="178"/>
      <c r="G78" s="34"/>
      <c r="H78" s="5"/>
      <c r="I78" s="5"/>
    </row>
    <row r="79" spans="1:9" s="28" customFormat="1" ht="10.5" customHeight="1" x14ac:dyDescent="0.2">
      <c r="A79" s="24"/>
      <c r="B79" s="16" t="s">
        <v>22</v>
      </c>
      <c r="C79" s="289">
        <v>7811954.7000000011</v>
      </c>
      <c r="D79" s="290">
        <v>982609.79000000062</v>
      </c>
      <c r="E79" s="290">
        <v>32846.32</v>
      </c>
      <c r="F79" s="179">
        <v>-5.0980153611852486E-2</v>
      </c>
      <c r="G79" s="27"/>
      <c r="H79" s="5"/>
    </row>
    <row r="80" spans="1:9" s="28" customFormat="1" ht="10.5" customHeight="1" x14ac:dyDescent="0.2">
      <c r="A80" s="24"/>
      <c r="B80" s="16" t="s">
        <v>104</v>
      </c>
      <c r="C80" s="289">
        <v>11992181.829999998</v>
      </c>
      <c r="D80" s="290">
        <v>6533426.6900000023</v>
      </c>
      <c r="E80" s="290">
        <v>47056.290000000008</v>
      </c>
      <c r="F80" s="179">
        <v>-4.877188909408503E-2</v>
      </c>
      <c r="G80" s="27"/>
      <c r="H80" s="5"/>
    </row>
    <row r="81" spans="1:9" s="28" customFormat="1" ht="10.5" customHeight="1" x14ac:dyDescent="0.2">
      <c r="A81" s="24"/>
      <c r="B81" s="33" t="s">
        <v>106</v>
      </c>
      <c r="C81" s="289">
        <v>11983355.589999998</v>
      </c>
      <c r="D81" s="290">
        <v>6531185.8400000017</v>
      </c>
      <c r="E81" s="290">
        <v>47046.69</v>
      </c>
      <c r="F81" s="179">
        <v>-4.8723163315386508E-2</v>
      </c>
      <c r="G81" s="27"/>
      <c r="H81" s="5"/>
    </row>
    <row r="82" spans="1:9" s="28" customFormat="1" ht="10.5" customHeight="1" x14ac:dyDescent="0.2">
      <c r="A82" s="24"/>
      <c r="B82" s="33" t="s">
        <v>304</v>
      </c>
      <c r="C82" s="289">
        <v>74238.84</v>
      </c>
      <c r="D82" s="290">
        <v>57135.729999999996</v>
      </c>
      <c r="E82" s="290">
        <v>102.61</v>
      </c>
      <c r="F82" s="179">
        <v>-0.18646343422557088</v>
      </c>
      <c r="G82" s="27"/>
      <c r="H82" s="5"/>
    </row>
    <row r="83" spans="1:9" s="28" customFormat="1" ht="10.5" customHeight="1" x14ac:dyDescent="0.2">
      <c r="A83" s="24"/>
      <c r="B83" s="33" t="s">
        <v>305</v>
      </c>
      <c r="C83" s="289">
        <v>3753515.0600000005</v>
      </c>
      <c r="D83" s="290">
        <v>3703751.6300000004</v>
      </c>
      <c r="E83" s="290">
        <v>16698.68</v>
      </c>
      <c r="F83" s="179">
        <v>-6.3749206659406976E-2</v>
      </c>
      <c r="G83" s="27"/>
      <c r="H83" s="5"/>
    </row>
    <row r="84" spans="1:9" s="28" customFormat="1" ht="10.5" customHeight="1" x14ac:dyDescent="0.2">
      <c r="A84" s="24"/>
      <c r="B84" s="33" t="s">
        <v>306</v>
      </c>
      <c r="C84" s="289">
        <v>2432096.2300000028</v>
      </c>
      <c r="D84" s="290">
        <v>2274682.8900000029</v>
      </c>
      <c r="E84" s="290">
        <v>9408.8299999999981</v>
      </c>
      <c r="F84" s="179">
        <v>-4.8206529664757358E-2</v>
      </c>
      <c r="G84" s="27"/>
      <c r="H84" s="5"/>
    </row>
    <row r="85" spans="1:9" s="28" customFormat="1" ht="10.5" customHeight="1" x14ac:dyDescent="0.2">
      <c r="A85" s="24"/>
      <c r="B85" s="33" t="s">
        <v>307</v>
      </c>
      <c r="C85" s="289">
        <v>4794164.6899999985</v>
      </c>
      <c r="D85" s="290">
        <v>91328.86000000003</v>
      </c>
      <c r="E85" s="290">
        <v>17278.000000000004</v>
      </c>
      <c r="F85" s="179">
        <v>-3.3937136406651969E-2</v>
      </c>
      <c r="G85" s="27"/>
      <c r="H85" s="5"/>
    </row>
    <row r="86" spans="1:9" ht="10.5" customHeight="1" x14ac:dyDescent="0.2">
      <c r="B86" s="33" t="s">
        <v>308</v>
      </c>
      <c r="C86" s="289">
        <v>80387.590000000113</v>
      </c>
      <c r="D86" s="290">
        <v>18529.970000000005</v>
      </c>
      <c r="E86" s="290">
        <v>320.74999999999994</v>
      </c>
      <c r="F86" s="179">
        <v>7.234640001494097E-2</v>
      </c>
      <c r="G86" s="34"/>
      <c r="H86" s="5"/>
      <c r="I86" s="5"/>
    </row>
    <row r="87" spans="1:9" ht="10.5" customHeight="1" x14ac:dyDescent="0.2">
      <c r="B87" s="33" t="s">
        <v>309</v>
      </c>
      <c r="C87" s="289">
        <v>848953.17999999959</v>
      </c>
      <c r="D87" s="290">
        <v>385756.75999999954</v>
      </c>
      <c r="E87" s="290">
        <v>3237.82</v>
      </c>
      <c r="F87" s="179">
        <v>-6.0850560328673309E-2</v>
      </c>
      <c r="G87" s="34"/>
      <c r="H87" s="5"/>
      <c r="I87" s="5"/>
    </row>
    <row r="88" spans="1:9" ht="10.5" customHeight="1" x14ac:dyDescent="0.2">
      <c r="B88" s="33" t="s">
        <v>105</v>
      </c>
      <c r="C88" s="289">
        <v>8826.2400000000034</v>
      </c>
      <c r="D88" s="290">
        <v>2240.8500000000004</v>
      </c>
      <c r="E88" s="290">
        <v>9.6</v>
      </c>
      <c r="F88" s="179">
        <v>-0.11062206395366458</v>
      </c>
      <c r="G88" s="34"/>
      <c r="H88" s="5"/>
      <c r="I88" s="5"/>
    </row>
    <row r="89" spans="1:9" s="28" customFormat="1" ht="10.5" customHeight="1" x14ac:dyDescent="0.2">
      <c r="A89" s="24"/>
      <c r="B89" s="16" t="s">
        <v>100</v>
      </c>
      <c r="C89" s="289">
        <v>47918.29</v>
      </c>
      <c r="D89" s="290"/>
      <c r="E89" s="290">
        <v>82.5</v>
      </c>
      <c r="F89" s="179">
        <v>-0.18800849774686346</v>
      </c>
      <c r="G89" s="27"/>
      <c r="H89" s="5"/>
    </row>
    <row r="90" spans="1:9" ht="10.5" customHeight="1" x14ac:dyDescent="0.2">
      <c r="B90" s="16" t="s">
        <v>107</v>
      </c>
      <c r="C90" s="289">
        <v>89499.359999999957</v>
      </c>
      <c r="D90" s="290">
        <v>89499.359999999957</v>
      </c>
      <c r="E90" s="290">
        <v>465.15</v>
      </c>
      <c r="F90" s="179">
        <v>2.1006178050564372E-5</v>
      </c>
      <c r="G90" s="34"/>
      <c r="H90" s="5"/>
      <c r="I90" s="5"/>
    </row>
    <row r="91" spans="1:9" ht="10.5" customHeight="1" x14ac:dyDescent="0.2">
      <c r="B91" s="33" t="s">
        <v>110</v>
      </c>
      <c r="C91" s="289">
        <v>54641.539999999979</v>
      </c>
      <c r="D91" s="290">
        <v>54641.539999999979</v>
      </c>
      <c r="E91" s="290">
        <v>465.15</v>
      </c>
      <c r="F91" s="179">
        <v>-4.9182701250801819E-2</v>
      </c>
      <c r="G91" s="34"/>
      <c r="H91" s="5"/>
      <c r="I91" s="5"/>
    </row>
    <row r="92" spans="1:9" ht="10.5" customHeight="1" x14ac:dyDescent="0.2">
      <c r="B92" s="33" t="s">
        <v>109</v>
      </c>
      <c r="C92" s="289">
        <v>32307.819999999985</v>
      </c>
      <c r="D92" s="290">
        <v>32307.819999999985</v>
      </c>
      <c r="E92" s="290"/>
      <c r="F92" s="179">
        <v>6.3474032332977437E-2</v>
      </c>
      <c r="G92" s="20"/>
      <c r="H92" s="5"/>
      <c r="I92" s="5"/>
    </row>
    <row r="93" spans="1:9" ht="10.5" customHeight="1" x14ac:dyDescent="0.2">
      <c r="B93" s="33" t="s">
        <v>112</v>
      </c>
      <c r="C93" s="289">
        <v>2550</v>
      </c>
      <c r="D93" s="290">
        <v>2550</v>
      </c>
      <c r="E93" s="290"/>
      <c r="F93" s="179">
        <v>0.54545454545454541</v>
      </c>
      <c r="G93" s="34"/>
      <c r="H93" s="5"/>
      <c r="I93" s="5"/>
    </row>
    <row r="94" spans="1:9" ht="10.5" customHeight="1" x14ac:dyDescent="0.2">
      <c r="B94" s="33" t="s">
        <v>111</v>
      </c>
      <c r="C94" s="289"/>
      <c r="D94" s="290"/>
      <c r="E94" s="290"/>
      <c r="F94" s="179"/>
      <c r="G94" s="34"/>
      <c r="H94" s="5"/>
      <c r="I94" s="5"/>
    </row>
    <row r="95" spans="1:9" s="40" customFormat="1" ht="10.5" customHeight="1" x14ac:dyDescent="0.25">
      <c r="A95" s="38"/>
      <c r="B95" s="16" t="s">
        <v>97</v>
      </c>
      <c r="C95" s="289"/>
      <c r="D95" s="290"/>
      <c r="E95" s="290"/>
      <c r="F95" s="179"/>
      <c r="G95" s="34"/>
      <c r="H95" s="5"/>
    </row>
    <row r="96" spans="1:9" s="40" customFormat="1" ht="10.5" customHeight="1" x14ac:dyDescent="0.25">
      <c r="A96" s="38"/>
      <c r="B96" s="16" t="s">
        <v>103</v>
      </c>
      <c r="C96" s="289"/>
      <c r="D96" s="290"/>
      <c r="E96" s="290"/>
      <c r="F96" s="179"/>
      <c r="G96" s="34"/>
      <c r="H96" s="5"/>
    </row>
    <row r="97" spans="1:9" ht="10.5" customHeight="1" x14ac:dyDescent="0.2">
      <c r="B97" s="16" t="s">
        <v>96</v>
      </c>
      <c r="C97" s="289"/>
      <c r="D97" s="290"/>
      <c r="E97" s="290"/>
      <c r="F97" s="179"/>
      <c r="G97" s="34"/>
      <c r="H97" s="5"/>
      <c r="I97" s="5"/>
    </row>
    <row r="98" spans="1:9" ht="10.5" customHeight="1" x14ac:dyDescent="0.2">
      <c r="B98" s="16" t="s">
        <v>491</v>
      </c>
      <c r="C98" s="289"/>
      <c r="D98" s="290"/>
      <c r="E98" s="290"/>
      <c r="F98" s="179"/>
      <c r="G98" s="34"/>
      <c r="H98" s="5"/>
      <c r="I98" s="5"/>
    </row>
    <row r="99" spans="1:9" ht="10.5" customHeight="1" x14ac:dyDescent="0.2">
      <c r="B99" s="16" t="s">
        <v>95</v>
      </c>
      <c r="C99" s="289">
        <v>38372.519999999997</v>
      </c>
      <c r="D99" s="290">
        <v>38372.519999999997</v>
      </c>
      <c r="E99" s="290">
        <v>36.800000000000004</v>
      </c>
      <c r="F99" s="179">
        <v>-6.4284801588733731E-2</v>
      </c>
      <c r="G99" s="34"/>
      <c r="H99" s="5"/>
      <c r="I99" s="5"/>
    </row>
    <row r="100" spans="1:9" ht="10.5" customHeight="1" x14ac:dyDescent="0.2">
      <c r="B100" s="16" t="s">
        <v>381</v>
      </c>
      <c r="C100" s="289">
        <v>162770.52000000002</v>
      </c>
      <c r="D100" s="290"/>
      <c r="E100" s="290">
        <v>907</v>
      </c>
      <c r="F100" s="179">
        <v>5.3551808440465587E-2</v>
      </c>
      <c r="G100" s="34"/>
      <c r="H100" s="5"/>
      <c r="I100" s="5"/>
    </row>
    <row r="101" spans="1:9" ht="10.5" customHeight="1" x14ac:dyDescent="0.2">
      <c r="B101" s="16" t="s">
        <v>417</v>
      </c>
      <c r="C101" s="289">
        <v>837961.19113500009</v>
      </c>
      <c r="D101" s="290"/>
      <c r="E101" s="290"/>
      <c r="F101" s="179">
        <v>-7.9366120313874244E-2</v>
      </c>
      <c r="G101" s="34"/>
      <c r="H101" s="5"/>
      <c r="I101" s="5"/>
    </row>
    <row r="102" spans="1:9" ht="10.5" customHeight="1" x14ac:dyDescent="0.2">
      <c r="B102" s="16" t="s">
        <v>91</v>
      </c>
      <c r="C102" s="289">
        <v>30</v>
      </c>
      <c r="D102" s="290"/>
      <c r="E102" s="290"/>
      <c r="F102" s="179"/>
      <c r="G102" s="34"/>
      <c r="H102" s="5"/>
      <c r="I102" s="5"/>
    </row>
    <row r="103" spans="1:9" s="486" customFormat="1" ht="10.5" customHeight="1" x14ac:dyDescent="0.2">
      <c r="A103" s="452"/>
      <c r="B103" s="563" t="s">
        <v>310</v>
      </c>
      <c r="C103" s="568"/>
      <c r="D103" s="569"/>
      <c r="E103" s="569"/>
      <c r="F103" s="570"/>
      <c r="G103" s="571"/>
    </row>
    <row r="104" spans="1:9" s="562" customFormat="1" ht="10.5" customHeight="1" x14ac:dyDescent="0.2">
      <c r="A104" s="489"/>
      <c r="B104" s="563" t="s">
        <v>311</v>
      </c>
      <c r="C104" s="568"/>
      <c r="D104" s="569"/>
      <c r="E104" s="569"/>
      <c r="F104" s="570"/>
      <c r="G104" s="561"/>
      <c r="H104" s="486"/>
    </row>
    <row r="105" spans="1:9" s="486" customFormat="1" ht="10.5" customHeight="1" x14ac:dyDescent="0.2">
      <c r="A105" s="452"/>
      <c r="B105" s="563" t="s">
        <v>312</v>
      </c>
      <c r="C105" s="568"/>
      <c r="D105" s="569"/>
      <c r="E105" s="569"/>
      <c r="F105" s="570"/>
      <c r="G105" s="571"/>
    </row>
    <row r="106" spans="1:9" s="486" customFormat="1" ht="10.5" customHeight="1" x14ac:dyDescent="0.2">
      <c r="A106" s="452"/>
      <c r="B106" s="563" t="s">
        <v>313</v>
      </c>
      <c r="C106" s="568"/>
      <c r="D106" s="569"/>
      <c r="E106" s="569"/>
      <c r="F106" s="570"/>
      <c r="G106" s="571"/>
    </row>
    <row r="107" spans="1:9" ht="10.5" customHeight="1" x14ac:dyDescent="0.2">
      <c r="B107" s="16" t="s">
        <v>94</v>
      </c>
      <c r="C107" s="289"/>
      <c r="D107" s="290"/>
      <c r="E107" s="290"/>
      <c r="F107" s="179"/>
      <c r="G107" s="34"/>
      <c r="H107" s="5"/>
      <c r="I107" s="5"/>
    </row>
    <row r="108" spans="1:9" ht="10.5" customHeight="1" x14ac:dyDescent="0.2">
      <c r="B108" s="16" t="s">
        <v>92</v>
      </c>
      <c r="C108" s="289">
        <v>350</v>
      </c>
      <c r="D108" s="290"/>
      <c r="E108" s="290"/>
      <c r="F108" s="179">
        <v>-0.15085642195157456</v>
      </c>
      <c r="G108" s="34"/>
      <c r="H108" s="5"/>
      <c r="I108" s="5"/>
    </row>
    <row r="109" spans="1:9" ht="10.5" customHeight="1" x14ac:dyDescent="0.2">
      <c r="B109" s="16" t="s">
        <v>93</v>
      </c>
      <c r="C109" s="289">
        <v>220</v>
      </c>
      <c r="D109" s="290"/>
      <c r="E109" s="290"/>
      <c r="F109" s="179"/>
      <c r="G109" s="34"/>
      <c r="H109" s="5"/>
      <c r="I109" s="5"/>
    </row>
    <row r="110" spans="1:9" ht="10.5" customHeight="1" x14ac:dyDescent="0.2">
      <c r="B110" s="16" t="s">
        <v>252</v>
      </c>
      <c r="C110" s="289"/>
      <c r="D110" s="290"/>
      <c r="E110" s="290"/>
      <c r="F110" s="179"/>
      <c r="G110" s="34"/>
      <c r="H110" s="5"/>
      <c r="I110" s="5"/>
    </row>
    <row r="111" spans="1:9" ht="10.5" customHeight="1" x14ac:dyDescent="0.2">
      <c r="B111" s="16" t="s">
        <v>303</v>
      </c>
      <c r="C111" s="289"/>
      <c r="D111" s="290"/>
      <c r="E111" s="290"/>
      <c r="F111" s="179"/>
      <c r="G111" s="34"/>
      <c r="H111" s="5"/>
      <c r="I111" s="5"/>
    </row>
    <row r="112" spans="1:9" ht="10.5" customHeight="1" x14ac:dyDescent="0.2">
      <c r="B112" s="268" t="s">
        <v>255</v>
      </c>
      <c r="C112" s="289">
        <v>440093.59999999986</v>
      </c>
      <c r="D112" s="290">
        <v>439943.59999999986</v>
      </c>
      <c r="E112" s="290">
        <v>2407.36</v>
      </c>
      <c r="F112" s="179">
        <v>6.2398373004035612E-4</v>
      </c>
      <c r="G112" s="34"/>
      <c r="H112" s="5"/>
      <c r="I112" s="5"/>
    </row>
    <row r="113" spans="1:9" ht="10.5" customHeight="1" x14ac:dyDescent="0.2">
      <c r="B113" s="574" t="s">
        <v>449</v>
      </c>
      <c r="C113" s="289"/>
      <c r="D113" s="290"/>
      <c r="E113" s="290"/>
      <c r="F113" s="179"/>
      <c r="G113" s="34"/>
      <c r="H113" s="5"/>
      <c r="I113" s="5"/>
    </row>
    <row r="114" spans="1:9" ht="10.5" customHeight="1" x14ac:dyDescent="0.2">
      <c r="B114" s="16" t="s">
        <v>489</v>
      </c>
      <c r="C114" s="289"/>
      <c r="D114" s="290"/>
      <c r="E114" s="290"/>
      <c r="F114" s="179"/>
      <c r="G114" s="34"/>
      <c r="H114" s="5"/>
      <c r="I114" s="5"/>
    </row>
    <row r="115" spans="1:9" s="28" customFormat="1" ht="10.5" customHeight="1" x14ac:dyDescent="0.2">
      <c r="A115" s="24"/>
      <c r="B115" s="16" t="s">
        <v>99</v>
      </c>
      <c r="C115" s="289">
        <v>6081.3</v>
      </c>
      <c r="D115" s="290">
        <v>4493.3</v>
      </c>
      <c r="E115" s="290"/>
      <c r="F115" s="179">
        <v>-0.12581039315747855</v>
      </c>
      <c r="G115" s="36"/>
      <c r="H115" s="5"/>
    </row>
    <row r="116" spans="1:9" s="28" customFormat="1" ht="10.5" customHeight="1" x14ac:dyDescent="0.2">
      <c r="A116" s="24"/>
      <c r="B116" s="16" t="s">
        <v>98</v>
      </c>
      <c r="C116" s="289"/>
      <c r="D116" s="290"/>
      <c r="E116" s="290"/>
      <c r="F116" s="179"/>
      <c r="G116" s="36"/>
    </row>
    <row r="117" spans="1:9" ht="15" customHeight="1" x14ac:dyDescent="0.2">
      <c r="B117" s="16" t="s">
        <v>250</v>
      </c>
      <c r="C117" s="289"/>
      <c r="D117" s="290"/>
      <c r="E117" s="290"/>
      <c r="F117" s="179"/>
      <c r="G117" s="34"/>
      <c r="H117" s="5"/>
      <c r="I117" s="5"/>
    </row>
    <row r="118" spans="1:9" ht="14.25" customHeight="1" x14ac:dyDescent="0.2">
      <c r="B118" s="29" t="s">
        <v>113</v>
      </c>
      <c r="C118" s="291">
        <v>21427601.311135005</v>
      </c>
      <c r="D118" s="292">
        <v>8088345.2600000044</v>
      </c>
      <c r="E118" s="292">
        <v>83801.42</v>
      </c>
      <c r="F118" s="178">
        <v>-4.9372941725359443E-2</v>
      </c>
      <c r="G118" s="34"/>
      <c r="H118" s="5"/>
      <c r="I118" s="5"/>
    </row>
    <row r="119" spans="1:9" ht="10.5" customHeight="1" x14ac:dyDescent="0.2">
      <c r="B119" s="74" t="s">
        <v>122</v>
      </c>
      <c r="C119" s="291"/>
      <c r="D119" s="292"/>
      <c r="E119" s="292"/>
      <c r="F119" s="178"/>
      <c r="G119" s="34"/>
      <c r="H119" s="5"/>
      <c r="I119" s="5"/>
    </row>
    <row r="120" spans="1:9" ht="10.5" customHeight="1" x14ac:dyDescent="0.2">
      <c r="B120" s="16" t="s">
        <v>386</v>
      </c>
      <c r="C120" s="289">
        <v>15166881.430000018</v>
      </c>
      <c r="D120" s="290">
        <v>5137.46</v>
      </c>
      <c r="E120" s="290">
        <v>105388.48000000004</v>
      </c>
      <c r="F120" s="179">
        <v>-3.3155170514580723E-2</v>
      </c>
      <c r="G120" s="34"/>
      <c r="H120" s="5"/>
      <c r="I120" s="5"/>
    </row>
    <row r="121" spans="1:9" ht="10.5" customHeight="1" x14ac:dyDescent="0.2">
      <c r="B121" s="16" t="s">
        <v>100</v>
      </c>
      <c r="C121" s="289">
        <v>1132806.67</v>
      </c>
      <c r="D121" s="290"/>
      <c r="E121" s="290">
        <v>8256.1999999999989</v>
      </c>
      <c r="F121" s="179">
        <v>-3.6620854947012726E-2</v>
      </c>
      <c r="G121" s="34"/>
      <c r="H121" s="5"/>
      <c r="I121" s="5"/>
    </row>
    <row r="122" spans="1:9" ht="10.5" customHeight="1" x14ac:dyDescent="0.2">
      <c r="B122" s="16" t="s">
        <v>177</v>
      </c>
      <c r="C122" s="289">
        <v>231798.44999999998</v>
      </c>
      <c r="D122" s="290">
        <v>36</v>
      </c>
      <c r="E122" s="290">
        <v>1851</v>
      </c>
      <c r="F122" s="179">
        <v>0.12752845569109428</v>
      </c>
      <c r="G122" s="34"/>
      <c r="H122" s="5"/>
      <c r="I122" s="5"/>
    </row>
    <row r="123" spans="1:9" ht="10.5" customHeight="1" x14ac:dyDescent="0.2">
      <c r="B123" s="16" t="s">
        <v>22</v>
      </c>
      <c r="C123" s="289">
        <v>2809736.3500000006</v>
      </c>
      <c r="D123" s="290">
        <v>4600</v>
      </c>
      <c r="E123" s="290">
        <v>17766</v>
      </c>
      <c r="F123" s="179">
        <v>4.5284756984482533E-2</v>
      </c>
      <c r="G123" s="34"/>
      <c r="H123" s="5"/>
      <c r="I123" s="5"/>
    </row>
    <row r="124" spans="1:9" ht="10.5" customHeight="1" x14ac:dyDescent="0.2">
      <c r="B124" s="16" t="s">
        <v>381</v>
      </c>
      <c r="C124" s="289">
        <v>54448.3</v>
      </c>
      <c r="D124" s="290"/>
      <c r="E124" s="290">
        <v>185</v>
      </c>
      <c r="F124" s="179">
        <v>0.53356053458012376</v>
      </c>
      <c r="G124" s="34"/>
      <c r="H124" s="5"/>
      <c r="I124" s="5"/>
    </row>
    <row r="125" spans="1:9" ht="10.5" customHeight="1" x14ac:dyDescent="0.2">
      <c r="B125" s="37" t="s">
        <v>312</v>
      </c>
      <c r="C125" s="289"/>
      <c r="D125" s="290"/>
      <c r="E125" s="290"/>
      <c r="F125" s="179"/>
      <c r="G125" s="34"/>
      <c r="H125" s="5"/>
      <c r="I125" s="5"/>
    </row>
    <row r="126" spans="1:9" ht="10.5" customHeight="1" x14ac:dyDescent="0.2">
      <c r="B126" s="16" t="s">
        <v>385</v>
      </c>
      <c r="C126" s="289">
        <v>2453464.9899999984</v>
      </c>
      <c r="D126" s="290">
        <v>2210.5499999999997</v>
      </c>
      <c r="E126" s="290">
        <v>13880.08</v>
      </c>
      <c r="F126" s="179">
        <v>0.12283376715715533</v>
      </c>
      <c r="G126" s="34"/>
      <c r="H126" s="5"/>
      <c r="I126" s="5"/>
    </row>
    <row r="127" spans="1:9" ht="10.5" customHeight="1" x14ac:dyDescent="0.2">
      <c r="B127" s="37" t="s">
        <v>382</v>
      </c>
      <c r="C127" s="289">
        <v>178188.3</v>
      </c>
      <c r="D127" s="290"/>
      <c r="E127" s="290">
        <v>1000</v>
      </c>
      <c r="F127" s="179">
        <v>-7.7593364862178826E-2</v>
      </c>
      <c r="G127" s="208"/>
      <c r="H127" s="205"/>
      <c r="I127" s="34"/>
    </row>
    <row r="128" spans="1:9" ht="10.5" customHeight="1" x14ac:dyDescent="0.2">
      <c r="B128" s="574" t="s">
        <v>450</v>
      </c>
      <c r="C128" s="289"/>
      <c r="D128" s="290"/>
      <c r="E128" s="290"/>
      <c r="F128" s="179"/>
      <c r="G128" s="208"/>
      <c r="H128" s="205"/>
      <c r="I128" s="34"/>
    </row>
    <row r="129" spans="1:9" ht="10.5" hidden="1" customHeight="1" x14ac:dyDescent="0.2">
      <c r="B129" s="574"/>
      <c r="C129" s="289"/>
      <c r="D129" s="290"/>
      <c r="E129" s="290"/>
      <c r="F129" s="179"/>
      <c r="G129" s="208"/>
      <c r="H129" s="205"/>
      <c r="I129" s="34"/>
    </row>
    <row r="130" spans="1:9" ht="10.5" customHeight="1" x14ac:dyDescent="0.2">
      <c r="B130" s="16" t="s">
        <v>99</v>
      </c>
      <c r="C130" s="289">
        <v>1435</v>
      </c>
      <c r="D130" s="290"/>
      <c r="E130" s="290"/>
      <c r="F130" s="179">
        <v>0.1958333333333333</v>
      </c>
      <c r="G130" s="208"/>
      <c r="H130" s="205"/>
      <c r="I130" s="34"/>
    </row>
    <row r="131" spans="1:9" ht="10.5" customHeight="1" x14ac:dyDescent="0.2">
      <c r="B131" s="41" t="s">
        <v>120</v>
      </c>
      <c r="C131" s="293">
        <v>22028759.490000021</v>
      </c>
      <c r="D131" s="294">
        <v>11984.009999999998</v>
      </c>
      <c r="E131" s="294">
        <v>148326.76000000004</v>
      </c>
      <c r="F131" s="286">
        <v>-6.4332164830898098E-3</v>
      </c>
      <c r="G131" s="208"/>
      <c r="H131" s="205"/>
      <c r="I131" s="34"/>
    </row>
    <row r="132" spans="1:9" s="28" customFormat="1" ht="10.5" customHeight="1" x14ac:dyDescent="0.2">
      <c r="A132" s="24"/>
      <c r="B132" s="265" t="s">
        <v>238</v>
      </c>
      <c r="C132" s="208"/>
      <c r="D132" s="208"/>
      <c r="E132" s="208"/>
      <c r="F132" s="208"/>
      <c r="G132" s="208"/>
      <c r="H132" s="209"/>
      <c r="I132" s="36"/>
    </row>
    <row r="133" spans="1:9" ht="9" customHeight="1" x14ac:dyDescent="0.2">
      <c r="A133" s="1"/>
      <c r="B133" s="265" t="s">
        <v>249</v>
      </c>
      <c r="C133" s="208"/>
      <c r="D133" s="208"/>
      <c r="E133" s="208"/>
      <c r="F133" s="208"/>
      <c r="G133" s="4"/>
      <c r="H133" s="4"/>
      <c r="I133" s="4"/>
    </row>
    <row r="134" spans="1:9" ht="15" customHeight="1" x14ac:dyDescent="0.2">
      <c r="B134" s="265" t="s">
        <v>251</v>
      </c>
      <c r="C134" s="208"/>
      <c r="D134" s="208"/>
      <c r="E134" s="208"/>
      <c r="F134" s="208"/>
      <c r="G134" s="8"/>
      <c r="H134" s="8"/>
      <c r="I134" s="8"/>
    </row>
    <row r="135" spans="1:9" ht="12" customHeight="1" x14ac:dyDescent="0.2">
      <c r="B135" s="50"/>
      <c r="C135" s="208"/>
      <c r="D135" s="208"/>
      <c r="E135" s="208"/>
      <c r="F135" s="208"/>
    </row>
    <row r="136" spans="1:9" ht="14.25" customHeight="1" x14ac:dyDescent="0.2">
      <c r="F136" s="4"/>
      <c r="G136" s="15"/>
      <c r="H136" s="5"/>
      <c r="I136" s="5"/>
    </row>
    <row r="137" spans="1:9" ht="12" customHeight="1" x14ac:dyDescent="0.25">
      <c r="B137" s="7" t="s">
        <v>288</v>
      </c>
      <c r="C137" s="8"/>
      <c r="D137" s="8"/>
      <c r="E137" s="8"/>
      <c r="F137" s="8"/>
      <c r="G137" s="5"/>
      <c r="H137" s="5"/>
      <c r="I137" s="5"/>
    </row>
    <row r="138" spans="1:9" ht="9.75" customHeight="1" x14ac:dyDescent="0.2">
      <c r="B138" s="9"/>
      <c r="C138" s="10" t="str">
        <f>C3</f>
        <v>MOIS DE JANVIER 2024</v>
      </c>
      <c r="D138" s="11"/>
      <c r="F138" s="20"/>
      <c r="G138" s="23"/>
      <c r="H138" s="5"/>
      <c r="I138" s="5"/>
    </row>
    <row r="139" spans="1:9" s="28" customFormat="1" ht="12" customHeight="1" x14ac:dyDescent="0.2">
      <c r="A139" s="24"/>
      <c r="B139" s="12" t="str">
        <f>$B$4</f>
        <v xml:space="preserve">             II- ASSURANCE MATERNITE : DEPENSES en milliers d'euros</v>
      </c>
      <c r="C139" s="13"/>
      <c r="D139" s="13"/>
      <c r="E139" s="13"/>
      <c r="F139" s="378"/>
      <c r="G139" s="36"/>
    </row>
    <row r="140" spans="1:9" s="28" customFormat="1" ht="13.5" customHeight="1" x14ac:dyDescent="0.2">
      <c r="A140" s="24"/>
      <c r="B140" s="16" t="s">
        <v>4</v>
      </c>
      <c r="C140" s="18" t="s">
        <v>6</v>
      </c>
      <c r="D140" s="219" t="s">
        <v>3</v>
      </c>
      <c r="E140" s="219" t="s">
        <v>237</v>
      </c>
      <c r="F140" s="19" t="str">
        <f>Maladie_mnt!$H$5</f>
        <v>GAM</v>
      </c>
      <c r="G140" s="36"/>
    </row>
    <row r="141" spans="1:9" s="28" customFormat="1" ht="10.5" customHeight="1" x14ac:dyDescent="0.2">
      <c r="A141" s="24"/>
      <c r="B141" s="21"/>
      <c r="C141" s="44"/>
      <c r="D141" s="220" t="s">
        <v>241</v>
      </c>
      <c r="E141" s="220" t="s">
        <v>239</v>
      </c>
      <c r="F141" s="22" t="str">
        <f>Maladie_mnt!$H$6</f>
        <v>en %</v>
      </c>
      <c r="G141" s="36"/>
      <c r="H141" s="5"/>
    </row>
    <row r="142" spans="1:9" s="28" customFormat="1" ht="10.5" customHeight="1" x14ac:dyDescent="0.2">
      <c r="A142" s="24"/>
      <c r="B142" s="35"/>
      <c r="C142" s="32"/>
      <c r="D142" s="223"/>
      <c r="E142" s="223"/>
      <c r="F142" s="178"/>
      <c r="G142" s="36"/>
      <c r="H142" s="5"/>
    </row>
    <row r="143" spans="1:9" s="28" customFormat="1" ht="10.5" customHeight="1" x14ac:dyDescent="0.2">
      <c r="A143" s="24"/>
      <c r="B143" s="31" t="s">
        <v>121</v>
      </c>
      <c r="C143" s="289"/>
      <c r="D143" s="290"/>
      <c r="E143" s="290"/>
      <c r="F143" s="178"/>
      <c r="G143" s="36"/>
      <c r="H143" s="5"/>
    </row>
    <row r="144" spans="1:9" s="28" customFormat="1" ht="10.5" customHeight="1" x14ac:dyDescent="0.2">
      <c r="A144" s="24"/>
      <c r="B144" s="16" t="s">
        <v>116</v>
      </c>
      <c r="C144" s="289">
        <v>475321.24999999977</v>
      </c>
      <c r="D144" s="290"/>
      <c r="E144" s="290">
        <v>5179.5800000000008</v>
      </c>
      <c r="F144" s="179">
        <v>-2.5464541288850118E-2</v>
      </c>
      <c r="G144" s="36"/>
      <c r="H144" s="5"/>
    </row>
    <row r="145" spans="1:8" s="28" customFormat="1" ht="10.5" customHeight="1" x14ac:dyDescent="0.2">
      <c r="A145" s="24"/>
      <c r="B145" s="16" t="s">
        <v>117</v>
      </c>
      <c r="C145" s="289">
        <v>74810.5</v>
      </c>
      <c r="D145" s="290"/>
      <c r="E145" s="290">
        <v>302</v>
      </c>
      <c r="F145" s="179">
        <v>-4.0391991362450641E-3</v>
      </c>
      <c r="G145" s="36"/>
      <c r="H145" s="5"/>
    </row>
    <row r="146" spans="1:8" s="28" customFormat="1" ht="10.5" customHeight="1" x14ac:dyDescent="0.2">
      <c r="A146" s="24"/>
      <c r="B146" s="16" t="s">
        <v>118</v>
      </c>
      <c r="C146" s="289">
        <v>2483.25</v>
      </c>
      <c r="D146" s="290"/>
      <c r="E146" s="290"/>
      <c r="F146" s="179">
        <v>0.17737003058103973</v>
      </c>
      <c r="G146" s="36"/>
      <c r="H146" s="5"/>
    </row>
    <row r="147" spans="1:8" s="28" customFormat="1" ht="10.5" customHeight="1" x14ac:dyDescent="0.2">
      <c r="A147" s="24"/>
      <c r="B147" s="16" t="s">
        <v>166</v>
      </c>
      <c r="C147" s="289">
        <v>23712.209999999974</v>
      </c>
      <c r="D147" s="290"/>
      <c r="E147" s="290">
        <v>135.86000000000001</v>
      </c>
      <c r="F147" s="179">
        <v>-3.4994174284727508E-2</v>
      </c>
      <c r="G147" s="36"/>
      <c r="H147" s="5"/>
    </row>
    <row r="148" spans="1:8" s="28" customFormat="1" ht="10.5" customHeight="1" x14ac:dyDescent="0.2">
      <c r="A148" s="24"/>
      <c r="B148" s="16" t="s">
        <v>22</v>
      </c>
      <c r="C148" s="289">
        <v>43546.74</v>
      </c>
      <c r="D148" s="290"/>
      <c r="E148" s="290">
        <v>276</v>
      </c>
      <c r="F148" s="179">
        <v>-9.4378822142650143E-2</v>
      </c>
      <c r="G148" s="36"/>
      <c r="H148" s="5"/>
    </row>
    <row r="149" spans="1:8" s="28" customFormat="1" ht="10.5" customHeight="1" x14ac:dyDescent="0.2">
      <c r="A149" s="24"/>
      <c r="B149" s="16" t="s">
        <v>115</v>
      </c>
      <c r="C149" s="289">
        <v>20088.149999999991</v>
      </c>
      <c r="D149" s="290"/>
      <c r="E149" s="290">
        <v>136.13999999999999</v>
      </c>
      <c r="F149" s="179">
        <v>2.5270734169617004E-2</v>
      </c>
      <c r="G149" s="36"/>
      <c r="H149" s="5"/>
    </row>
    <row r="150" spans="1:8" s="28" customFormat="1" ht="12.75" customHeight="1" x14ac:dyDescent="0.2">
      <c r="A150" s="24"/>
      <c r="B150" s="16" t="s">
        <v>114</v>
      </c>
      <c r="C150" s="289">
        <v>17114.729999999996</v>
      </c>
      <c r="D150" s="290"/>
      <c r="E150" s="290">
        <v>172.8</v>
      </c>
      <c r="F150" s="179">
        <v>-4.6485362315976664E-3</v>
      </c>
      <c r="G150" s="36"/>
      <c r="H150" s="5"/>
    </row>
    <row r="151" spans="1:8" s="28" customFormat="1" ht="12.75" customHeight="1" x14ac:dyDescent="0.2">
      <c r="A151" s="24"/>
      <c r="B151" s="16" t="s">
        <v>100</v>
      </c>
      <c r="C151" s="289"/>
      <c r="D151" s="290"/>
      <c r="E151" s="290"/>
      <c r="F151" s="179"/>
      <c r="G151" s="36"/>
      <c r="H151" s="5"/>
    </row>
    <row r="152" spans="1:8" s="28" customFormat="1" ht="13.5" customHeight="1" x14ac:dyDescent="0.2">
      <c r="A152" s="24"/>
      <c r="B152" s="16" t="s">
        <v>98</v>
      </c>
      <c r="C152" s="289"/>
      <c r="D152" s="290"/>
      <c r="E152" s="290"/>
      <c r="F152" s="179"/>
      <c r="G152" s="36"/>
      <c r="H152" s="5"/>
    </row>
    <row r="153" spans="1:8" s="28" customFormat="1" ht="12.75" customHeight="1" x14ac:dyDescent="0.2">
      <c r="A153" s="24"/>
      <c r="B153" s="16" t="s">
        <v>416</v>
      </c>
      <c r="C153" s="289"/>
      <c r="D153" s="290"/>
      <c r="E153" s="290"/>
      <c r="F153" s="179"/>
      <c r="G153" s="36"/>
    </row>
    <row r="154" spans="1:8" s="28" customFormat="1" ht="14.25" customHeight="1" x14ac:dyDescent="0.2">
      <c r="A154" s="24"/>
      <c r="B154" s="16" t="s">
        <v>412</v>
      </c>
      <c r="C154" s="289"/>
      <c r="D154" s="290"/>
      <c r="E154" s="290"/>
      <c r="F154" s="179"/>
      <c r="G154" s="36"/>
    </row>
    <row r="155" spans="1:8" s="28" customFormat="1" ht="10.5" customHeight="1" x14ac:dyDescent="0.2">
      <c r="A155" s="24"/>
      <c r="B155" s="16" t="s">
        <v>374</v>
      </c>
      <c r="C155" s="289">
        <v>2340</v>
      </c>
      <c r="D155" s="290"/>
      <c r="E155" s="290"/>
      <c r="F155" s="179">
        <v>0.25806451612903225</v>
      </c>
      <c r="G155" s="36"/>
      <c r="H155" s="5"/>
    </row>
    <row r="156" spans="1:8" s="28" customFormat="1" ht="10.5" customHeight="1" x14ac:dyDescent="0.2">
      <c r="A156" s="24"/>
      <c r="B156" s="574" t="s">
        <v>451</v>
      </c>
      <c r="C156" s="289"/>
      <c r="D156" s="290"/>
      <c r="E156" s="290"/>
      <c r="F156" s="179"/>
      <c r="G156" s="36"/>
      <c r="H156" s="5"/>
    </row>
    <row r="157" spans="1:8" s="28" customFormat="1" ht="10.5" hidden="1" customHeight="1" x14ac:dyDescent="0.2">
      <c r="A157" s="24"/>
      <c r="B157" s="574"/>
      <c r="C157" s="289"/>
      <c r="D157" s="290"/>
      <c r="E157" s="290"/>
      <c r="F157" s="179"/>
      <c r="G157" s="36"/>
      <c r="H157" s="5"/>
    </row>
    <row r="158" spans="1:8" s="28" customFormat="1" ht="10.5" customHeight="1" x14ac:dyDescent="0.2">
      <c r="A158" s="24"/>
      <c r="B158" s="269" t="s">
        <v>99</v>
      </c>
      <c r="C158" s="289">
        <v>116947.73999999999</v>
      </c>
      <c r="D158" s="290"/>
      <c r="E158" s="290">
        <v>924</v>
      </c>
      <c r="F158" s="179">
        <v>3.8169696754491778E-2</v>
      </c>
      <c r="G158" s="36"/>
      <c r="H158" s="5"/>
    </row>
    <row r="159" spans="1:8" s="28" customFormat="1" ht="10.5" customHeight="1" x14ac:dyDescent="0.2">
      <c r="A159" s="24"/>
      <c r="B159" s="35" t="s">
        <v>119</v>
      </c>
      <c r="C159" s="291">
        <v>776364.56999999972</v>
      </c>
      <c r="D159" s="292"/>
      <c r="E159" s="292">
        <v>7126.38</v>
      </c>
      <c r="F159" s="178">
        <v>-1.5911113704821123E-2</v>
      </c>
      <c r="G159" s="36"/>
      <c r="H159" s="5"/>
    </row>
    <row r="160" spans="1:8" s="28" customFormat="1" ht="10.5" customHeight="1" x14ac:dyDescent="0.2">
      <c r="A160" s="24"/>
      <c r="B160" s="31" t="s">
        <v>243</v>
      </c>
      <c r="C160" s="291"/>
      <c r="D160" s="292"/>
      <c r="E160" s="292"/>
      <c r="F160" s="178"/>
      <c r="G160" s="36"/>
      <c r="H160" s="5"/>
    </row>
    <row r="161" spans="1:9" s="28" customFormat="1" ht="10.5" customHeight="1" x14ac:dyDescent="0.2">
      <c r="A161" s="24"/>
      <c r="B161" s="16" t="s">
        <v>22</v>
      </c>
      <c r="C161" s="289">
        <v>567972.22</v>
      </c>
      <c r="D161" s="290"/>
      <c r="E161" s="290">
        <v>2345.7699999999995</v>
      </c>
      <c r="F161" s="179">
        <v>6.1946738186045014E-2</v>
      </c>
      <c r="G161" s="36"/>
      <c r="H161" s="5"/>
    </row>
    <row r="162" spans="1:9" s="28" customFormat="1" ht="10.5" customHeight="1" x14ac:dyDescent="0.2">
      <c r="A162" s="24"/>
      <c r="B162" s="16" t="s">
        <v>104</v>
      </c>
      <c r="C162" s="289">
        <v>443733.38</v>
      </c>
      <c r="D162" s="290"/>
      <c r="E162" s="290">
        <v>2711.4300000000003</v>
      </c>
      <c r="F162" s="179">
        <v>5.5674140453384924E-2</v>
      </c>
      <c r="G162" s="36"/>
      <c r="H162" s="5"/>
    </row>
    <row r="163" spans="1:9" s="28" customFormat="1" ht="10.5" customHeight="1" x14ac:dyDescent="0.2">
      <c r="A163" s="24"/>
      <c r="B163" s="33" t="s">
        <v>106</v>
      </c>
      <c r="C163" s="289">
        <v>293078.10000000003</v>
      </c>
      <c r="D163" s="290"/>
      <c r="E163" s="290">
        <v>2611.23</v>
      </c>
      <c r="F163" s="179">
        <v>-1.1123315253858901E-2</v>
      </c>
      <c r="G163" s="36"/>
      <c r="H163" s="5"/>
    </row>
    <row r="164" spans="1:9" s="28" customFormat="1" ht="10.5" customHeight="1" x14ac:dyDescent="0.2">
      <c r="A164" s="24"/>
      <c r="B164" s="33" t="s">
        <v>304</v>
      </c>
      <c r="C164" s="289">
        <v>1258.1300000000003</v>
      </c>
      <c r="D164" s="290"/>
      <c r="E164" s="290"/>
      <c r="F164" s="179">
        <v>-0.36320430020448213</v>
      </c>
      <c r="G164" s="36"/>
      <c r="H164" s="5"/>
    </row>
    <row r="165" spans="1:9" s="28" customFormat="1" ht="10.5" customHeight="1" x14ac:dyDescent="0.2">
      <c r="A165" s="24"/>
      <c r="B165" s="33" t="s">
        <v>305</v>
      </c>
      <c r="C165" s="289">
        <v>97876.779999999984</v>
      </c>
      <c r="D165" s="290"/>
      <c r="E165" s="290">
        <v>1501.03</v>
      </c>
      <c r="F165" s="179">
        <v>-8.8135255428791748E-3</v>
      </c>
      <c r="G165" s="36"/>
      <c r="H165" s="5"/>
    </row>
    <row r="166" spans="1:9" ht="10.5" customHeight="1" x14ac:dyDescent="0.2">
      <c r="B166" s="33" t="s">
        <v>306</v>
      </c>
      <c r="C166" s="289">
        <v>38985.780000000013</v>
      </c>
      <c r="D166" s="290"/>
      <c r="E166" s="290"/>
      <c r="F166" s="179">
        <v>-0.11476330013998615</v>
      </c>
      <c r="G166" s="34"/>
      <c r="H166" s="5"/>
      <c r="I166" s="5"/>
    </row>
    <row r="167" spans="1:9" ht="10.5" customHeight="1" x14ac:dyDescent="0.2">
      <c r="B167" s="33" t="s">
        <v>307</v>
      </c>
      <c r="C167" s="289">
        <v>55612.999999999993</v>
      </c>
      <c r="D167" s="290"/>
      <c r="E167" s="290">
        <v>267.28000000000003</v>
      </c>
      <c r="F167" s="179">
        <v>0.24019698466194783</v>
      </c>
      <c r="G167" s="34"/>
      <c r="H167" s="5"/>
      <c r="I167" s="5"/>
    </row>
    <row r="168" spans="1:9" ht="10.5" customHeight="1" x14ac:dyDescent="0.2">
      <c r="B168" s="33" t="s">
        <v>308</v>
      </c>
      <c r="C168" s="289">
        <v>5137.24</v>
      </c>
      <c r="D168" s="290"/>
      <c r="E168" s="290">
        <v>10.42</v>
      </c>
      <c r="F168" s="179">
        <v>4.3696263429063409E-2</v>
      </c>
      <c r="G168" s="34"/>
      <c r="H168" s="5"/>
      <c r="I168" s="5"/>
    </row>
    <row r="169" spans="1:9" ht="10.5" customHeight="1" x14ac:dyDescent="0.2">
      <c r="B169" s="33" t="s">
        <v>309</v>
      </c>
      <c r="C169" s="289">
        <v>94207.170000000013</v>
      </c>
      <c r="D169" s="290"/>
      <c r="E169" s="290">
        <v>832.5</v>
      </c>
      <c r="F169" s="179">
        <v>-7.5019897340914188E-2</v>
      </c>
      <c r="G169" s="34"/>
      <c r="H169" s="5"/>
      <c r="I169" s="5"/>
    </row>
    <row r="170" spans="1:9" s="28" customFormat="1" ht="10.5" customHeight="1" x14ac:dyDescent="0.2">
      <c r="A170" s="24"/>
      <c r="B170" s="33" t="s">
        <v>105</v>
      </c>
      <c r="C170" s="289">
        <v>150655.28</v>
      </c>
      <c r="D170" s="290"/>
      <c r="E170" s="290">
        <v>100.2</v>
      </c>
      <c r="F170" s="179">
        <v>0.2153833990819396</v>
      </c>
      <c r="G170" s="36"/>
      <c r="H170" s="5"/>
    </row>
    <row r="171" spans="1:9" s="28" customFormat="1" ht="10.5" customHeight="1" x14ac:dyDescent="0.2">
      <c r="A171" s="24"/>
      <c r="B171" s="16" t="s">
        <v>116</v>
      </c>
      <c r="C171" s="289">
        <v>106665.45999999995</v>
      </c>
      <c r="D171" s="290"/>
      <c r="E171" s="290">
        <v>502.72</v>
      </c>
      <c r="F171" s="179">
        <v>0.12357904705022871</v>
      </c>
      <c r="G171" s="36"/>
      <c r="H171" s="5"/>
    </row>
    <row r="172" spans="1:9" ht="10.5" customHeight="1" x14ac:dyDescent="0.2">
      <c r="B172" s="16" t="s">
        <v>117</v>
      </c>
      <c r="C172" s="289">
        <v>29899.73</v>
      </c>
      <c r="D172" s="290"/>
      <c r="E172" s="290"/>
      <c r="F172" s="179">
        <v>5.2837051747936625E-2</v>
      </c>
      <c r="G172" s="20"/>
      <c r="H172" s="5"/>
      <c r="I172" s="5"/>
    </row>
    <row r="173" spans="1:9" ht="10.5" customHeight="1" x14ac:dyDescent="0.2">
      <c r="B173" s="16" t="s">
        <v>118</v>
      </c>
      <c r="C173" s="289"/>
      <c r="D173" s="290"/>
      <c r="E173" s="290"/>
      <c r="F173" s="179"/>
      <c r="G173" s="20"/>
      <c r="H173" s="5"/>
      <c r="I173" s="5"/>
    </row>
    <row r="174" spans="1:9" ht="10.5" customHeight="1" x14ac:dyDescent="0.2">
      <c r="B174" s="16" t="s">
        <v>115</v>
      </c>
      <c r="C174" s="289">
        <v>6262.0599999999995</v>
      </c>
      <c r="D174" s="290"/>
      <c r="E174" s="290"/>
      <c r="F174" s="179">
        <v>-0.1265426932690592</v>
      </c>
      <c r="G174" s="20"/>
      <c r="H174" s="5"/>
      <c r="I174" s="5"/>
    </row>
    <row r="175" spans="1:9" ht="10.5" customHeight="1" x14ac:dyDescent="0.2">
      <c r="B175" s="16" t="s">
        <v>114</v>
      </c>
      <c r="C175" s="289">
        <v>6242.85</v>
      </c>
      <c r="D175" s="290"/>
      <c r="E175" s="290"/>
      <c r="F175" s="179">
        <v>-3.8153687072747244E-3</v>
      </c>
      <c r="G175" s="20"/>
      <c r="H175" s="5"/>
      <c r="I175" s="5"/>
    </row>
    <row r="176" spans="1:9" ht="10.5" customHeight="1" x14ac:dyDescent="0.2">
      <c r="B176" s="16" t="s">
        <v>95</v>
      </c>
      <c r="C176" s="289">
        <v>1052.48</v>
      </c>
      <c r="D176" s="290"/>
      <c r="E176" s="290"/>
      <c r="F176" s="179">
        <v>-0.35730337078651686</v>
      </c>
      <c r="G176" s="20"/>
      <c r="H176" s="5"/>
      <c r="I176" s="5"/>
    </row>
    <row r="177" spans="1:9" ht="10.5" customHeight="1" x14ac:dyDescent="0.2">
      <c r="B177" s="16" t="s">
        <v>381</v>
      </c>
      <c r="C177" s="289">
        <v>49818.12</v>
      </c>
      <c r="D177" s="290"/>
      <c r="E177" s="290">
        <v>290.64999999999998</v>
      </c>
      <c r="F177" s="179">
        <v>0.56115479675234958</v>
      </c>
      <c r="G177" s="20"/>
      <c r="H177" s="5"/>
      <c r="I177" s="5"/>
    </row>
    <row r="178" spans="1:9" ht="10.5" customHeight="1" x14ac:dyDescent="0.2">
      <c r="B178" s="16" t="s">
        <v>345</v>
      </c>
      <c r="C178" s="289"/>
      <c r="D178" s="290"/>
      <c r="E178" s="290"/>
      <c r="F178" s="178"/>
      <c r="G178" s="20"/>
      <c r="H178" s="5"/>
      <c r="I178" s="5"/>
    </row>
    <row r="179" spans="1:9" ht="10.5" customHeight="1" x14ac:dyDescent="0.2">
      <c r="B179" s="16" t="s">
        <v>346</v>
      </c>
      <c r="C179" s="289"/>
      <c r="D179" s="290"/>
      <c r="E179" s="290"/>
      <c r="F179" s="178"/>
      <c r="G179" s="34"/>
      <c r="H179" s="5"/>
      <c r="I179" s="5"/>
    </row>
    <row r="180" spans="1:9" ht="10.5" customHeight="1" x14ac:dyDescent="0.2">
      <c r="B180" s="16" t="s">
        <v>350</v>
      </c>
      <c r="C180" s="289"/>
      <c r="D180" s="290"/>
      <c r="E180" s="290"/>
      <c r="F180" s="178"/>
      <c r="G180" s="34"/>
      <c r="H180" s="5"/>
      <c r="I180" s="5"/>
    </row>
    <row r="181" spans="1:9" ht="10.5" customHeight="1" x14ac:dyDescent="0.2">
      <c r="B181" s="16" t="s">
        <v>313</v>
      </c>
      <c r="C181" s="289"/>
      <c r="D181" s="290"/>
      <c r="E181" s="290"/>
      <c r="F181" s="178"/>
      <c r="G181" s="34"/>
      <c r="H181" s="5"/>
      <c r="I181" s="5"/>
    </row>
    <row r="182" spans="1:9" ht="10.5" customHeight="1" x14ac:dyDescent="0.2">
      <c r="B182" s="16" t="s">
        <v>444</v>
      </c>
      <c r="C182" s="289"/>
      <c r="D182" s="290"/>
      <c r="E182" s="290"/>
      <c r="F182" s="178"/>
      <c r="G182" s="34"/>
      <c r="H182" s="5"/>
      <c r="I182" s="5"/>
    </row>
    <row r="183" spans="1:9" ht="10.5" customHeight="1" x14ac:dyDescent="0.2">
      <c r="B183" s="16" t="s">
        <v>351</v>
      </c>
      <c r="C183" s="289"/>
      <c r="D183" s="290"/>
      <c r="E183" s="290"/>
      <c r="F183" s="178"/>
      <c r="G183" s="34"/>
      <c r="H183" s="5"/>
      <c r="I183" s="5"/>
    </row>
    <row r="184" spans="1:9" ht="10.5" customHeight="1" x14ac:dyDescent="0.2">
      <c r="B184" s="269" t="s">
        <v>412</v>
      </c>
      <c r="C184" s="289"/>
      <c r="D184" s="290"/>
      <c r="E184" s="290"/>
      <c r="F184" s="178"/>
      <c r="G184" s="34"/>
      <c r="H184" s="5"/>
      <c r="I184" s="5"/>
    </row>
    <row r="185" spans="1:9" s="28" customFormat="1" ht="10.5" customHeight="1" x14ac:dyDescent="0.2">
      <c r="A185" s="24"/>
      <c r="B185" s="16" t="s">
        <v>100</v>
      </c>
      <c r="C185" s="289">
        <v>35277.759999999995</v>
      </c>
      <c r="D185" s="290"/>
      <c r="E185" s="290">
        <v>35</v>
      </c>
      <c r="F185" s="179">
        <v>3.6999846556606819E-2</v>
      </c>
      <c r="G185" s="27"/>
      <c r="H185" s="5"/>
    </row>
    <row r="186" spans="1:9" ht="10.5" customHeight="1" x14ac:dyDescent="0.2">
      <c r="B186" s="16" t="s">
        <v>94</v>
      </c>
      <c r="C186" s="289"/>
      <c r="D186" s="290"/>
      <c r="E186" s="290"/>
      <c r="F186" s="179"/>
      <c r="G186" s="34"/>
      <c r="H186" s="5"/>
      <c r="I186" s="5"/>
    </row>
    <row r="187" spans="1:9" ht="10.5" customHeight="1" x14ac:dyDescent="0.2">
      <c r="B187" s="16" t="s">
        <v>92</v>
      </c>
      <c r="C187" s="289">
        <v>188.36</v>
      </c>
      <c r="D187" s="290"/>
      <c r="E187" s="290"/>
      <c r="F187" s="179">
        <v>0.18420721740223822</v>
      </c>
      <c r="G187" s="34"/>
      <c r="H187" s="5"/>
      <c r="I187" s="5"/>
    </row>
    <row r="188" spans="1:9" ht="10.5" customHeight="1" x14ac:dyDescent="0.2">
      <c r="B188" s="16" t="s">
        <v>93</v>
      </c>
      <c r="C188" s="289"/>
      <c r="D188" s="290"/>
      <c r="E188" s="290"/>
      <c r="F188" s="179"/>
      <c r="G188" s="20"/>
      <c r="H188" s="5"/>
      <c r="I188" s="5"/>
    </row>
    <row r="189" spans="1:9" ht="10.5" customHeight="1" x14ac:dyDescent="0.2">
      <c r="B189" s="16" t="s">
        <v>303</v>
      </c>
      <c r="C189" s="289"/>
      <c r="D189" s="290"/>
      <c r="E189" s="290"/>
      <c r="F189" s="179"/>
      <c r="G189" s="34"/>
      <c r="H189" s="5"/>
      <c r="I189" s="5"/>
    </row>
    <row r="190" spans="1:9" ht="10.5" customHeight="1" x14ac:dyDescent="0.2">
      <c r="B190" s="16" t="s">
        <v>123</v>
      </c>
      <c r="C190" s="289">
        <v>478018.63000000006</v>
      </c>
      <c r="D190" s="290"/>
      <c r="E190" s="290">
        <v>947.76</v>
      </c>
      <c r="F190" s="179">
        <v>3.0155772877865861E-2</v>
      </c>
      <c r="G190" s="34"/>
      <c r="H190" s="5"/>
      <c r="I190" s="5"/>
    </row>
    <row r="191" spans="1:9" ht="10.5" customHeight="1" x14ac:dyDescent="0.2">
      <c r="B191" s="16" t="s">
        <v>107</v>
      </c>
      <c r="C191" s="289"/>
      <c r="D191" s="290"/>
      <c r="E191" s="290"/>
      <c r="F191" s="179"/>
      <c r="G191" s="34"/>
      <c r="H191" s="5"/>
      <c r="I191" s="5"/>
    </row>
    <row r="192" spans="1:9" ht="10.5" customHeight="1" x14ac:dyDescent="0.2">
      <c r="B192" s="33" t="s">
        <v>110</v>
      </c>
      <c r="C192" s="289"/>
      <c r="D192" s="290"/>
      <c r="E192" s="290"/>
      <c r="F192" s="179"/>
      <c r="G192" s="34"/>
      <c r="H192" s="5"/>
      <c r="I192" s="5"/>
    </row>
    <row r="193" spans="1:9" s="28" customFormat="1" ht="10.5" customHeight="1" x14ac:dyDescent="0.2">
      <c r="A193" s="24"/>
      <c r="B193" s="33" t="s">
        <v>109</v>
      </c>
      <c r="C193" s="289"/>
      <c r="D193" s="290"/>
      <c r="E193" s="290"/>
      <c r="F193" s="179"/>
      <c r="G193" s="47"/>
      <c r="H193" s="5"/>
    </row>
    <row r="194" spans="1:9" s="28" customFormat="1" ht="10.5" customHeight="1" x14ac:dyDescent="0.2">
      <c r="A194" s="24"/>
      <c r="B194" s="33" t="s">
        <v>111</v>
      </c>
      <c r="C194" s="289"/>
      <c r="D194" s="290"/>
      <c r="E194" s="290"/>
      <c r="F194" s="179"/>
      <c r="G194" s="47"/>
      <c r="H194" s="5"/>
    </row>
    <row r="195" spans="1:9" s="28" customFormat="1" ht="10.5" customHeight="1" x14ac:dyDescent="0.2">
      <c r="A195" s="24"/>
      <c r="B195" s="33" t="s">
        <v>112</v>
      </c>
      <c r="C195" s="289"/>
      <c r="D195" s="290"/>
      <c r="E195" s="290"/>
      <c r="F195" s="179"/>
      <c r="G195" s="47"/>
      <c r="H195" s="5"/>
    </row>
    <row r="196" spans="1:9" s="28" customFormat="1" ht="10.5" customHeight="1" x14ac:dyDescent="0.2">
      <c r="A196" s="24"/>
      <c r="B196" s="16" t="s">
        <v>256</v>
      </c>
      <c r="C196" s="289">
        <v>12266</v>
      </c>
      <c r="D196" s="290"/>
      <c r="E196" s="290"/>
      <c r="F196" s="179"/>
      <c r="G196" s="47"/>
      <c r="H196" s="5"/>
    </row>
    <row r="197" spans="1:9" s="28" customFormat="1" ht="10.5" customHeight="1" x14ac:dyDescent="0.2">
      <c r="A197" s="24"/>
      <c r="B197" s="16" t="s">
        <v>96</v>
      </c>
      <c r="C197" s="289"/>
      <c r="D197" s="290"/>
      <c r="E197" s="290"/>
      <c r="F197" s="179"/>
      <c r="G197" s="47"/>
      <c r="H197" s="5"/>
    </row>
    <row r="198" spans="1:9" s="28" customFormat="1" ht="10.5" customHeight="1" x14ac:dyDescent="0.2">
      <c r="A198" s="24"/>
      <c r="B198" s="16" t="s">
        <v>103</v>
      </c>
      <c r="C198" s="295"/>
      <c r="D198" s="296"/>
      <c r="E198" s="296"/>
      <c r="F198" s="190"/>
      <c r="G198" s="47"/>
      <c r="H198" s="5"/>
    </row>
    <row r="199" spans="1:9" s="28" customFormat="1" ht="10.5" customHeight="1" x14ac:dyDescent="0.2">
      <c r="A199" s="24"/>
      <c r="B199" s="16" t="s">
        <v>91</v>
      </c>
      <c r="C199" s="295"/>
      <c r="D199" s="296"/>
      <c r="E199" s="296"/>
      <c r="F199" s="190"/>
      <c r="G199" s="47"/>
      <c r="H199" s="5"/>
    </row>
    <row r="200" spans="1:9" s="28" customFormat="1" ht="10.5" customHeight="1" x14ac:dyDescent="0.2">
      <c r="A200" s="24"/>
      <c r="B200" s="16" t="s">
        <v>382</v>
      </c>
      <c r="C200" s="295">
        <v>320</v>
      </c>
      <c r="D200" s="296"/>
      <c r="E200" s="296"/>
      <c r="F200" s="190">
        <v>-0.50769230769230766</v>
      </c>
      <c r="G200" s="47"/>
      <c r="H200" s="5"/>
    </row>
    <row r="201" spans="1:9" s="28" customFormat="1" ht="10.5" customHeight="1" x14ac:dyDescent="0.2">
      <c r="A201" s="24"/>
      <c r="B201" s="268" t="s">
        <v>255</v>
      </c>
      <c r="C201" s="295">
        <v>25500</v>
      </c>
      <c r="D201" s="296"/>
      <c r="E201" s="296">
        <v>150</v>
      </c>
      <c r="F201" s="190">
        <v>0.18881118881118875</v>
      </c>
      <c r="G201" s="47"/>
      <c r="H201" s="5"/>
    </row>
    <row r="202" spans="1:9" s="28" customFormat="1" ht="10.5" customHeight="1" x14ac:dyDescent="0.2">
      <c r="A202" s="24"/>
      <c r="B202" s="16" t="s">
        <v>254</v>
      </c>
      <c r="C202" s="295"/>
      <c r="D202" s="296"/>
      <c r="E202" s="296"/>
      <c r="F202" s="190"/>
      <c r="G202" s="47"/>
      <c r="H202" s="5"/>
    </row>
    <row r="203" spans="1:9" s="28" customFormat="1" ht="10.5" customHeight="1" x14ac:dyDescent="0.2">
      <c r="A203" s="24"/>
      <c r="B203" s="16" t="s">
        <v>491</v>
      </c>
      <c r="C203" s="295"/>
      <c r="D203" s="296"/>
      <c r="E203" s="296"/>
      <c r="F203" s="190"/>
      <c r="G203" s="47"/>
      <c r="H203" s="5"/>
    </row>
    <row r="204" spans="1:9" s="28" customFormat="1" ht="10.5" customHeight="1" x14ac:dyDescent="0.2">
      <c r="A204" s="24"/>
      <c r="B204" s="16" t="s">
        <v>97</v>
      </c>
      <c r="C204" s="295"/>
      <c r="D204" s="296"/>
      <c r="E204" s="296"/>
      <c r="F204" s="190"/>
      <c r="G204" s="47"/>
      <c r="H204" s="5"/>
    </row>
    <row r="205" spans="1:9" ht="11.25" customHeight="1" x14ac:dyDescent="0.2">
      <c r="B205" s="16" t="s">
        <v>374</v>
      </c>
      <c r="C205" s="295">
        <v>30</v>
      </c>
      <c r="D205" s="296"/>
      <c r="E205" s="296"/>
      <c r="F205" s="190"/>
      <c r="G205" s="47"/>
      <c r="H205" s="5"/>
      <c r="I205" s="5"/>
    </row>
    <row r="206" spans="1:9" ht="11.25" customHeight="1" x14ac:dyDescent="0.2">
      <c r="B206" s="574" t="s">
        <v>460</v>
      </c>
      <c r="C206" s="295"/>
      <c r="D206" s="296"/>
      <c r="E206" s="296"/>
      <c r="F206" s="190"/>
      <c r="G206" s="47"/>
      <c r="H206" s="5"/>
      <c r="I206" s="5"/>
    </row>
    <row r="207" spans="1:9" ht="11.25" customHeight="1" x14ac:dyDescent="0.2">
      <c r="B207" s="16" t="s">
        <v>489</v>
      </c>
      <c r="C207" s="295"/>
      <c r="D207" s="296"/>
      <c r="E207" s="296"/>
      <c r="F207" s="190"/>
      <c r="G207" s="47"/>
      <c r="H207" s="5"/>
      <c r="I207" s="5"/>
    </row>
    <row r="208" spans="1:9" ht="10.5" customHeight="1" x14ac:dyDescent="0.2">
      <c r="B208" s="16" t="s">
        <v>99</v>
      </c>
      <c r="C208" s="295">
        <v>27630</v>
      </c>
      <c r="D208" s="296"/>
      <c r="E208" s="296">
        <v>180</v>
      </c>
      <c r="F208" s="190">
        <v>0.33840341019182318</v>
      </c>
      <c r="G208" s="47"/>
      <c r="H208" s="5"/>
      <c r="I208" s="5"/>
    </row>
    <row r="209" spans="2:9" ht="10.5" customHeight="1" x14ac:dyDescent="0.2">
      <c r="B209" s="16" t="s">
        <v>98</v>
      </c>
      <c r="C209" s="295"/>
      <c r="D209" s="296"/>
      <c r="E209" s="296"/>
      <c r="F209" s="190"/>
      <c r="G209" s="47"/>
      <c r="H209" s="5"/>
      <c r="I209" s="5"/>
    </row>
    <row r="210" spans="2:9" ht="10.5" customHeight="1" x14ac:dyDescent="0.2">
      <c r="B210" s="16" t="s">
        <v>250</v>
      </c>
      <c r="C210" s="295"/>
      <c r="D210" s="296"/>
      <c r="E210" s="296"/>
      <c r="F210" s="190"/>
      <c r="G210" s="47"/>
      <c r="H210" s="5"/>
      <c r="I210" s="5"/>
    </row>
    <row r="211" spans="2:9" ht="10.5" customHeight="1" x14ac:dyDescent="0.2">
      <c r="B211" s="35" t="s">
        <v>245</v>
      </c>
      <c r="C211" s="297">
        <v>1790905.0500000003</v>
      </c>
      <c r="D211" s="298"/>
      <c r="E211" s="298">
        <v>7163.329999999999</v>
      </c>
      <c r="F211" s="180">
        <v>7.1077524395338099E-2</v>
      </c>
      <c r="G211" s="47"/>
      <c r="H211" s="5"/>
      <c r="I211" s="5"/>
    </row>
    <row r="212" spans="2:9" ht="10.5" customHeight="1" x14ac:dyDescent="0.2">
      <c r="B212" s="31" t="s">
        <v>278</v>
      </c>
      <c r="C212" s="297"/>
      <c r="D212" s="298"/>
      <c r="E212" s="298"/>
      <c r="F212" s="180"/>
      <c r="G212" s="47"/>
      <c r="H212" s="5"/>
      <c r="I212" s="5"/>
    </row>
    <row r="213" spans="2:9" ht="10.5" customHeight="1" x14ac:dyDescent="0.2">
      <c r="B213" s="16" t="s">
        <v>22</v>
      </c>
      <c r="C213" s="295">
        <v>11233210.01</v>
      </c>
      <c r="D213" s="296">
        <v>987209.79000000062</v>
      </c>
      <c r="E213" s="296">
        <v>53234.09</v>
      </c>
      <c r="F213" s="190">
        <v>-2.3414748549078546E-2</v>
      </c>
      <c r="G213" s="47"/>
      <c r="H213" s="5"/>
      <c r="I213" s="5"/>
    </row>
    <row r="214" spans="2:9" ht="10.5" customHeight="1" x14ac:dyDescent="0.2">
      <c r="B214" s="16" t="s">
        <v>104</v>
      </c>
      <c r="C214" s="295">
        <v>14913092.409999998</v>
      </c>
      <c r="D214" s="296">
        <v>6535637.2400000021</v>
      </c>
      <c r="E214" s="296">
        <v>63783.66</v>
      </c>
      <c r="F214" s="190">
        <v>-2.1259287382430769E-2</v>
      </c>
      <c r="G214" s="47"/>
      <c r="H214" s="5"/>
      <c r="I214" s="5"/>
    </row>
    <row r="215" spans="2:9" ht="10.5" customHeight="1" x14ac:dyDescent="0.2">
      <c r="B215" s="33" t="s">
        <v>106</v>
      </c>
      <c r="C215" s="295">
        <v>12276433.689999999</v>
      </c>
      <c r="D215" s="296">
        <v>6531185.8400000017</v>
      </c>
      <c r="E215" s="296">
        <v>49657.920000000006</v>
      </c>
      <c r="F215" s="190">
        <v>-4.7858879422883249E-2</v>
      </c>
      <c r="G215" s="47"/>
      <c r="H215" s="5"/>
      <c r="I215" s="5"/>
    </row>
    <row r="216" spans="2:9" ht="10.5" customHeight="1" x14ac:dyDescent="0.2">
      <c r="B216" s="33" t="s">
        <v>326</v>
      </c>
      <c r="C216" s="295">
        <v>75496.97</v>
      </c>
      <c r="D216" s="296">
        <v>57135.729999999996</v>
      </c>
      <c r="E216" s="296">
        <v>102.61</v>
      </c>
      <c r="F216" s="190">
        <v>-0.1902089001651609</v>
      </c>
      <c r="G216" s="47"/>
      <c r="H216" s="5"/>
      <c r="I216" s="5"/>
    </row>
    <row r="217" spans="2:9" ht="10.5" customHeight="1" x14ac:dyDescent="0.2">
      <c r="B217" s="33" t="s">
        <v>327</v>
      </c>
      <c r="C217" s="295">
        <v>3851391.8400000003</v>
      </c>
      <c r="D217" s="296">
        <v>3703751.6300000004</v>
      </c>
      <c r="E217" s="296">
        <v>18199.71</v>
      </c>
      <c r="F217" s="190">
        <v>-6.2428624416118739E-2</v>
      </c>
      <c r="G217" s="47"/>
      <c r="H217" s="5"/>
      <c r="I217" s="5"/>
    </row>
    <row r="218" spans="2:9" ht="10.5" customHeight="1" x14ac:dyDescent="0.2">
      <c r="B218" s="33" t="s">
        <v>328</v>
      </c>
      <c r="C218" s="295">
        <v>2471082.010000003</v>
      </c>
      <c r="D218" s="296">
        <v>2274682.8900000029</v>
      </c>
      <c r="E218" s="296">
        <v>9408.8299999999981</v>
      </c>
      <c r="F218" s="190">
        <v>-4.9334193810580018E-2</v>
      </c>
      <c r="G218" s="47"/>
      <c r="H218" s="5"/>
      <c r="I218" s="5"/>
    </row>
    <row r="219" spans="2:9" ht="10.5" customHeight="1" x14ac:dyDescent="0.2">
      <c r="B219" s="33" t="s">
        <v>329</v>
      </c>
      <c r="C219" s="295">
        <v>4849777.6899999985</v>
      </c>
      <c r="D219" s="296">
        <v>91328.86000000003</v>
      </c>
      <c r="E219" s="296">
        <v>17545.280000000002</v>
      </c>
      <c r="F219" s="190">
        <v>-3.1482232437055058E-2</v>
      </c>
      <c r="G219" s="47"/>
      <c r="H219" s="5"/>
      <c r="I219" s="5"/>
    </row>
    <row r="220" spans="2:9" ht="10.5" customHeight="1" x14ac:dyDescent="0.2">
      <c r="B220" s="33" t="s">
        <v>330</v>
      </c>
      <c r="C220" s="295">
        <v>85524.830000000118</v>
      </c>
      <c r="D220" s="296">
        <v>18529.970000000005</v>
      </c>
      <c r="E220" s="296">
        <v>331.16999999999996</v>
      </c>
      <c r="F220" s="190">
        <v>7.0581135502982617E-2</v>
      </c>
      <c r="G220" s="47"/>
      <c r="H220" s="5"/>
      <c r="I220" s="5"/>
    </row>
    <row r="221" spans="2:9" ht="10.5" customHeight="1" x14ac:dyDescent="0.2">
      <c r="B221" s="33" t="s">
        <v>331</v>
      </c>
      <c r="C221" s="295">
        <v>943160.34999999963</v>
      </c>
      <c r="D221" s="296">
        <v>385756.75999999954</v>
      </c>
      <c r="E221" s="296">
        <v>4070.32</v>
      </c>
      <c r="F221" s="190">
        <v>-6.2285343473458821E-2</v>
      </c>
      <c r="G221" s="47"/>
      <c r="H221" s="5"/>
      <c r="I221" s="5"/>
    </row>
    <row r="222" spans="2:9" ht="10.5" customHeight="1" x14ac:dyDescent="0.2">
      <c r="B222" s="33" t="s">
        <v>105</v>
      </c>
      <c r="C222" s="295">
        <v>2636658.7199999988</v>
      </c>
      <c r="D222" s="296">
        <v>4451.3999999999996</v>
      </c>
      <c r="E222" s="296">
        <v>14125.74</v>
      </c>
      <c r="F222" s="190">
        <v>0.12508558765925737</v>
      </c>
      <c r="G222" s="47"/>
      <c r="H222" s="5"/>
      <c r="I222" s="5"/>
    </row>
    <row r="223" spans="2:9" ht="10.5" customHeight="1" x14ac:dyDescent="0.2">
      <c r="B223" s="16" t="s">
        <v>116</v>
      </c>
      <c r="C223" s="295">
        <v>581986.70999999973</v>
      </c>
      <c r="D223" s="296"/>
      <c r="E223" s="296">
        <v>5682.3000000000011</v>
      </c>
      <c r="F223" s="190">
        <v>-1.1812759912251947E-3</v>
      </c>
      <c r="G223" s="20"/>
      <c r="H223" s="5"/>
      <c r="I223" s="5"/>
    </row>
    <row r="224" spans="2:9" ht="10.5" customHeight="1" x14ac:dyDescent="0.2">
      <c r="B224" s="16" t="s">
        <v>117</v>
      </c>
      <c r="C224" s="295">
        <v>104710.23</v>
      </c>
      <c r="D224" s="296"/>
      <c r="E224" s="296">
        <v>302</v>
      </c>
      <c r="F224" s="190">
        <v>1.1565009646122171E-2</v>
      </c>
      <c r="G224" s="47"/>
      <c r="H224" s="5"/>
      <c r="I224" s="5"/>
    </row>
    <row r="225" spans="2:9" ht="10.5" customHeight="1" x14ac:dyDescent="0.2">
      <c r="B225" s="16" t="s">
        <v>118</v>
      </c>
      <c r="C225" s="295">
        <v>2483.25</v>
      </c>
      <c r="D225" s="296"/>
      <c r="E225" s="296"/>
      <c r="F225" s="190">
        <v>7.8534031413612926E-3</v>
      </c>
      <c r="G225" s="47"/>
      <c r="H225" s="5"/>
      <c r="I225" s="5"/>
    </row>
    <row r="226" spans="2:9" ht="10.5" customHeight="1" x14ac:dyDescent="0.2">
      <c r="B226" s="16" t="s">
        <v>100</v>
      </c>
      <c r="C226" s="295">
        <v>1216002.72</v>
      </c>
      <c r="D226" s="296"/>
      <c r="E226" s="296">
        <v>8373.6999999999989</v>
      </c>
      <c r="F226" s="190">
        <v>-4.1687742987469134E-2</v>
      </c>
      <c r="G226" s="47"/>
      <c r="H226" s="5"/>
      <c r="I226" s="5"/>
    </row>
    <row r="227" spans="2:9" ht="10.5" customHeight="1" x14ac:dyDescent="0.2">
      <c r="B227" s="16" t="s">
        <v>107</v>
      </c>
      <c r="C227" s="295">
        <v>89499.359999999957</v>
      </c>
      <c r="D227" s="296">
        <v>89499.359999999957</v>
      </c>
      <c r="E227" s="296">
        <v>465.15</v>
      </c>
      <c r="F227" s="190">
        <v>2.1006178050564372E-5</v>
      </c>
      <c r="G227" s="47"/>
      <c r="H227" s="5"/>
      <c r="I227" s="5"/>
    </row>
    <row r="228" spans="2:9" ht="10.5" customHeight="1" x14ac:dyDescent="0.2">
      <c r="B228" s="33" t="s">
        <v>110</v>
      </c>
      <c r="C228" s="289">
        <v>54641.539999999979</v>
      </c>
      <c r="D228" s="290">
        <v>54641.539999999979</v>
      </c>
      <c r="E228" s="290">
        <v>465.15</v>
      </c>
      <c r="F228" s="179">
        <v>-4.9182701250801819E-2</v>
      </c>
      <c r="G228" s="47"/>
      <c r="H228" s="5"/>
      <c r="I228" s="5"/>
    </row>
    <row r="229" spans="2:9" ht="10.5" customHeight="1" x14ac:dyDescent="0.2">
      <c r="B229" s="33" t="s">
        <v>109</v>
      </c>
      <c r="C229" s="295">
        <v>32307.819999999985</v>
      </c>
      <c r="D229" s="296">
        <v>32307.819999999985</v>
      </c>
      <c r="E229" s="296"/>
      <c r="F229" s="190">
        <v>6.3474032332977437E-2</v>
      </c>
      <c r="G229" s="47"/>
      <c r="H229" s="5"/>
      <c r="I229" s="5"/>
    </row>
    <row r="230" spans="2:9" ht="10.5" customHeight="1" x14ac:dyDescent="0.2">
      <c r="B230" s="33" t="s">
        <v>112</v>
      </c>
      <c r="C230" s="295">
        <v>2550</v>
      </c>
      <c r="D230" s="296">
        <v>2550</v>
      </c>
      <c r="E230" s="296"/>
      <c r="F230" s="190">
        <v>0.54545454545454541</v>
      </c>
      <c r="G230" s="47"/>
      <c r="H230" s="5"/>
      <c r="I230" s="5"/>
    </row>
    <row r="231" spans="2:9" ht="10.5" customHeight="1" x14ac:dyDescent="0.2">
      <c r="B231" s="33" t="s">
        <v>111</v>
      </c>
      <c r="C231" s="295"/>
      <c r="D231" s="296"/>
      <c r="E231" s="296"/>
      <c r="F231" s="190"/>
      <c r="G231" s="47"/>
      <c r="H231" s="5"/>
      <c r="I231" s="5"/>
    </row>
    <row r="232" spans="2:9" ht="10.5" customHeight="1" x14ac:dyDescent="0.2">
      <c r="B232" s="269" t="s">
        <v>254</v>
      </c>
      <c r="C232" s="295"/>
      <c r="D232" s="296"/>
      <c r="E232" s="296"/>
      <c r="F232" s="190"/>
      <c r="G232" s="47"/>
      <c r="H232" s="5"/>
      <c r="I232" s="5"/>
    </row>
    <row r="233" spans="2:9" ht="10.5" customHeight="1" x14ac:dyDescent="0.2">
      <c r="B233" s="16" t="s">
        <v>97</v>
      </c>
      <c r="C233" s="295"/>
      <c r="D233" s="296"/>
      <c r="E233" s="296"/>
      <c r="F233" s="190"/>
      <c r="G233" s="47"/>
      <c r="H233" s="5"/>
      <c r="I233" s="5"/>
    </row>
    <row r="234" spans="2:9" ht="10.5" customHeight="1" x14ac:dyDescent="0.2">
      <c r="B234" s="16" t="s">
        <v>103</v>
      </c>
      <c r="C234" s="295"/>
      <c r="D234" s="296"/>
      <c r="E234" s="296"/>
      <c r="F234" s="190"/>
      <c r="G234" s="47"/>
      <c r="H234" s="5"/>
      <c r="I234" s="5"/>
    </row>
    <row r="235" spans="2:9" ht="10.5" customHeight="1" x14ac:dyDescent="0.2">
      <c r="B235" s="16" t="s">
        <v>96</v>
      </c>
      <c r="C235" s="295"/>
      <c r="D235" s="296"/>
      <c r="E235" s="296"/>
      <c r="F235" s="190"/>
      <c r="G235" s="47"/>
      <c r="H235" s="5"/>
      <c r="I235" s="5"/>
    </row>
    <row r="236" spans="2:9" ht="10.5" customHeight="1" x14ac:dyDescent="0.2">
      <c r="B236" s="16" t="s">
        <v>115</v>
      </c>
      <c r="C236" s="295">
        <v>26350.209999999992</v>
      </c>
      <c r="D236" s="296"/>
      <c r="E236" s="296">
        <v>136.13999999999999</v>
      </c>
      <c r="F236" s="190">
        <v>-1.5398153372468415E-2</v>
      </c>
      <c r="G236" s="47"/>
      <c r="H236" s="5"/>
      <c r="I236" s="5"/>
    </row>
    <row r="237" spans="2:9" ht="10.5" customHeight="1" x14ac:dyDescent="0.2">
      <c r="B237" s="16" t="s">
        <v>114</v>
      </c>
      <c r="C237" s="295">
        <v>23357.579999999998</v>
      </c>
      <c r="D237" s="296"/>
      <c r="E237" s="296">
        <v>172.8</v>
      </c>
      <c r="F237" s="190">
        <v>-4.4259895607343669E-3</v>
      </c>
      <c r="G237" s="47"/>
      <c r="H237" s="5"/>
      <c r="I237" s="5"/>
    </row>
    <row r="238" spans="2:9" ht="10.5" customHeight="1" x14ac:dyDescent="0.2">
      <c r="B238" s="16" t="s">
        <v>123</v>
      </c>
      <c r="C238" s="295">
        <v>15644900.060000017</v>
      </c>
      <c r="D238" s="296">
        <v>5137.46</v>
      </c>
      <c r="E238" s="296">
        <v>106336.24000000003</v>
      </c>
      <c r="F238" s="190">
        <v>-3.1336219618158689E-2</v>
      </c>
      <c r="G238" s="47"/>
      <c r="H238" s="5"/>
      <c r="I238" s="5"/>
    </row>
    <row r="239" spans="2:9" ht="10.5" customHeight="1" x14ac:dyDescent="0.2">
      <c r="B239" s="16" t="s">
        <v>488</v>
      </c>
      <c r="C239" s="295"/>
      <c r="D239" s="296"/>
      <c r="E239" s="296"/>
      <c r="F239" s="190"/>
      <c r="G239" s="47"/>
      <c r="H239" s="5"/>
      <c r="I239" s="5"/>
    </row>
    <row r="240" spans="2:9" ht="10.5" customHeight="1" x14ac:dyDescent="0.2">
      <c r="B240" s="16" t="s">
        <v>95</v>
      </c>
      <c r="C240" s="295">
        <v>39425</v>
      </c>
      <c r="D240" s="296">
        <v>38372.519999999997</v>
      </c>
      <c r="E240" s="296">
        <v>36.800000000000004</v>
      </c>
      <c r="F240" s="190">
        <v>-7.5536575688991969E-2</v>
      </c>
      <c r="G240" s="47"/>
      <c r="H240" s="5"/>
      <c r="I240" s="5"/>
    </row>
    <row r="241" spans="1:9" s="486" customFormat="1" ht="10.5" customHeight="1" x14ac:dyDescent="0.2">
      <c r="A241" s="452"/>
      <c r="B241" s="563" t="s">
        <v>310</v>
      </c>
      <c r="C241" s="564"/>
      <c r="D241" s="565"/>
      <c r="E241" s="565"/>
      <c r="F241" s="566"/>
      <c r="G241" s="567"/>
    </row>
    <row r="242" spans="1:9" s="486" customFormat="1" ht="10.5" customHeight="1" x14ac:dyDescent="0.2">
      <c r="A242" s="452"/>
      <c r="B242" s="563" t="s">
        <v>311</v>
      </c>
      <c r="C242" s="564"/>
      <c r="D242" s="565"/>
      <c r="E242" s="565"/>
      <c r="F242" s="566"/>
      <c r="G242" s="567"/>
    </row>
    <row r="243" spans="1:9" s="486" customFormat="1" ht="10.5" customHeight="1" x14ac:dyDescent="0.2">
      <c r="A243" s="452"/>
      <c r="B243" s="563" t="s">
        <v>312</v>
      </c>
      <c r="C243" s="564"/>
      <c r="D243" s="565"/>
      <c r="E243" s="565"/>
      <c r="F243" s="566"/>
      <c r="G243" s="567"/>
    </row>
    <row r="244" spans="1:9" s="486" customFormat="1" ht="10.5" customHeight="1" x14ac:dyDescent="0.2">
      <c r="A244" s="452"/>
      <c r="B244" s="563" t="s">
        <v>313</v>
      </c>
      <c r="C244" s="564"/>
      <c r="D244" s="565"/>
      <c r="E244" s="565"/>
      <c r="F244" s="566"/>
      <c r="G244" s="567"/>
    </row>
    <row r="245" spans="1:9" ht="10.5" customHeight="1" x14ac:dyDescent="0.2">
      <c r="B245" s="16" t="s">
        <v>351</v>
      </c>
      <c r="C245" s="295"/>
      <c r="D245" s="296"/>
      <c r="E245" s="296"/>
      <c r="F245" s="190"/>
      <c r="G245" s="47"/>
      <c r="H245" s="5"/>
      <c r="I245" s="5"/>
    </row>
    <row r="246" spans="1:9" ht="10.5" customHeight="1" x14ac:dyDescent="0.2">
      <c r="B246" s="269" t="s">
        <v>412</v>
      </c>
      <c r="C246" s="295"/>
      <c r="D246" s="296"/>
      <c r="E246" s="296"/>
      <c r="F246" s="190"/>
      <c r="G246" s="47"/>
      <c r="H246" s="5"/>
      <c r="I246" s="5"/>
    </row>
    <row r="247" spans="1:9" ht="10.5" customHeight="1" x14ac:dyDescent="0.2">
      <c r="B247" s="16" t="s">
        <v>426</v>
      </c>
      <c r="C247" s="295">
        <v>267036.94000000006</v>
      </c>
      <c r="D247" s="296"/>
      <c r="E247" s="296">
        <v>1382.65</v>
      </c>
      <c r="F247" s="190">
        <v>0.20334338984960332</v>
      </c>
      <c r="G247" s="47"/>
      <c r="H247" s="5"/>
      <c r="I247" s="5"/>
    </row>
    <row r="248" spans="1:9" ht="10.5" customHeight="1" x14ac:dyDescent="0.2">
      <c r="B248" s="16" t="s">
        <v>444</v>
      </c>
      <c r="C248" s="295">
        <v>837961.19113500009</v>
      </c>
      <c r="D248" s="296"/>
      <c r="E248" s="296"/>
      <c r="F248" s="190">
        <v>-7.9366120313874244E-2</v>
      </c>
      <c r="G248" s="47"/>
      <c r="H248" s="5"/>
      <c r="I248" s="5"/>
    </row>
    <row r="249" spans="1:9" ht="10.5" customHeight="1" x14ac:dyDescent="0.2">
      <c r="B249" s="16" t="s">
        <v>94</v>
      </c>
      <c r="C249" s="295"/>
      <c r="D249" s="296"/>
      <c r="E249" s="296"/>
      <c r="F249" s="190"/>
      <c r="G249" s="47"/>
      <c r="H249" s="5"/>
      <c r="I249" s="5"/>
    </row>
    <row r="250" spans="1:9" ht="10.5" customHeight="1" x14ac:dyDescent="0.2">
      <c r="B250" s="16" t="s">
        <v>92</v>
      </c>
      <c r="C250" s="295">
        <v>538.36</v>
      </c>
      <c r="D250" s="296"/>
      <c r="E250" s="296"/>
      <c r="F250" s="190">
        <v>-5.7558994468174474E-2</v>
      </c>
      <c r="G250" s="47"/>
      <c r="H250" s="5"/>
      <c r="I250" s="5"/>
    </row>
    <row r="251" spans="1:9" ht="10.5" customHeight="1" x14ac:dyDescent="0.2">
      <c r="B251" s="16" t="s">
        <v>93</v>
      </c>
      <c r="C251" s="295">
        <v>220</v>
      </c>
      <c r="D251" s="296"/>
      <c r="E251" s="296"/>
      <c r="F251" s="190"/>
      <c r="G251" s="47"/>
      <c r="H251" s="5"/>
      <c r="I251" s="5"/>
    </row>
    <row r="252" spans="1:9" ht="10.5" customHeight="1" x14ac:dyDescent="0.2">
      <c r="B252" s="16" t="s">
        <v>91</v>
      </c>
      <c r="C252" s="295">
        <v>30</v>
      </c>
      <c r="D252" s="296"/>
      <c r="E252" s="296"/>
      <c r="F252" s="190"/>
      <c r="G252" s="47"/>
      <c r="H252" s="5"/>
      <c r="I252" s="5"/>
    </row>
    <row r="253" spans="1:9" ht="10.5" customHeight="1" x14ac:dyDescent="0.2">
      <c r="B253" s="16" t="s">
        <v>252</v>
      </c>
      <c r="C253" s="295"/>
      <c r="D253" s="296"/>
      <c r="E253" s="296"/>
      <c r="F253" s="190"/>
      <c r="G253" s="47"/>
      <c r="H253" s="5"/>
      <c r="I253" s="5"/>
    </row>
    <row r="254" spans="1:9" ht="10.5" customHeight="1" x14ac:dyDescent="0.2">
      <c r="B254" s="16" t="s">
        <v>177</v>
      </c>
      <c r="C254" s="295">
        <v>244064.44999999998</v>
      </c>
      <c r="D254" s="296">
        <v>36</v>
      </c>
      <c r="E254" s="296">
        <v>1851</v>
      </c>
      <c r="F254" s="190">
        <v>0.15818630742760842</v>
      </c>
      <c r="G254" s="47"/>
      <c r="H254" s="5"/>
      <c r="I254" s="5"/>
    </row>
    <row r="255" spans="1:9" ht="10.5" customHeight="1" x14ac:dyDescent="0.2">
      <c r="B255" s="16" t="s">
        <v>303</v>
      </c>
      <c r="C255" s="295"/>
      <c r="D255" s="296"/>
      <c r="E255" s="296"/>
      <c r="F255" s="190"/>
      <c r="G255" s="47"/>
      <c r="H255" s="5"/>
      <c r="I255" s="5"/>
    </row>
    <row r="256" spans="1:9" ht="13.5" customHeight="1" x14ac:dyDescent="0.2">
      <c r="B256" s="16" t="s">
        <v>382</v>
      </c>
      <c r="C256" s="295">
        <v>178508.3</v>
      </c>
      <c r="D256" s="296"/>
      <c r="E256" s="296">
        <v>1000</v>
      </c>
      <c r="F256" s="190">
        <v>-7.9035699766184186E-2</v>
      </c>
      <c r="G256" s="117"/>
      <c r="H256" s="5"/>
      <c r="I256" s="5"/>
    </row>
    <row r="257" spans="1:9" s="28" customFormat="1" ht="18.75" customHeight="1" x14ac:dyDescent="0.2">
      <c r="A257" s="24"/>
      <c r="B257" s="268" t="s">
        <v>255</v>
      </c>
      <c r="C257" s="295">
        <v>465593.59999999986</v>
      </c>
      <c r="D257" s="296">
        <v>439943.59999999986</v>
      </c>
      <c r="E257" s="296">
        <v>2557.36</v>
      </c>
      <c r="F257" s="190">
        <v>9.3750902401539271E-3</v>
      </c>
      <c r="G257" s="47"/>
      <c r="H257" s="5"/>
    </row>
    <row r="258" spans="1:9" s="28" customFormat="1" ht="15" customHeight="1" x14ac:dyDescent="0.2">
      <c r="A258" s="24"/>
      <c r="B258" s="16" t="s">
        <v>374</v>
      </c>
      <c r="C258" s="295">
        <v>2370</v>
      </c>
      <c r="D258" s="296"/>
      <c r="E258" s="296"/>
      <c r="F258" s="190">
        <v>0.21538461538461529</v>
      </c>
      <c r="G258" s="270"/>
      <c r="H258" s="271"/>
      <c r="I258" s="47"/>
    </row>
    <row r="259" spans="1:9" s="28" customFormat="1" ht="15" customHeight="1" x14ac:dyDescent="0.2">
      <c r="A259" s="24"/>
      <c r="B259" s="574" t="s">
        <v>460</v>
      </c>
      <c r="C259" s="295"/>
      <c r="D259" s="296"/>
      <c r="E259" s="296"/>
      <c r="F259" s="190"/>
      <c r="G259" s="270"/>
      <c r="H259" s="271"/>
      <c r="I259" s="47"/>
    </row>
    <row r="260" spans="1:9" s="28" customFormat="1" ht="15" customHeight="1" x14ac:dyDescent="0.2">
      <c r="A260" s="24"/>
      <c r="B260" s="16" t="s">
        <v>489</v>
      </c>
      <c r="C260" s="295"/>
      <c r="D260" s="296"/>
      <c r="E260" s="296"/>
      <c r="F260" s="190"/>
      <c r="G260" s="270"/>
      <c r="H260" s="271"/>
      <c r="I260" s="47"/>
    </row>
    <row r="261" spans="1:9" s="28" customFormat="1" ht="11.25" customHeight="1" x14ac:dyDescent="0.2">
      <c r="A261" s="24"/>
      <c r="B261" s="16" t="s">
        <v>99</v>
      </c>
      <c r="C261" s="295">
        <v>152094.03999999998</v>
      </c>
      <c r="D261" s="296">
        <v>4493.3</v>
      </c>
      <c r="E261" s="296">
        <v>1104</v>
      </c>
      <c r="F261" s="190">
        <v>7.5260890005903081E-2</v>
      </c>
      <c r="G261" s="266"/>
      <c r="H261" s="267"/>
      <c r="I261" s="47"/>
    </row>
    <row r="262" spans="1:9" s="28" customFormat="1" ht="11.25" customHeight="1" x14ac:dyDescent="0.2">
      <c r="A262" s="24"/>
      <c r="B262" s="16" t="s">
        <v>98</v>
      </c>
      <c r="C262" s="295"/>
      <c r="D262" s="296"/>
      <c r="E262" s="296"/>
      <c r="F262" s="180"/>
      <c r="G262" s="266"/>
      <c r="H262" s="267"/>
      <c r="I262" s="47"/>
    </row>
    <row r="263" spans="1:9" s="28" customFormat="1" ht="11.25" customHeight="1" x14ac:dyDescent="0.2">
      <c r="A263" s="24"/>
      <c r="B263" s="16" t="s">
        <v>250</v>
      </c>
      <c r="C263" s="295"/>
      <c r="D263" s="296"/>
      <c r="E263" s="296"/>
      <c r="F263" s="190"/>
      <c r="G263" s="266"/>
      <c r="H263" s="267"/>
      <c r="I263" s="47"/>
    </row>
    <row r="264" spans="1:9" s="28" customFormat="1" ht="11.25" customHeight="1" x14ac:dyDescent="0.2">
      <c r="A264" s="24"/>
      <c r="B264" s="263" t="s">
        <v>253</v>
      </c>
      <c r="C264" s="299">
        <v>46023630.421135008</v>
      </c>
      <c r="D264" s="300">
        <v>8100329.2700000042</v>
      </c>
      <c r="E264" s="300">
        <v>246417.89000000004</v>
      </c>
      <c r="F264" s="234">
        <v>-2.436211099113339E-2</v>
      </c>
      <c r="G264" s="266"/>
      <c r="H264" s="267"/>
      <c r="I264" s="47"/>
    </row>
    <row r="265" spans="1:9" ht="12" customHeight="1" x14ac:dyDescent="0.2">
      <c r="B265" s="265" t="s">
        <v>238</v>
      </c>
      <c r="C265" s="266"/>
      <c r="D265" s="266"/>
      <c r="E265" s="266"/>
      <c r="F265" s="266"/>
      <c r="G265" s="48"/>
      <c r="H265" s="48"/>
      <c r="I265" s="47"/>
    </row>
    <row r="266" spans="1:9" ht="15" customHeight="1" x14ac:dyDescent="0.2">
      <c r="B266" s="265" t="s">
        <v>249</v>
      </c>
      <c r="C266" s="266"/>
      <c r="D266" s="266"/>
      <c r="E266" s="266"/>
      <c r="F266" s="266"/>
      <c r="G266" s="8"/>
      <c r="H266" s="8"/>
      <c r="I266" s="8"/>
    </row>
    <row r="267" spans="1:9" ht="9.75" customHeight="1" x14ac:dyDescent="0.2">
      <c r="B267" s="265" t="s">
        <v>251</v>
      </c>
      <c r="C267" s="266"/>
      <c r="D267" s="266"/>
      <c r="E267" s="266"/>
      <c r="F267" s="266"/>
    </row>
    <row r="268" spans="1:9" ht="12" customHeight="1" x14ac:dyDescent="0.2">
      <c r="B268" s="265"/>
      <c r="C268" s="266"/>
      <c r="D268" s="266"/>
      <c r="E268" s="266"/>
      <c r="F268" s="266"/>
      <c r="G268" s="20"/>
      <c r="H268" s="5"/>
      <c r="I268" s="5"/>
    </row>
    <row r="269" spans="1:9" ht="9.75" customHeight="1" x14ac:dyDescent="0.2">
      <c r="B269" s="43"/>
      <c r="D269" s="48"/>
      <c r="E269" s="48"/>
      <c r="F269" s="48"/>
      <c r="G269" s="23"/>
      <c r="H269" s="5"/>
      <c r="I269" s="5"/>
    </row>
    <row r="270" spans="1:9" s="28" customFormat="1" ht="18" customHeight="1" x14ac:dyDescent="0.25">
      <c r="A270" s="24"/>
      <c r="B270" s="7" t="s">
        <v>288</v>
      </c>
      <c r="C270" s="8"/>
      <c r="D270" s="8"/>
      <c r="E270" s="8"/>
      <c r="F270" s="8"/>
      <c r="G270" s="27"/>
    </row>
    <row r="271" spans="1:9" x14ac:dyDescent="0.2">
      <c r="B271" s="9"/>
      <c r="C271" s="10" t="str">
        <f>$C$3</f>
        <v>MOIS DE JANVIER 2024</v>
      </c>
      <c r="D271" s="11"/>
      <c r="G271" s="20"/>
      <c r="H271" s="5"/>
      <c r="I271" s="5"/>
    </row>
    <row r="272" spans="1:9" ht="12.75" x14ac:dyDescent="0.2">
      <c r="B272" s="12" t="str">
        <f>$B$4</f>
        <v xml:space="preserve">             II- ASSURANCE MATERNITE : DEPENSES en milliers d'euros</v>
      </c>
      <c r="C272" s="13"/>
      <c r="D272" s="13"/>
      <c r="E272" s="13"/>
      <c r="F272" s="14"/>
      <c r="G272" s="20"/>
      <c r="H272" s="5"/>
      <c r="I272" s="5"/>
    </row>
    <row r="273" spans="1:9" s="28" customFormat="1" ht="12" customHeight="1" x14ac:dyDescent="0.2">
      <c r="A273" s="54"/>
      <c r="B273" s="16" t="s">
        <v>4</v>
      </c>
      <c r="C273" s="18" t="s">
        <v>6</v>
      </c>
      <c r="D273" s="219" t="s">
        <v>3</v>
      </c>
      <c r="E273" s="219" t="s">
        <v>237</v>
      </c>
      <c r="F273" s="19" t="str">
        <f>Maladie_mnt!$H$5</f>
        <v>GAM</v>
      </c>
      <c r="G273" s="27"/>
    </row>
    <row r="274" spans="1:9" ht="10.5" customHeight="1" x14ac:dyDescent="0.2">
      <c r="A274" s="2"/>
      <c r="B274" s="21"/>
      <c r="C274" s="44"/>
      <c r="D274" s="220" t="s">
        <v>241</v>
      </c>
      <c r="E274" s="220" t="s">
        <v>239</v>
      </c>
      <c r="F274" s="22" t="str">
        <f>Maladie_mnt!$H$6</f>
        <v>en %</v>
      </c>
      <c r="G274" s="20"/>
      <c r="H274" s="5"/>
      <c r="I274" s="5"/>
    </row>
    <row r="275" spans="1:9" ht="12.75" x14ac:dyDescent="0.2">
      <c r="A275" s="2"/>
      <c r="B275" s="52" t="s">
        <v>163</v>
      </c>
      <c r="C275" s="303"/>
      <c r="D275" s="304"/>
      <c r="E275" s="304"/>
      <c r="F275" s="237"/>
      <c r="G275" s="20"/>
      <c r="H275" s="5"/>
      <c r="I275" s="5"/>
    </row>
    <row r="276" spans="1:9" ht="10.5" customHeight="1" x14ac:dyDescent="0.2">
      <c r="A276" s="2"/>
      <c r="B276" s="16"/>
      <c r="C276" s="301"/>
      <c r="D276" s="302"/>
      <c r="E276" s="302"/>
      <c r="F276" s="239"/>
      <c r="G276" s="20"/>
      <c r="H276" s="5"/>
      <c r="I276" s="5"/>
    </row>
    <row r="277" spans="1:9" ht="10.5" customHeight="1" x14ac:dyDescent="0.2">
      <c r="A277" s="2"/>
      <c r="B277" s="31" t="s">
        <v>124</v>
      </c>
      <c r="C277" s="301"/>
      <c r="D277" s="302"/>
      <c r="E277" s="302"/>
      <c r="F277" s="239"/>
      <c r="G277" s="20"/>
      <c r="H277" s="5"/>
      <c r="I277" s="5"/>
    </row>
    <row r="278" spans="1:9" ht="10.5" customHeight="1" x14ac:dyDescent="0.2">
      <c r="A278" s="2"/>
      <c r="B278" s="37" t="s">
        <v>125</v>
      </c>
      <c r="C278" s="301">
        <v>1757791.1200000015</v>
      </c>
      <c r="D278" s="302">
        <v>41503.09999999986</v>
      </c>
      <c r="E278" s="302">
        <v>8348.27</v>
      </c>
      <c r="F278" s="239">
        <v>2.4256322086272597E-2</v>
      </c>
      <c r="G278" s="20"/>
      <c r="H278" s="5"/>
      <c r="I278" s="5"/>
    </row>
    <row r="279" spans="1:9" ht="10.5" customHeight="1" x14ac:dyDescent="0.2">
      <c r="A279" s="2"/>
      <c r="B279" s="37" t="s">
        <v>126</v>
      </c>
      <c r="C279" s="301">
        <v>4835.03</v>
      </c>
      <c r="D279" s="302"/>
      <c r="E279" s="302"/>
      <c r="F279" s="239">
        <v>-0.55382284246768121</v>
      </c>
      <c r="G279" s="20"/>
      <c r="H279" s="5"/>
      <c r="I279" s="5"/>
    </row>
    <row r="280" spans="1:9" ht="10.5" customHeight="1" x14ac:dyDescent="0.2">
      <c r="A280" s="2"/>
      <c r="B280" s="37" t="s">
        <v>127</v>
      </c>
      <c r="C280" s="301">
        <v>8261.4</v>
      </c>
      <c r="D280" s="302"/>
      <c r="E280" s="302"/>
      <c r="F280" s="239"/>
      <c r="G280" s="20"/>
      <c r="H280" s="5"/>
      <c r="I280" s="5"/>
    </row>
    <row r="281" spans="1:9" ht="10.5" customHeight="1" x14ac:dyDescent="0.2">
      <c r="A281" s="2"/>
      <c r="B281" s="37" t="s">
        <v>219</v>
      </c>
      <c r="C281" s="301">
        <v>343385.8</v>
      </c>
      <c r="D281" s="302"/>
      <c r="E281" s="302">
        <v>1078.55</v>
      </c>
      <c r="F281" s="239">
        <v>-7.4708595256326005E-2</v>
      </c>
      <c r="G281" s="20"/>
      <c r="H281" s="5"/>
      <c r="I281" s="5"/>
    </row>
    <row r="282" spans="1:9" ht="10.5" customHeight="1" x14ac:dyDescent="0.2">
      <c r="A282" s="2"/>
      <c r="B282" s="37" t="s">
        <v>130</v>
      </c>
      <c r="C282" s="301"/>
      <c r="D282" s="302"/>
      <c r="E282" s="302"/>
      <c r="F282" s="239"/>
      <c r="G282" s="20"/>
      <c r="H282" s="5"/>
      <c r="I282" s="5"/>
    </row>
    <row r="283" spans="1:9" s="28" customFormat="1" ht="10.5" customHeight="1" x14ac:dyDescent="0.2">
      <c r="A283" s="54"/>
      <c r="B283" s="16" t="s">
        <v>128</v>
      </c>
      <c r="C283" s="301"/>
      <c r="D283" s="302"/>
      <c r="E283" s="302"/>
      <c r="F283" s="239"/>
      <c r="G283" s="27"/>
      <c r="H283" s="5"/>
    </row>
    <row r="284" spans="1:9" s="28" customFormat="1" x14ac:dyDescent="0.2">
      <c r="A284" s="54"/>
      <c r="B284" s="16" t="s">
        <v>192</v>
      </c>
      <c r="C284" s="301"/>
      <c r="D284" s="302"/>
      <c r="E284" s="302"/>
      <c r="F284" s="239"/>
      <c r="G284" s="27"/>
      <c r="H284" s="5"/>
    </row>
    <row r="285" spans="1:9" s="28" customFormat="1" x14ac:dyDescent="0.2">
      <c r="A285" s="54"/>
      <c r="B285" s="37" t="s">
        <v>416</v>
      </c>
      <c r="C285" s="301">
        <v>117</v>
      </c>
      <c r="D285" s="302"/>
      <c r="E285" s="302"/>
      <c r="F285" s="239">
        <v>-0.26645768025078365</v>
      </c>
      <c r="G285" s="27"/>
      <c r="H285" s="5"/>
    </row>
    <row r="286" spans="1:9" s="28" customFormat="1" x14ac:dyDescent="0.2">
      <c r="A286" s="54"/>
      <c r="B286" s="574" t="s">
        <v>452</v>
      </c>
      <c r="C286" s="301"/>
      <c r="D286" s="302"/>
      <c r="E286" s="302"/>
      <c r="F286" s="239"/>
      <c r="G286" s="27"/>
      <c r="H286" s="5"/>
    </row>
    <row r="287" spans="1:9" s="28" customFormat="1" x14ac:dyDescent="0.2">
      <c r="A287" s="54"/>
      <c r="B287" s="574" t="s">
        <v>490</v>
      </c>
      <c r="C287" s="301"/>
      <c r="D287" s="302"/>
      <c r="E287" s="302"/>
      <c r="F287" s="239"/>
      <c r="G287" s="27"/>
      <c r="H287" s="5"/>
    </row>
    <row r="288" spans="1:9" ht="10.5" customHeight="1" x14ac:dyDescent="0.2">
      <c r="A288" s="2"/>
      <c r="B288" s="16" t="s">
        <v>424</v>
      </c>
      <c r="C288" s="301"/>
      <c r="D288" s="302"/>
      <c r="E288" s="302"/>
      <c r="F288" s="239"/>
      <c r="G288" s="20"/>
      <c r="H288" s="5"/>
      <c r="I288" s="5"/>
    </row>
    <row r="289" spans="1:9" ht="10.5" customHeight="1" x14ac:dyDescent="0.2">
      <c r="A289" s="2"/>
      <c r="B289" s="37" t="s">
        <v>178</v>
      </c>
      <c r="C289" s="301"/>
      <c r="D289" s="302"/>
      <c r="E289" s="302"/>
      <c r="F289" s="239"/>
      <c r="G289" s="20"/>
      <c r="H289" s="5"/>
      <c r="I289" s="5"/>
    </row>
    <row r="290" spans="1:9" ht="10.5" customHeight="1" x14ac:dyDescent="0.2">
      <c r="A290" s="2"/>
      <c r="B290" s="35" t="s">
        <v>131</v>
      </c>
      <c r="C290" s="303">
        <v>2114390.350000001</v>
      </c>
      <c r="D290" s="304">
        <v>41503.09999999986</v>
      </c>
      <c r="E290" s="304">
        <v>9426.82</v>
      </c>
      <c r="F290" s="237">
        <v>7.6104818197648694E-3</v>
      </c>
      <c r="G290" s="20"/>
      <c r="H290" s="5"/>
      <c r="I290" s="5"/>
    </row>
    <row r="291" spans="1:9" ht="10.5" customHeight="1" x14ac:dyDescent="0.2">
      <c r="A291" s="2"/>
      <c r="B291" s="31" t="s">
        <v>132</v>
      </c>
      <c r="C291" s="303"/>
      <c r="D291" s="304"/>
      <c r="E291" s="304"/>
      <c r="F291" s="237"/>
      <c r="G291" s="20"/>
      <c r="H291" s="5"/>
      <c r="I291" s="5"/>
    </row>
    <row r="292" spans="1:9" ht="10.5" customHeight="1" x14ac:dyDescent="0.2">
      <c r="A292" s="2"/>
      <c r="B292" s="37" t="s">
        <v>24</v>
      </c>
      <c r="C292" s="301">
        <v>692392.73000000289</v>
      </c>
      <c r="D292" s="302">
        <v>12322.610000000002</v>
      </c>
      <c r="E292" s="302">
        <v>3070.0200000000004</v>
      </c>
      <c r="F292" s="239">
        <v>-2.2829077829715549E-2</v>
      </c>
      <c r="G292" s="20"/>
      <c r="H292" s="5"/>
      <c r="I292" s="5"/>
    </row>
    <row r="293" spans="1:9" ht="10.5" customHeight="1" x14ac:dyDescent="0.2">
      <c r="A293" s="2"/>
      <c r="B293" s="37" t="s">
        <v>133</v>
      </c>
      <c r="C293" s="301">
        <v>821717.69000000099</v>
      </c>
      <c r="D293" s="302">
        <v>1046.95</v>
      </c>
      <c r="E293" s="302">
        <v>4995.88</v>
      </c>
      <c r="F293" s="239">
        <v>-6.5298212477337358E-2</v>
      </c>
      <c r="G293" s="20"/>
      <c r="H293" s="5"/>
      <c r="I293" s="5"/>
    </row>
    <row r="294" spans="1:9" ht="10.5" customHeight="1" x14ac:dyDescent="0.2">
      <c r="A294" s="2"/>
      <c r="B294" s="37" t="s">
        <v>134</v>
      </c>
      <c r="C294" s="301">
        <v>45032.350000000013</v>
      </c>
      <c r="D294" s="302">
        <v>39742.080000000009</v>
      </c>
      <c r="E294" s="302">
        <v>344.8</v>
      </c>
      <c r="F294" s="239">
        <v>-2.8718285629490414E-2</v>
      </c>
      <c r="G294" s="20"/>
      <c r="H294" s="5"/>
      <c r="I294" s="5"/>
    </row>
    <row r="295" spans="1:9" ht="10.5" customHeight="1" x14ac:dyDescent="0.2">
      <c r="A295" s="2"/>
      <c r="B295" s="37" t="s">
        <v>220</v>
      </c>
      <c r="C295" s="301">
        <v>4957.3999999999987</v>
      </c>
      <c r="D295" s="302">
        <v>112</v>
      </c>
      <c r="E295" s="302">
        <v>194.4</v>
      </c>
      <c r="F295" s="239">
        <v>-0.36714096413534891</v>
      </c>
      <c r="G295" s="20"/>
      <c r="H295" s="5"/>
      <c r="I295" s="5"/>
    </row>
    <row r="296" spans="1:9" s="562" customFormat="1" ht="16.5" customHeight="1" x14ac:dyDescent="0.2">
      <c r="A296" s="559"/>
      <c r="B296" s="553" t="s">
        <v>312</v>
      </c>
      <c r="C296" s="548"/>
      <c r="D296" s="560"/>
      <c r="E296" s="560"/>
      <c r="F296" s="549"/>
      <c r="G296" s="561"/>
      <c r="H296" s="486"/>
    </row>
    <row r="297" spans="1:9" s="28" customFormat="1" ht="16.5" customHeight="1" x14ac:dyDescent="0.2">
      <c r="A297" s="54"/>
      <c r="B297" s="16" t="s">
        <v>416</v>
      </c>
      <c r="C297" s="301"/>
      <c r="D297" s="302"/>
      <c r="E297" s="302"/>
      <c r="F297" s="239"/>
      <c r="G297" s="27"/>
      <c r="H297" s="5"/>
    </row>
    <row r="298" spans="1:9" s="28" customFormat="1" ht="16.5" customHeight="1" x14ac:dyDescent="0.2">
      <c r="A298" s="54"/>
      <c r="B298" s="574" t="s">
        <v>453</v>
      </c>
      <c r="C298" s="301"/>
      <c r="D298" s="302"/>
      <c r="E298" s="302"/>
      <c r="F298" s="239"/>
      <c r="G298" s="27"/>
      <c r="H298" s="5"/>
    </row>
    <row r="299" spans="1:9" s="28" customFormat="1" ht="16.5" hidden="1" customHeight="1" x14ac:dyDescent="0.2">
      <c r="A299" s="54"/>
      <c r="B299" s="574"/>
      <c r="C299" s="301"/>
      <c r="D299" s="302"/>
      <c r="E299" s="302"/>
      <c r="F299" s="239"/>
      <c r="G299" s="27"/>
      <c r="H299" s="5"/>
    </row>
    <row r="300" spans="1:9" ht="10.5" customHeight="1" x14ac:dyDescent="0.2">
      <c r="A300" s="2"/>
      <c r="B300" s="16" t="s">
        <v>424</v>
      </c>
      <c r="C300" s="301"/>
      <c r="D300" s="302"/>
      <c r="E300" s="302"/>
      <c r="F300" s="239"/>
      <c r="G300" s="20"/>
      <c r="H300" s="5"/>
      <c r="I300" s="5"/>
    </row>
    <row r="301" spans="1:9" ht="10.5" customHeight="1" x14ac:dyDescent="0.2">
      <c r="A301" s="2"/>
      <c r="B301" s="16" t="s">
        <v>178</v>
      </c>
      <c r="C301" s="301"/>
      <c r="D301" s="302"/>
      <c r="E301" s="302"/>
      <c r="F301" s="239"/>
      <c r="G301" s="20"/>
      <c r="H301" s="5"/>
      <c r="I301" s="5"/>
    </row>
    <row r="302" spans="1:9" s="28" customFormat="1" ht="10.5" customHeight="1" x14ac:dyDescent="0.2">
      <c r="A302" s="54"/>
      <c r="B302" s="35" t="s">
        <v>135</v>
      </c>
      <c r="C302" s="303">
        <v>1564100.1700000041</v>
      </c>
      <c r="D302" s="304">
        <v>53223.640000000014</v>
      </c>
      <c r="E302" s="304">
        <v>8605.1</v>
      </c>
      <c r="F302" s="237">
        <v>-4.737748000363895E-2</v>
      </c>
      <c r="G302" s="27"/>
      <c r="H302" s="5"/>
    </row>
    <row r="303" spans="1:9" ht="9.75" customHeight="1" x14ac:dyDescent="0.2">
      <c r="A303" s="2"/>
      <c r="B303" s="31" t="s">
        <v>136</v>
      </c>
      <c r="C303" s="303"/>
      <c r="D303" s="304"/>
      <c r="E303" s="304"/>
      <c r="F303" s="237"/>
      <c r="G303" s="20"/>
      <c r="H303" s="5"/>
      <c r="I303" s="5"/>
    </row>
    <row r="304" spans="1:9" s="28" customFormat="1" x14ac:dyDescent="0.2">
      <c r="A304" s="54"/>
      <c r="B304" s="37" t="s">
        <v>138</v>
      </c>
      <c r="C304" s="301">
        <v>8898.08</v>
      </c>
      <c r="D304" s="302">
        <v>860</v>
      </c>
      <c r="E304" s="302"/>
      <c r="F304" s="239">
        <v>0.18672712723392904</v>
      </c>
      <c r="G304" s="27"/>
      <c r="H304" s="5"/>
    </row>
    <row r="305" spans="1:9" x14ac:dyDescent="0.2">
      <c r="A305" s="2"/>
      <c r="B305" s="37" t="s">
        <v>221</v>
      </c>
      <c r="C305" s="301">
        <v>25</v>
      </c>
      <c r="D305" s="302"/>
      <c r="E305" s="302"/>
      <c r="F305" s="239"/>
      <c r="G305" s="20"/>
      <c r="H305" s="5"/>
      <c r="I305" s="5"/>
    </row>
    <row r="306" spans="1:9" s="28" customFormat="1" x14ac:dyDescent="0.2">
      <c r="A306" s="54"/>
      <c r="B306" s="16" t="s">
        <v>128</v>
      </c>
      <c r="C306" s="301"/>
      <c r="D306" s="302"/>
      <c r="E306" s="302"/>
      <c r="F306" s="239"/>
      <c r="G306" s="27"/>
      <c r="H306" s="5"/>
    </row>
    <row r="307" spans="1:9" s="28" customFormat="1" x14ac:dyDescent="0.2">
      <c r="A307" s="54"/>
      <c r="B307" s="16" t="s">
        <v>416</v>
      </c>
      <c r="C307" s="301"/>
      <c r="D307" s="302"/>
      <c r="E307" s="302"/>
      <c r="F307" s="239"/>
      <c r="G307" s="27"/>
      <c r="H307" s="5"/>
    </row>
    <row r="308" spans="1:9" ht="10.5" customHeight="1" x14ac:dyDescent="0.2">
      <c r="A308" s="2"/>
      <c r="B308" s="16" t="s">
        <v>436</v>
      </c>
      <c r="C308" s="303"/>
      <c r="D308" s="304"/>
      <c r="E308" s="304"/>
      <c r="F308" s="237"/>
      <c r="G308" s="20"/>
      <c r="H308" s="5"/>
      <c r="I308" s="5"/>
    </row>
    <row r="309" spans="1:9" ht="10.5" customHeight="1" x14ac:dyDescent="0.2">
      <c r="A309" s="2"/>
      <c r="B309" s="574" t="s">
        <v>454</v>
      </c>
      <c r="C309" s="303"/>
      <c r="D309" s="304"/>
      <c r="E309" s="304"/>
      <c r="F309" s="237"/>
      <c r="G309" s="20"/>
      <c r="H309" s="5"/>
      <c r="I309" s="5"/>
    </row>
    <row r="310" spans="1:9" ht="10.5" hidden="1" customHeight="1" x14ac:dyDescent="0.2">
      <c r="A310" s="2"/>
      <c r="B310" s="574"/>
      <c r="C310" s="303"/>
      <c r="D310" s="304"/>
      <c r="E310" s="304"/>
      <c r="F310" s="237"/>
      <c r="G310" s="20"/>
      <c r="H310" s="5"/>
      <c r="I310" s="5"/>
    </row>
    <row r="311" spans="1:9" s="57" customFormat="1" ht="10.5" customHeight="1" x14ac:dyDescent="0.2">
      <c r="A311" s="6"/>
      <c r="B311" s="16" t="s">
        <v>178</v>
      </c>
      <c r="C311" s="301"/>
      <c r="D311" s="302"/>
      <c r="E311" s="302"/>
      <c r="F311" s="239"/>
      <c r="G311" s="56"/>
      <c r="H311" s="5"/>
    </row>
    <row r="312" spans="1:9" s="57" customFormat="1" ht="10.5" customHeight="1" x14ac:dyDescent="0.2">
      <c r="A312" s="6"/>
      <c r="B312" s="16" t="s">
        <v>356</v>
      </c>
      <c r="C312" s="303"/>
      <c r="D312" s="304"/>
      <c r="E312" s="304"/>
      <c r="F312" s="237"/>
      <c r="G312" s="56"/>
      <c r="H312" s="5"/>
    </row>
    <row r="313" spans="1:9" s="57" customFormat="1" ht="10.5" customHeight="1" x14ac:dyDescent="0.2">
      <c r="A313" s="6"/>
      <c r="B313" s="35" t="s">
        <v>137</v>
      </c>
      <c r="C313" s="303">
        <v>8923.08</v>
      </c>
      <c r="D313" s="304">
        <v>860</v>
      </c>
      <c r="E313" s="304"/>
      <c r="F313" s="237">
        <v>0.15914263445050669</v>
      </c>
      <c r="G313" s="56"/>
      <c r="H313" s="5"/>
    </row>
    <row r="314" spans="1:9" s="57" customFormat="1" ht="10.5" customHeight="1" x14ac:dyDescent="0.2">
      <c r="A314" s="6"/>
      <c r="B314" s="31" t="s">
        <v>141</v>
      </c>
      <c r="C314" s="303"/>
      <c r="D314" s="304"/>
      <c r="E314" s="304"/>
      <c r="F314" s="237"/>
      <c r="G314" s="56"/>
      <c r="H314" s="5"/>
    </row>
    <row r="315" spans="1:9" s="57" customFormat="1" x14ac:dyDescent="0.2">
      <c r="A315" s="6"/>
      <c r="B315" s="37" t="s">
        <v>151</v>
      </c>
      <c r="C315" s="301">
        <v>20878.790000000005</v>
      </c>
      <c r="D315" s="302"/>
      <c r="E315" s="302">
        <v>61.620000000000005</v>
      </c>
      <c r="F315" s="239">
        <v>3.4921196692025314E-2</v>
      </c>
      <c r="G315" s="56"/>
    </row>
    <row r="316" spans="1:9" s="60" customFormat="1" ht="14.25" customHeight="1" x14ac:dyDescent="0.2">
      <c r="A316" s="24"/>
      <c r="B316" s="16" t="s">
        <v>222</v>
      </c>
      <c r="C316" s="301"/>
      <c r="D316" s="302"/>
      <c r="E316" s="302"/>
      <c r="F316" s="239"/>
      <c r="G316" s="59"/>
    </row>
    <row r="317" spans="1:9" s="60" customFormat="1" ht="14.25" customHeight="1" x14ac:dyDescent="0.2">
      <c r="A317" s="24"/>
      <c r="B317" s="16" t="s">
        <v>128</v>
      </c>
      <c r="C317" s="306"/>
      <c r="D317" s="307"/>
      <c r="E317" s="307"/>
      <c r="F317" s="182"/>
      <c r="G317" s="59"/>
    </row>
    <row r="318" spans="1:9" s="57" customFormat="1" ht="10.5" customHeight="1" x14ac:dyDescent="0.2">
      <c r="A318" s="6"/>
      <c r="B318" s="16" t="s">
        <v>427</v>
      </c>
      <c r="C318" s="306"/>
      <c r="D318" s="307"/>
      <c r="E318" s="307"/>
      <c r="F318" s="182"/>
      <c r="G318" s="56"/>
      <c r="H318" s="5"/>
    </row>
    <row r="319" spans="1:9" s="57" customFormat="1" ht="10.5" hidden="1" customHeight="1" x14ac:dyDescent="0.2">
      <c r="A319" s="6"/>
      <c r="B319" s="16"/>
      <c r="C319" s="306"/>
      <c r="D319" s="307"/>
      <c r="E319" s="307"/>
      <c r="F319" s="182"/>
      <c r="G319" s="56"/>
      <c r="H319" s="5"/>
    </row>
    <row r="320" spans="1:9" s="57" customFormat="1" ht="10.5" customHeight="1" x14ac:dyDescent="0.2">
      <c r="A320" s="6"/>
      <c r="B320" s="574" t="s">
        <v>455</v>
      </c>
      <c r="C320" s="306"/>
      <c r="D320" s="307"/>
      <c r="E320" s="307"/>
      <c r="F320" s="182"/>
      <c r="G320" s="56"/>
      <c r="H320" s="5"/>
    </row>
    <row r="321" spans="1:9" s="57" customFormat="1" ht="10.5" hidden="1" customHeight="1" x14ac:dyDescent="0.2">
      <c r="A321" s="6"/>
      <c r="B321" s="574"/>
      <c r="C321" s="306"/>
      <c r="D321" s="307"/>
      <c r="E321" s="307"/>
      <c r="F321" s="182"/>
      <c r="G321" s="56"/>
      <c r="H321" s="5"/>
    </row>
    <row r="322" spans="1:9" s="57" customFormat="1" ht="10.5" customHeight="1" x14ac:dyDescent="0.2">
      <c r="A322" s="6"/>
      <c r="B322" s="16" t="s">
        <v>424</v>
      </c>
      <c r="C322" s="306"/>
      <c r="D322" s="307"/>
      <c r="E322" s="307"/>
      <c r="F322" s="182"/>
      <c r="G322" s="56"/>
      <c r="H322" s="5"/>
    </row>
    <row r="323" spans="1:9" s="57" customFormat="1" ht="10.5" customHeight="1" x14ac:dyDescent="0.2">
      <c r="A323" s="6"/>
      <c r="B323" s="16" t="s">
        <v>178</v>
      </c>
      <c r="C323" s="306"/>
      <c r="D323" s="307"/>
      <c r="E323" s="307"/>
      <c r="F323" s="182"/>
      <c r="G323" s="56"/>
      <c r="H323" s="5"/>
    </row>
    <row r="324" spans="1:9" s="60" customFormat="1" ht="10.5" customHeight="1" x14ac:dyDescent="0.2">
      <c r="A324" s="24"/>
      <c r="B324" s="35" t="s">
        <v>142</v>
      </c>
      <c r="C324" s="308">
        <v>20878.790000000005</v>
      </c>
      <c r="D324" s="309"/>
      <c r="E324" s="309">
        <v>61.620000000000005</v>
      </c>
      <c r="F324" s="183">
        <v>3.4921196692025314E-2</v>
      </c>
      <c r="G324" s="59"/>
      <c r="H324" s="5"/>
    </row>
    <row r="325" spans="1:9" s="57" customFormat="1" ht="12" x14ac:dyDescent="0.2">
      <c r="A325" s="6"/>
      <c r="B325" s="31" t="s">
        <v>139</v>
      </c>
      <c r="C325" s="308"/>
      <c r="D325" s="309"/>
      <c r="E325" s="309"/>
      <c r="F325" s="183"/>
      <c r="G325" s="56"/>
    </row>
    <row r="326" spans="1:9" s="60" customFormat="1" ht="17.25" customHeight="1" x14ac:dyDescent="0.2">
      <c r="A326" s="24"/>
      <c r="B326" s="37" t="s">
        <v>140</v>
      </c>
      <c r="C326" s="306">
        <v>40.65</v>
      </c>
      <c r="D326" s="307"/>
      <c r="E326" s="307"/>
      <c r="F326" s="182"/>
      <c r="G326" s="59"/>
    </row>
    <row r="327" spans="1:9" s="60" customFormat="1" ht="11.25" customHeight="1" x14ac:dyDescent="0.2">
      <c r="A327" s="24"/>
      <c r="B327" s="37" t="s">
        <v>179</v>
      </c>
      <c r="C327" s="306">
        <v>484.65</v>
      </c>
      <c r="D327" s="307"/>
      <c r="E327" s="307"/>
      <c r="F327" s="182">
        <v>0.20105570975416343</v>
      </c>
      <c r="G327" s="59"/>
    </row>
    <row r="328" spans="1:9" s="57" customFormat="1" ht="10.5" customHeight="1" x14ac:dyDescent="0.2">
      <c r="A328" s="6"/>
      <c r="B328" s="37" t="s">
        <v>223</v>
      </c>
      <c r="C328" s="306"/>
      <c r="D328" s="307"/>
      <c r="E328" s="307"/>
      <c r="F328" s="182"/>
      <c r="G328" s="56"/>
      <c r="H328" s="5"/>
    </row>
    <row r="329" spans="1:9" s="57" customFormat="1" ht="10.5" hidden="1" customHeight="1" x14ac:dyDescent="0.2">
      <c r="A329" s="6"/>
      <c r="B329" s="16"/>
      <c r="C329" s="306"/>
      <c r="D329" s="307"/>
      <c r="E329" s="307"/>
      <c r="F329" s="182"/>
      <c r="G329" s="56"/>
      <c r="H329" s="5"/>
    </row>
    <row r="330" spans="1:9" s="57" customFormat="1" ht="10.5" customHeight="1" x14ac:dyDescent="0.2">
      <c r="A330" s="6"/>
      <c r="B330" s="574" t="s">
        <v>456</v>
      </c>
      <c r="C330" s="306"/>
      <c r="D330" s="307"/>
      <c r="E330" s="307"/>
      <c r="F330" s="182"/>
      <c r="G330" s="56"/>
      <c r="H330" s="5"/>
    </row>
    <row r="331" spans="1:9" s="57" customFormat="1" ht="10.5" customHeight="1" x14ac:dyDescent="0.2">
      <c r="A331" s="6"/>
      <c r="B331" s="37" t="s">
        <v>424</v>
      </c>
      <c r="C331" s="306"/>
      <c r="D331" s="307"/>
      <c r="E331" s="307"/>
      <c r="F331" s="182"/>
      <c r="G331" s="56"/>
      <c r="H331" s="5"/>
    </row>
    <row r="332" spans="1:9" ht="9.75" customHeight="1" x14ac:dyDescent="0.2">
      <c r="A332" s="2"/>
      <c r="B332" s="37" t="s">
        <v>178</v>
      </c>
      <c r="C332" s="306"/>
      <c r="D332" s="307"/>
      <c r="E332" s="307"/>
      <c r="F332" s="182"/>
      <c r="G332" s="20"/>
      <c r="H332" s="5"/>
      <c r="I332" s="5"/>
    </row>
    <row r="333" spans="1:9" s="63" customFormat="1" ht="14.25" customHeight="1" x14ac:dyDescent="0.2">
      <c r="A333" s="61"/>
      <c r="B333" s="35" t="s">
        <v>143</v>
      </c>
      <c r="C333" s="308">
        <v>525.29999999999995</v>
      </c>
      <c r="D333" s="309"/>
      <c r="E333" s="309"/>
      <c r="F333" s="183">
        <v>0.26948452113390853</v>
      </c>
      <c r="G333" s="62"/>
    </row>
    <row r="334" spans="1:9" s="63" customFormat="1" ht="14.25" customHeight="1" x14ac:dyDescent="0.2">
      <c r="A334" s="61"/>
      <c r="B334" s="31" t="s">
        <v>466</v>
      </c>
      <c r="C334" s="308"/>
      <c r="D334" s="309"/>
      <c r="E334" s="309"/>
      <c r="F334" s="183"/>
      <c r="G334" s="62"/>
    </row>
    <row r="335" spans="1:9" s="63" customFormat="1" ht="14.25" customHeight="1" x14ac:dyDescent="0.2">
      <c r="A335" s="61"/>
      <c r="B335" s="37" t="s">
        <v>468</v>
      </c>
      <c r="C335" s="308">
        <v>7200</v>
      </c>
      <c r="D335" s="309"/>
      <c r="E335" s="309"/>
      <c r="F335" s="183">
        <v>-0.35368043087971279</v>
      </c>
      <c r="G335" s="62"/>
    </row>
    <row r="336" spans="1:9" s="63" customFormat="1" ht="14.25" customHeight="1" x14ac:dyDescent="0.2">
      <c r="A336" s="61"/>
      <c r="B336" s="35" t="s">
        <v>467</v>
      </c>
      <c r="C336" s="306">
        <v>7200</v>
      </c>
      <c r="D336" s="307"/>
      <c r="E336" s="307"/>
      <c r="F336" s="182">
        <v>-0.35368043087971279</v>
      </c>
      <c r="G336" s="62"/>
    </row>
    <row r="337" spans="1:8" s="60" customFormat="1" ht="16.5" customHeight="1" x14ac:dyDescent="0.2">
      <c r="A337" s="24"/>
      <c r="B337" s="31" t="s">
        <v>122</v>
      </c>
      <c r="C337" s="308"/>
      <c r="D337" s="309"/>
      <c r="E337" s="309"/>
      <c r="F337" s="183"/>
      <c r="G337" s="59"/>
      <c r="H337" s="5"/>
    </row>
    <row r="338" spans="1:8" s="60" customFormat="1" ht="14.25" customHeight="1" x14ac:dyDescent="0.2">
      <c r="A338" s="24"/>
      <c r="B338" s="37" t="s">
        <v>144</v>
      </c>
      <c r="C338" s="306">
        <v>610.32000000000016</v>
      </c>
      <c r="D338" s="307"/>
      <c r="E338" s="307"/>
      <c r="F338" s="182">
        <v>-0.2203272908442877</v>
      </c>
      <c r="G338" s="59"/>
      <c r="H338" s="5"/>
    </row>
    <row r="339" spans="1:8" s="57" customFormat="1" ht="10.5" customHeight="1" x14ac:dyDescent="0.2">
      <c r="A339" s="6"/>
      <c r="B339" s="37" t="s">
        <v>224</v>
      </c>
      <c r="C339" s="306">
        <v>149.61000000000001</v>
      </c>
      <c r="D339" s="307"/>
      <c r="E339" s="307"/>
      <c r="F339" s="182">
        <v>0.80513996138996125</v>
      </c>
      <c r="G339" s="56"/>
      <c r="H339" s="5"/>
    </row>
    <row r="340" spans="1:8" s="57" customFormat="1" ht="10.5" hidden="1" customHeight="1" x14ac:dyDescent="0.2">
      <c r="A340" s="6"/>
      <c r="B340" s="37"/>
      <c r="C340" s="306"/>
      <c r="D340" s="307"/>
      <c r="E340" s="307"/>
      <c r="F340" s="182"/>
      <c r="G340" s="56"/>
      <c r="H340" s="5"/>
    </row>
    <row r="341" spans="1:8" s="57" customFormat="1" ht="10.5" customHeight="1" x14ac:dyDescent="0.2">
      <c r="A341" s="6"/>
      <c r="B341" s="37" t="s">
        <v>424</v>
      </c>
      <c r="C341" s="306"/>
      <c r="D341" s="307"/>
      <c r="E341" s="307"/>
      <c r="F341" s="182"/>
      <c r="G341" s="56"/>
      <c r="H341" s="5"/>
    </row>
    <row r="342" spans="1:8" s="57" customFormat="1" ht="10.5" customHeight="1" x14ac:dyDescent="0.2">
      <c r="A342" s="6"/>
      <c r="B342" s="35" t="s">
        <v>120</v>
      </c>
      <c r="C342" s="301">
        <v>759.93000000000018</v>
      </c>
      <c r="D342" s="302"/>
      <c r="E342" s="302"/>
      <c r="F342" s="239">
        <v>-0.12214816269479134</v>
      </c>
      <c r="G342" s="56"/>
      <c r="H342" s="5"/>
    </row>
    <row r="343" spans="1:8" s="57" customFormat="1" ht="14.25" customHeight="1" x14ac:dyDescent="0.2">
      <c r="A343" s="6"/>
      <c r="B343" s="31" t="s">
        <v>244</v>
      </c>
      <c r="C343" s="308"/>
      <c r="D343" s="309"/>
      <c r="E343" s="309"/>
      <c r="F343" s="183"/>
      <c r="G343" s="56"/>
      <c r="H343" s="5"/>
    </row>
    <row r="344" spans="1:8" s="57" customFormat="1" ht="10.5" customHeight="1" x14ac:dyDescent="0.2">
      <c r="A344" s="6"/>
      <c r="B344" s="37" t="s">
        <v>144</v>
      </c>
      <c r="C344" s="306"/>
      <c r="D344" s="307"/>
      <c r="E344" s="307"/>
      <c r="F344" s="182"/>
      <c r="G344" s="56"/>
      <c r="H344" s="5"/>
    </row>
    <row r="345" spans="1:8" s="57" customFormat="1" ht="10.5" customHeight="1" x14ac:dyDescent="0.2">
      <c r="A345" s="6"/>
      <c r="B345" s="37" t="s">
        <v>125</v>
      </c>
      <c r="C345" s="306">
        <v>22245.68999999997</v>
      </c>
      <c r="D345" s="307"/>
      <c r="E345" s="307">
        <v>41.28</v>
      </c>
      <c r="F345" s="182">
        <v>0.31488376244283778</v>
      </c>
      <c r="G345" s="56"/>
      <c r="H345" s="5"/>
    </row>
    <row r="346" spans="1:8" s="57" customFormat="1" ht="10.5" customHeight="1" x14ac:dyDescent="0.2">
      <c r="A346" s="6"/>
      <c r="B346" s="37" t="s">
        <v>126</v>
      </c>
      <c r="C346" s="306">
        <v>9.85</v>
      </c>
      <c r="D346" s="307"/>
      <c r="E346" s="307"/>
      <c r="F346" s="182"/>
      <c r="G346" s="56"/>
      <c r="H346" s="5"/>
    </row>
    <row r="347" spans="1:8" s="57" customFormat="1" ht="10.5" customHeight="1" x14ac:dyDescent="0.2">
      <c r="A347" s="6"/>
      <c r="B347" s="37" t="s">
        <v>127</v>
      </c>
      <c r="C347" s="306">
        <v>137</v>
      </c>
      <c r="D347" s="307"/>
      <c r="E347" s="307"/>
      <c r="F347" s="182">
        <v>0.61176470588235299</v>
      </c>
      <c r="G347" s="56"/>
      <c r="H347" s="5"/>
    </row>
    <row r="348" spans="1:8" s="57" customFormat="1" ht="10.5" customHeight="1" x14ac:dyDescent="0.2">
      <c r="A348" s="6"/>
      <c r="B348" s="37" t="s">
        <v>133</v>
      </c>
      <c r="C348" s="306">
        <v>3649.62</v>
      </c>
      <c r="D348" s="307"/>
      <c r="E348" s="307"/>
      <c r="F348" s="182">
        <v>-0.18763925646784396</v>
      </c>
      <c r="G348" s="56"/>
      <c r="H348" s="5"/>
    </row>
    <row r="349" spans="1:8" s="57" customFormat="1" ht="10.5" customHeight="1" x14ac:dyDescent="0.2">
      <c r="A349" s="6"/>
      <c r="B349" s="37" t="s">
        <v>134</v>
      </c>
      <c r="C349" s="306"/>
      <c r="D349" s="307"/>
      <c r="E349" s="307"/>
      <c r="F349" s="182"/>
      <c r="G349" s="56"/>
      <c r="H349" s="5"/>
    </row>
    <row r="350" spans="1:8" s="57" customFormat="1" ht="11.25" customHeight="1" x14ac:dyDescent="0.2">
      <c r="A350" s="6"/>
      <c r="B350" s="37" t="s">
        <v>24</v>
      </c>
      <c r="C350" s="306">
        <v>1604.9700000000005</v>
      </c>
      <c r="D350" s="307"/>
      <c r="E350" s="307"/>
      <c r="F350" s="182">
        <v>5.010501246409671E-2</v>
      </c>
      <c r="G350" s="56"/>
      <c r="H350" s="5"/>
    </row>
    <row r="351" spans="1:8" s="57" customFormat="1" ht="11.25" customHeight="1" x14ac:dyDescent="0.2">
      <c r="A351" s="6"/>
      <c r="B351" s="37" t="s">
        <v>138</v>
      </c>
      <c r="C351" s="306">
        <v>30.25</v>
      </c>
      <c r="D351" s="307"/>
      <c r="E351" s="307"/>
      <c r="F351" s="182"/>
      <c r="G351" s="56"/>
      <c r="H351" s="5"/>
    </row>
    <row r="352" spans="1:8" s="57" customFormat="1" ht="10.5" customHeight="1" x14ac:dyDescent="0.2">
      <c r="A352" s="6"/>
      <c r="B352" s="37" t="s">
        <v>151</v>
      </c>
      <c r="C352" s="306">
        <v>18145.739999999991</v>
      </c>
      <c r="D352" s="307"/>
      <c r="E352" s="307">
        <v>48.8</v>
      </c>
      <c r="F352" s="182">
        <v>-7.7135508821147392E-2</v>
      </c>
      <c r="G352" s="56"/>
      <c r="H352" s="5"/>
    </row>
    <row r="353" spans="1:8" s="57" customFormat="1" ht="11.25" customHeight="1" x14ac:dyDescent="0.2">
      <c r="A353" s="6"/>
      <c r="B353" s="37" t="s">
        <v>140</v>
      </c>
      <c r="C353" s="306"/>
      <c r="D353" s="307"/>
      <c r="E353" s="307"/>
      <c r="F353" s="182"/>
      <c r="G353" s="56"/>
    </row>
    <row r="354" spans="1:8" s="60" customFormat="1" ht="12.75" customHeight="1" x14ac:dyDescent="0.2">
      <c r="A354" s="24"/>
      <c r="B354" s="37" t="s">
        <v>129</v>
      </c>
      <c r="C354" s="306">
        <v>6603.2399999999989</v>
      </c>
      <c r="D354" s="307"/>
      <c r="E354" s="307">
        <v>5</v>
      </c>
      <c r="F354" s="182">
        <v>6.422680761290267E-2</v>
      </c>
      <c r="G354" s="59"/>
      <c r="H354" s="5"/>
    </row>
    <row r="355" spans="1:8" s="60" customFormat="1" ht="13.5" customHeight="1" x14ac:dyDescent="0.2">
      <c r="A355" s="24"/>
      <c r="B355" s="16" t="s">
        <v>416</v>
      </c>
      <c r="C355" s="306"/>
      <c r="D355" s="307"/>
      <c r="E355" s="307"/>
      <c r="F355" s="182"/>
      <c r="G355" s="59"/>
    </row>
    <row r="356" spans="1:8" s="60" customFormat="1" ht="13.5" customHeight="1" x14ac:dyDescent="0.2">
      <c r="A356" s="24"/>
      <c r="B356" s="16" t="s">
        <v>427</v>
      </c>
      <c r="C356" s="306"/>
      <c r="D356" s="307"/>
      <c r="E356" s="307"/>
      <c r="F356" s="182"/>
      <c r="G356" s="59"/>
    </row>
    <row r="357" spans="1:8" s="558" customFormat="1" ht="10.5" customHeight="1" x14ac:dyDescent="0.2">
      <c r="A357" s="489"/>
      <c r="B357" s="553" t="s">
        <v>312</v>
      </c>
      <c r="C357" s="554"/>
      <c r="D357" s="555"/>
      <c r="E357" s="555"/>
      <c r="F357" s="556"/>
      <c r="G357" s="557"/>
      <c r="H357" s="486"/>
    </row>
    <row r="358" spans="1:8" s="60" customFormat="1" ht="10.5" customHeight="1" x14ac:dyDescent="0.2">
      <c r="A358" s="24"/>
      <c r="B358" s="37" t="s">
        <v>179</v>
      </c>
      <c r="C358" s="306"/>
      <c r="D358" s="307"/>
      <c r="E358" s="307"/>
      <c r="F358" s="182"/>
      <c r="G358" s="59"/>
      <c r="H358" s="5"/>
    </row>
    <row r="359" spans="1:8" s="60" customFormat="1" ht="10.5" customHeight="1" x14ac:dyDescent="0.2">
      <c r="A359" s="24"/>
      <c r="B359" s="37" t="s">
        <v>468</v>
      </c>
      <c r="C359" s="306">
        <v>80</v>
      </c>
      <c r="D359" s="307"/>
      <c r="E359" s="307"/>
      <c r="F359" s="182">
        <v>0.14285714285714279</v>
      </c>
      <c r="G359" s="59"/>
      <c r="H359" s="5"/>
    </row>
    <row r="360" spans="1:8" s="60" customFormat="1" ht="10.5" customHeight="1" x14ac:dyDescent="0.2">
      <c r="A360" s="24"/>
      <c r="B360" s="575" t="s">
        <v>460</v>
      </c>
      <c r="C360" s="306"/>
      <c r="D360" s="307"/>
      <c r="E360" s="307"/>
      <c r="F360" s="182"/>
      <c r="G360" s="59"/>
      <c r="H360" s="5"/>
    </row>
    <row r="361" spans="1:8" s="60" customFormat="1" ht="10.5" customHeight="1" x14ac:dyDescent="0.2">
      <c r="A361" s="24"/>
      <c r="B361" s="575" t="s">
        <v>490</v>
      </c>
      <c r="C361" s="306"/>
      <c r="D361" s="307"/>
      <c r="E361" s="307"/>
      <c r="F361" s="182"/>
      <c r="G361" s="59"/>
      <c r="H361" s="5"/>
    </row>
    <row r="362" spans="1:8" s="60" customFormat="1" ht="10.5" customHeight="1" x14ac:dyDescent="0.2">
      <c r="A362" s="24"/>
      <c r="B362" s="37" t="s">
        <v>424</v>
      </c>
      <c r="C362" s="306"/>
      <c r="D362" s="307"/>
      <c r="E362" s="307"/>
      <c r="F362" s="182"/>
      <c r="G362" s="59"/>
      <c r="H362" s="5"/>
    </row>
    <row r="363" spans="1:8" s="60" customFormat="1" ht="10.5" customHeight="1" x14ac:dyDescent="0.2">
      <c r="A363" s="24"/>
      <c r="B363" s="37" t="s">
        <v>178</v>
      </c>
      <c r="C363" s="308"/>
      <c r="D363" s="309"/>
      <c r="E363" s="309"/>
      <c r="F363" s="183"/>
      <c r="G363" s="59"/>
      <c r="H363" s="5"/>
    </row>
    <row r="364" spans="1:8" s="60" customFormat="1" ht="10.5" customHeight="1" x14ac:dyDescent="0.2">
      <c r="A364" s="24"/>
      <c r="B364" s="35" t="s">
        <v>246</v>
      </c>
      <c r="C364" s="308">
        <v>52506.359999999964</v>
      </c>
      <c r="D364" s="309"/>
      <c r="E364" s="309">
        <v>95.08</v>
      </c>
      <c r="F364" s="183">
        <v>7.0197033039401502E-2</v>
      </c>
      <c r="G364" s="56"/>
      <c r="H364" s="5"/>
    </row>
    <row r="365" spans="1:8" s="57" customFormat="1" ht="10.5" customHeight="1" x14ac:dyDescent="0.2">
      <c r="A365" s="6"/>
      <c r="B365" s="35" t="s">
        <v>8</v>
      </c>
      <c r="C365" s="308">
        <v>3769283.9800000056</v>
      </c>
      <c r="D365" s="309">
        <v>95586.739999999874</v>
      </c>
      <c r="E365" s="309">
        <v>18188.620000000003</v>
      </c>
      <c r="F365" s="183">
        <v>-1.5766182986614696E-2</v>
      </c>
      <c r="G365" s="56"/>
      <c r="H365" s="5"/>
    </row>
    <row r="366" spans="1:8" s="57" customFormat="1" ht="10.5" customHeight="1" x14ac:dyDescent="0.2">
      <c r="A366" s="6"/>
      <c r="B366" s="31" t="s">
        <v>145</v>
      </c>
      <c r="C366" s="306"/>
      <c r="D366" s="307"/>
      <c r="E366" s="307"/>
      <c r="F366" s="182"/>
      <c r="G366" s="56"/>
      <c r="H366" s="5"/>
    </row>
    <row r="367" spans="1:8" s="57" customFormat="1" ht="10.5" customHeight="1" x14ac:dyDescent="0.2">
      <c r="A367" s="6"/>
      <c r="B367" s="37" t="s">
        <v>146</v>
      </c>
      <c r="C367" s="306">
        <v>9005394.0800000075</v>
      </c>
      <c r="D367" s="307">
        <v>1213492.3500000006</v>
      </c>
      <c r="E367" s="307">
        <v>51396.200000000012</v>
      </c>
      <c r="F367" s="182">
        <v>-5.7680500236931054E-2</v>
      </c>
      <c r="G367" s="59"/>
      <c r="H367" s="5"/>
    </row>
    <row r="368" spans="1:8" s="60" customFormat="1" ht="10.5" customHeight="1" x14ac:dyDescent="0.2">
      <c r="A368" s="24"/>
      <c r="B368" s="37" t="s">
        <v>442</v>
      </c>
      <c r="C368" s="306">
        <v>22573.930000000073</v>
      </c>
      <c r="D368" s="307">
        <v>2054.94</v>
      </c>
      <c r="E368" s="307">
        <v>55.32</v>
      </c>
      <c r="F368" s="182">
        <v>-0.33514886302857505</v>
      </c>
      <c r="G368" s="266"/>
      <c r="H368" s="5"/>
    </row>
    <row r="369" spans="1:9" s="60" customFormat="1" ht="10.5" customHeight="1" x14ac:dyDescent="0.2">
      <c r="A369" s="24"/>
      <c r="B369" s="37" t="s">
        <v>147</v>
      </c>
      <c r="C369" s="306">
        <v>46600.349999999969</v>
      </c>
      <c r="D369" s="307">
        <v>9690.3600000000024</v>
      </c>
      <c r="E369" s="307">
        <v>121.74000000000001</v>
      </c>
      <c r="F369" s="182">
        <v>-4.4109306305486817E-2</v>
      </c>
      <c r="G369" s="265"/>
      <c r="H369" s="267"/>
      <c r="I369" s="59"/>
    </row>
    <row r="370" spans="1:9" s="60" customFormat="1" x14ac:dyDescent="0.2">
      <c r="A370" s="24"/>
      <c r="B370" s="37" t="s">
        <v>148</v>
      </c>
      <c r="C370" s="306">
        <v>244958.01999999586</v>
      </c>
      <c r="D370" s="307">
        <v>18170.10000000002</v>
      </c>
      <c r="E370" s="307">
        <v>847.3899999999993</v>
      </c>
      <c r="F370" s="182">
        <v>-3.7082831122007498E-2</v>
      </c>
      <c r="G370" s="265"/>
      <c r="H370" s="265"/>
      <c r="I370" s="59"/>
    </row>
    <row r="371" spans="1:9" s="60" customFormat="1" ht="10.5" customHeight="1" x14ac:dyDescent="0.2">
      <c r="A371" s="24"/>
      <c r="B371" s="37" t="s">
        <v>125</v>
      </c>
      <c r="C371" s="306">
        <v>94064.090000000491</v>
      </c>
      <c r="D371" s="307">
        <v>7287.8500000000022</v>
      </c>
      <c r="E371" s="307">
        <v>884.95000000000027</v>
      </c>
      <c r="F371" s="182">
        <v>9.4648280106057525E-2</v>
      </c>
      <c r="G371" s="265"/>
      <c r="H371" s="265"/>
      <c r="I371" s="59"/>
    </row>
    <row r="372" spans="1:9" s="60" customFormat="1" ht="10.5" customHeight="1" x14ac:dyDescent="0.2">
      <c r="A372" s="24"/>
      <c r="B372" s="37" t="s">
        <v>149</v>
      </c>
      <c r="C372" s="306">
        <v>575.42000000000007</v>
      </c>
      <c r="D372" s="307"/>
      <c r="E372" s="307"/>
      <c r="F372" s="182">
        <v>-9.3341316610469294E-2</v>
      </c>
      <c r="G372" s="210"/>
      <c r="H372" s="265"/>
      <c r="I372" s="59"/>
    </row>
    <row r="373" spans="1:9" s="60" customFormat="1" ht="10.5" customHeight="1" x14ac:dyDescent="0.2">
      <c r="A373" s="24"/>
      <c r="B373" s="16" t="s">
        <v>35</v>
      </c>
      <c r="C373" s="306"/>
      <c r="D373" s="307"/>
      <c r="E373" s="307"/>
      <c r="F373" s="182"/>
      <c r="G373" s="210"/>
      <c r="H373" s="211"/>
      <c r="I373" s="59"/>
    </row>
    <row r="374" spans="1:9" s="60" customFormat="1" ht="10.5" customHeight="1" x14ac:dyDescent="0.2">
      <c r="A374" s="24"/>
      <c r="B374" s="37" t="s">
        <v>435</v>
      </c>
      <c r="C374" s="306"/>
      <c r="D374" s="307"/>
      <c r="E374" s="307"/>
      <c r="F374" s="182"/>
      <c r="G374" s="4"/>
      <c r="H374" s="211"/>
      <c r="I374" s="59"/>
    </row>
    <row r="375" spans="1:9" ht="13.5" customHeight="1" x14ac:dyDescent="0.2">
      <c r="B375" s="37" t="s">
        <v>47</v>
      </c>
      <c r="C375" s="306"/>
      <c r="D375" s="307"/>
      <c r="E375" s="307"/>
      <c r="F375" s="182"/>
      <c r="G375" s="8"/>
      <c r="H375" s="4"/>
      <c r="I375" s="51"/>
    </row>
    <row r="376" spans="1:9" ht="13.5" customHeight="1" x14ac:dyDescent="0.2">
      <c r="B376" s="575" t="s">
        <v>461</v>
      </c>
      <c r="C376" s="306"/>
      <c r="D376" s="307"/>
      <c r="E376" s="307"/>
      <c r="F376" s="182"/>
      <c r="G376" s="8"/>
      <c r="H376" s="4"/>
      <c r="I376" s="51"/>
    </row>
    <row r="377" spans="1:9" ht="13.5" hidden="1" customHeight="1" x14ac:dyDescent="0.2">
      <c r="B377" s="575"/>
      <c r="C377" s="306"/>
      <c r="D377" s="307"/>
      <c r="E377" s="307"/>
      <c r="F377" s="182"/>
      <c r="G377" s="8"/>
      <c r="H377" s="4"/>
      <c r="I377" s="51"/>
    </row>
    <row r="378" spans="1:9" ht="15" customHeight="1" x14ac:dyDescent="0.2">
      <c r="B378" s="41" t="s">
        <v>150</v>
      </c>
      <c r="C378" s="311">
        <v>9414165.8900000043</v>
      </c>
      <c r="D378" s="312">
        <v>1250695.6000000006</v>
      </c>
      <c r="E378" s="312">
        <v>53305.600000000006</v>
      </c>
      <c r="F378" s="184">
        <v>-5.6723853383526812E-2</v>
      </c>
      <c r="H378" s="8"/>
      <c r="I378" s="8"/>
    </row>
    <row r="379" spans="1:9" ht="9.75" customHeight="1" x14ac:dyDescent="0.2">
      <c r="B379" s="265"/>
      <c r="C379" s="266"/>
      <c r="D379" s="266"/>
      <c r="E379" s="266"/>
      <c r="F379" s="266"/>
      <c r="G379" s="15"/>
    </row>
    <row r="380" spans="1:9" ht="19.5" customHeight="1" x14ac:dyDescent="0.2">
      <c r="B380" s="265" t="s">
        <v>238</v>
      </c>
      <c r="C380" s="265"/>
      <c r="D380" s="265"/>
      <c r="E380" s="265"/>
      <c r="F380" s="265"/>
      <c r="G380" s="23"/>
      <c r="H380" s="5"/>
      <c r="I380" s="5"/>
    </row>
    <row r="381" spans="1:9" ht="13.5" customHeight="1" x14ac:dyDescent="0.2">
      <c r="B381" s="265" t="s">
        <v>249</v>
      </c>
      <c r="C381" s="265"/>
      <c r="D381" s="265"/>
      <c r="E381" s="265"/>
      <c r="F381" s="265"/>
      <c r="G381" s="23"/>
      <c r="H381" s="5"/>
      <c r="I381" s="5"/>
    </row>
    <row r="382" spans="1:9" ht="10.5" customHeight="1" x14ac:dyDescent="0.2">
      <c r="B382" s="265" t="s">
        <v>251</v>
      </c>
      <c r="C382" s="265"/>
      <c r="D382" s="265"/>
      <c r="E382" s="265"/>
      <c r="F382" s="265"/>
      <c r="G382" s="56"/>
      <c r="H382" s="5"/>
      <c r="I382" s="5"/>
    </row>
    <row r="383" spans="1:9" s="57" customFormat="1" ht="12.75" customHeight="1" x14ac:dyDescent="0.15">
      <c r="A383" s="6"/>
      <c r="B383" s="265"/>
      <c r="C383" s="210"/>
      <c r="D383" s="210"/>
      <c r="E383" s="210"/>
      <c r="F383" s="210"/>
      <c r="G383" s="59"/>
    </row>
    <row r="384" spans="1:9" s="60" customFormat="1" ht="14.25" customHeight="1" x14ac:dyDescent="0.2">
      <c r="A384" s="24"/>
      <c r="B384" s="50"/>
      <c r="C384" s="210"/>
      <c r="D384" s="210"/>
      <c r="E384" s="210"/>
      <c r="F384" s="210"/>
      <c r="G384" s="56"/>
    </row>
    <row r="385" spans="1:9" s="57" customFormat="1" x14ac:dyDescent="0.2">
      <c r="A385" s="6"/>
      <c r="B385" s="5"/>
      <c r="C385" s="3"/>
      <c r="D385" s="3"/>
      <c r="E385" s="3"/>
      <c r="F385" s="4"/>
      <c r="G385" s="56"/>
      <c r="H385" s="5"/>
    </row>
    <row r="386" spans="1:9" s="57" customFormat="1" ht="15.75" x14ac:dyDescent="0.25">
      <c r="A386" s="6"/>
      <c r="B386" s="7" t="s">
        <v>288</v>
      </c>
      <c r="C386" s="8"/>
      <c r="D386" s="8"/>
      <c r="E386" s="8"/>
      <c r="F386" s="8"/>
      <c r="G386" s="56"/>
      <c r="H386" s="5"/>
    </row>
    <row r="387" spans="1:9" s="57" customFormat="1" x14ac:dyDescent="0.2">
      <c r="A387" s="6"/>
      <c r="B387" s="9"/>
      <c r="C387" s="10" t="str">
        <f>$C$3</f>
        <v>MOIS DE JANVIER 2024</v>
      </c>
      <c r="D387" s="11"/>
      <c r="E387" s="3"/>
      <c r="F387" s="3"/>
      <c r="G387" s="56"/>
      <c r="H387" s="5"/>
    </row>
    <row r="388" spans="1:9" s="57" customFormat="1" ht="12.75" x14ac:dyDescent="0.2">
      <c r="A388" s="6"/>
      <c r="B388" s="12" t="str">
        <f>B272</f>
        <v xml:space="preserve">             II- ASSURANCE MATERNITE : DEPENSES en milliers d'euros</v>
      </c>
      <c r="C388" s="13"/>
      <c r="D388" s="13"/>
      <c r="E388" s="13"/>
      <c r="F388" s="14"/>
      <c r="G388" s="56"/>
      <c r="H388" s="5"/>
    </row>
    <row r="389" spans="1:9" s="57" customFormat="1" x14ac:dyDescent="0.2">
      <c r="A389" s="6"/>
      <c r="B389" s="16" t="s">
        <v>7</v>
      </c>
      <c r="C389" s="17" t="s">
        <v>6</v>
      </c>
      <c r="D389" s="219" t="s">
        <v>242</v>
      </c>
      <c r="E389" s="219" t="s">
        <v>237</v>
      </c>
      <c r="F389" s="19" t="str">
        <f>Maladie_mnt!$H$5</f>
        <v>GAM</v>
      </c>
      <c r="G389" s="59"/>
      <c r="H389" s="5"/>
    </row>
    <row r="390" spans="1:9" s="60" customFormat="1" x14ac:dyDescent="0.2">
      <c r="A390" s="24"/>
      <c r="B390" s="21"/>
      <c r="C390" s="44"/>
      <c r="D390" s="220"/>
      <c r="E390" s="220" t="s">
        <v>239</v>
      </c>
      <c r="F390" s="22" t="str">
        <f>Maladie_mnt!$H$6</f>
        <v>en %</v>
      </c>
      <c r="G390" s="59"/>
      <c r="H390" s="5"/>
    </row>
    <row r="391" spans="1:9" s="60" customFormat="1" ht="12" x14ac:dyDescent="0.2">
      <c r="A391" s="24"/>
      <c r="B391" s="31" t="s">
        <v>152</v>
      </c>
      <c r="C391" s="55"/>
      <c r="D391" s="225"/>
      <c r="E391" s="225"/>
      <c r="F391" s="182"/>
      <c r="G391" s="56"/>
      <c r="H391" s="5"/>
    </row>
    <row r="392" spans="1:9" s="57" customFormat="1" x14ac:dyDescent="0.2">
      <c r="A392" s="6"/>
      <c r="B392" s="16" t="s">
        <v>12</v>
      </c>
      <c r="C392" s="306">
        <v>5767942.1100000525</v>
      </c>
      <c r="D392" s="307">
        <v>19710.839999999997</v>
      </c>
      <c r="E392" s="307">
        <v>29912.669999999966</v>
      </c>
      <c r="F392" s="182">
        <v>2.9532443464961755E-2</v>
      </c>
      <c r="G392" s="66"/>
      <c r="H392" s="5"/>
    </row>
    <row r="393" spans="1:9" s="57" customFormat="1" ht="10.5" customHeight="1" x14ac:dyDescent="0.2">
      <c r="A393" s="6"/>
      <c r="B393" s="16" t="s">
        <v>10</v>
      </c>
      <c r="C393" s="306"/>
      <c r="D393" s="307"/>
      <c r="E393" s="307"/>
      <c r="F393" s="182"/>
      <c r="G393" s="66"/>
      <c r="H393" s="5"/>
    </row>
    <row r="394" spans="1:9" s="57" customFormat="1" ht="10.5" customHeight="1" x14ac:dyDescent="0.2">
      <c r="A394" s="6"/>
      <c r="B394" s="16" t="s">
        <v>9</v>
      </c>
      <c r="C394" s="306"/>
      <c r="D394" s="307"/>
      <c r="E394" s="307"/>
      <c r="F394" s="182"/>
      <c r="G394" s="56"/>
      <c r="H394" s="5"/>
    </row>
    <row r="395" spans="1:9" s="57" customFormat="1" ht="10.5" customHeight="1" x14ac:dyDescent="0.2">
      <c r="A395" s="6"/>
      <c r="B395" s="16" t="s">
        <v>299</v>
      </c>
      <c r="C395" s="306"/>
      <c r="D395" s="307"/>
      <c r="E395" s="307"/>
      <c r="F395" s="182"/>
      <c r="G395" s="59"/>
      <c r="H395" s="5"/>
    </row>
    <row r="396" spans="1:9" s="60" customFormat="1" ht="10.5" customHeight="1" x14ac:dyDescent="0.2">
      <c r="A396" s="24"/>
      <c r="B396" s="16" t="s">
        <v>11</v>
      </c>
      <c r="C396" s="306"/>
      <c r="D396" s="307"/>
      <c r="E396" s="307"/>
      <c r="F396" s="182"/>
      <c r="G396" s="56"/>
      <c r="H396" s="5"/>
    </row>
    <row r="397" spans="1:9" s="57" customFormat="1" ht="9" customHeight="1" x14ac:dyDescent="0.2">
      <c r="A397" s="6"/>
      <c r="B397" s="16" t="s">
        <v>75</v>
      </c>
      <c r="C397" s="306"/>
      <c r="D397" s="307"/>
      <c r="E397" s="307"/>
      <c r="F397" s="182"/>
      <c r="G397" s="59"/>
    </row>
    <row r="398" spans="1:9" s="57" customFormat="1" ht="10.5" customHeight="1" x14ac:dyDescent="0.2">
      <c r="A398" s="6"/>
      <c r="B398" s="16" t="s">
        <v>85</v>
      </c>
      <c r="C398" s="306">
        <v>204466.22999999995</v>
      </c>
      <c r="D398" s="313">
        <v>204466.22999999995</v>
      </c>
      <c r="E398" s="313"/>
      <c r="F398" s="185">
        <v>7.3006342436133798E-2</v>
      </c>
      <c r="G398" s="59"/>
      <c r="H398" s="28"/>
    </row>
    <row r="399" spans="1:9" s="60" customFormat="1" ht="15" customHeight="1" x14ac:dyDescent="0.2">
      <c r="A399" s="24"/>
      <c r="B399" s="37" t="s">
        <v>25</v>
      </c>
      <c r="C399" s="306"/>
      <c r="D399" s="313"/>
      <c r="E399" s="313"/>
      <c r="F399" s="185"/>
      <c r="G399" s="69"/>
    </row>
    <row r="400" spans="1:9" ht="17.25" customHeight="1" x14ac:dyDescent="0.2">
      <c r="A400" s="2"/>
      <c r="B400" s="37" t="s">
        <v>48</v>
      </c>
      <c r="C400" s="306"/>
      <c r="D400" s="313"/>
      <c r="E400" s="313"/>
      <c r="F400" s="185"/>
      <c r="G400" s="69"/>
      <c r="H400" s="5"/>
      <c r="I400" s="5"/>
    </row>
    <row r="401" spans="1:11" ht="10.5" customHeight="1" x14ac:dyDescent="0.2">
      <c r="A401" s="2"/>
      <c r="B401" s="37" t="s">
        <v>355</v>
      </c>
      <c r="C401" s="306">
        <v>230</v>
      </c>
      <c r="D401" s="307"/>
      <c r="E401" s="307">
        <v>3</v>
      </c>
      <c r="F401" s="182"/>
      <c r="G401" s="69"/>
      <c r="H401" s="5"/>
      <c r="I401" s="5"/>
    </row>
    <row r="402" spans="1:11" ht="13.5" customHeight="1" x14ac:dyDescent="0.2">
      <c r="A402" s="2"/>
      <c r="B402" s="37" t="s">
        <v>79</v>
      </c>
      <c r="C402" s="306">
        <v>25561.66</v>
      </c>
      <c r="D402" s="307"/>
      <c r="E402" s="307">
        <v>155</v>
      </c>
      <c r="F402" s="182">
        <v>0.52894641139625143</v>
      </c>
      <c r="G402" s="69"/>
      <c r="H402" s="5"/>
      <c r="I402" s="5"/>
    </row>
    <row r="403" spans="1:11" ht="11.25" customHeight="1" x14ac:dyDescent="0.2">
      <c r="A403" s="2"/>
      <c r="B403" s="37" t="s">
        <v>432</v>
      </c>
      <c r="C403" s="306">
        <v>317965.89000003145</v>
      </c>
      <c r="D403" s="313"/>
      <c r="E403" s="313">
        <v>1505.0099999999973</v>
      </c>
      <c r="F403" s="185">
        <v>2.3098442377898154E-2</v>
      </c>
      <c r="G403" s="70"/>
      <c r="H403" s="5"/>
      <c r="I403" s="5"/>
    </row>
    <row r="404" spans="1:11" ht="11.25" customHeight="1" x14ac:dyDescent="0.2">
      <c r="A404" s="2"/>
      <c r="B404" s="563" t="s">
        <v>440</v>
      </c>
      <c r="C404" s="306">
        <v>90571.350000000151</v>
      </c>
      <c r="D404" s="313"/>
      <c r="E404" s="313">
        <v>400.6</v>
      </c>
      <c r="F404" s="185"/>
      <c r="G404" s="70"/>
      <c r="H404" s="5"/>
      <c r="I404" s="5"/>
    </row>
    <row r="405" spans="1:11" ht="11.25" customHeight="1" x14ac:dyDescent="0.2">
      <c r="A405" s="2"/>
      <c r="B405" s="574" t="s">
        <v>457</v>
      </c>
      <c r="C405" s="306"/>
      <c r="D405" s="313"/>
      <c r="E405" s="313"/>
      <c r="F405" s="185"/>
      <c r="G405" s="70"/>
      <c r="H405" s="5"/>
      <c r="I405" s="5"/>
    </row>
    <row r="406" spans="1:11" ht="11.25" customHeight="1" x14ac:dyDescent="0.2">
      <c r="A406" s="2"/>
      <c r="B406" s="574" t="s">
        <v>476</v>
      </c>
      <c r="C406" s="306">
        <v>49936.320000000014</v>
      </c>
      <c r="D406" s="313"/>
      <c r="E406" s="313">
        <v>101.9</v>
      </c>
      <c r="F406" s="185">
        <v>-0.37553880004326812</v>
      </c>
      <c r="G406" s="70"/>
      <c r="H406" s="5"/>
      <c r="I406" s="5"/>
    </row>
    <row r="407" spans="1:11" ht="11.25" customHeight="1" x14ac:dyDescent="0.2">
      <c r="A407" s="2"/>
      <c r="B407" s="574" t="s">
        <v>495</v>
      </c>
      <c r="C407" s="306"/>
      <c r="D407" s="313"/>
      <c r="E407" s="313"/>
      <c r="F407" s="185"/>
      <c r="G407" s="70"/>
      <c r="H407" s="5"/>
      <c r="I407" s="5"/>
    </row>
    <row r="408" spans="1:11" s="28" customFormat="1" ht="10.5" customHeight="1" x14ac:dyDescent="0.2">
      <c r="A408" s="54"/>
      <c r="B408" s="563" t="s">
        <v>445</v>
      </c>
      <c r="C408" s="306">
        <v>69.500000000000171</v>
      </c>
      <c r="D408" s="313"/>
      <c r="E408" s="313">
        <v>0.1</v>
      </c>
      <c r="F408" s="185">
        <v>1.1644832605531841E-2</v>
      </c>
      <c r="G408" s="70"/>
      <c r="H408" s="5"/>
      <c r="I408" s="5"/>
      <c r="J408" s="5"/>
      <c r="K408" s="5"/>
    </row>
    <row r="409" spans="1:11" ht="10.5" customHeight="1" x14ac:dyDescent="0.2">
      <c r="A409" s="2"/>
      <c r="B409" s="16" t="s">
        <v>280</v>
      </c>
      <c r="C409" s="308"/>
      <c r="D409" s="315"/>
      <c r="E409" s="315"/>
      <c r="F409" s="186"/>
      <c r="G409" s="69"/>
      <c r="H409" s="5"/>
      <c r="I409" s="28"/>
      <c r="J409" s="28"/>
      <c r="K409" s="28"/>
    </row>
    <row r="410" spans="1:11" ht="10.5" customHeight="1" x14ac:dyDescent="0.2">
      <c r="A410" s="2"/>
      <c r="B410" s="29" t="s">
        <v>156</v>
      </c>
      <c r="C410" s="308">
        <v>6456743.0600000853</v>
      </c>
      <c r="D410" s="315">
        <v>224177.06999999995</v>
      </c>
      <c r="E410" s="315">
        <v>32078.279999999962</v>
      </c>
      <c r="F410" s="186">
        <v>3.4004616561936318E-2</v>
      </c>
      <c r="G410" s="69"/>
      <c r="H410" s="5"/>
      <c r="I410" s="5"/>
    </row>
    <row r="411" spans="1:11" ht="10.5" customHeight="1" x14ac:dyDescent="0.2">
      <c r="A411" s="2"/>
      <c r="B411" s="29" t="s">
        <v>153</v>
      </c>
      <c r="C411" s="308"/>
      <c r="D411" s="315"/>
      <c r="E411" s="315"/>
      <c r="F411" s="186"/>
      <c r="G411" s="69"/>
      <c r="H411" s="5"/>
      <c r="I411" s="5"/>
    </row>
    <row r="412" spans="1:11" ht="10.5" customHeight="1" x14ac:dyDescent="0.2">
      <c r="A412" s="2"/>
      <c r="B412" s="31" t="s">
        <v>154</v>
      </c>
      <c r="C412" s="308"/>
      <c r="D412" s="315"/>
      <c r="E412" s="315"/>
      <c r="F412" s="186"/>
      <c r="G412" s="69"/>
      <c r="H412" s="5"/>
      <c r="I412" s="5"/>
    </row>
    <row r="413" spans="1:11" ht="10.5" customHeight="1" x14ac:dyDescent="0.2">
      <c r="A413" s="2"/>
      <c r="B413" s="272" t="s">
        <v>268</v>
      </c>
      <c r="C413" s="317"/>
      <c r="D413" s="318"/>
      <c r="E413" s="318"/>
      <c r="F413" s="281"/>
      <c r="G413" s="71"/>
      <c r="H413" s="5"/>
      <c r="I413" s="5"/>
    </row>
    <row r="414" spans="1:11" ht="10.5" customHeight="1" x14ac:dyDescent="0.2">
      <c r="A414" s="2"/>
      <c r="B414" s="67" t="s">
        <v>267</v>
      </c>
      <c r="C414" s="317">
        <v>4706605.7600000184</v>
      </c>
      <c r="D414" s="318"/>
      <c r="E414" s="318">
        <v>23284.850000000002</v>
      </c>
      <c r="F414" s="281">
        <v>-3.9002242083069572E-2</v>
      </c>
      <c r="G414" s="69"/>
      <c r="H414" s="5"/>
      <c r="I414" s="5"/>
    </row>
    <row r="415" spans="1:11" ht="18.75" customHeight="1" x14ac:dyDescent="0.2">
      <c r="A415" s="2"/>
      <c r="B415" s="272" t="s">
        <v>266</v>
      </c>
      <c r="C415" s="317"/>
      <c r="D415" s="318"/>
      <c r="E415" s="318"/>
      <c r="F415" s="281"/>
      <c r="G415" s="69"/>
      <c r="H415" s="5"/>
      <c r="I415" s="5"/>
    </row>
    <row r="416" spans="1:11" ht="10.5" customHeight="1" x14ac:dyDescent="0.2">
      <c r="A416" s="2"/>
      <c r="B416" s="67" t="s">
        <v>257</v>
      </c>
      <c r="C416" s="317">
        <v>2001405.5600000354</v>
      </c>
      <c r="D416" s="318"/>
      <c r="E416" s="318">
        <v>9956.5100000000039</v>
      </c>
      <c r="F416" s="281">
        <v>2.6636442992318932E-2</v>
      </c>
      <c r="G416" s="69"/>
      <c r="H416" s="5"/>
      <c r="I416" s="5"/>
    </row>
    <row r="417" spans="1:11" ht="10.5" customHeight="1" x14ac:dyDescent="0.2">
      <c r="A417" s="2"/>
      <c r="B417" s="16" t="s">
        <v>258</v>
      </c>
      <c r="C417" s="317">
        <v>19009.719999999848</v>
      </c>
      <c r="D417" s="318"/>
      <c r="E417" s="318">
        <v>1.2000000000000004</v>
      </c>
      <c r="F417" s="281">
        <v>-5.9778864249555586E-2</v>
      </c>
      <c r="G417" s="69"/>
      <c r="H417" s="5"/>
      <c r="I417" s="5"/>
    </row>
    <row r="418" spans="1:11" ht="10.5" customHeight="1" x14ac:dyDescent="0.2">
      <c r="A418" s="2"/>
      <c r="B418" s="67" t="s">
        <v>259</v>
      </c>
      <c r="C418" s="317">
        <v>13214.990000000002</v>
      </c>
      <c r="D418" s="318"/>
      <c r="E418" s="318"/>
      <c r="F418" s="281">
        <v>-0.39203354008349134</v>
      </c>
      <c r="G418" s="69"/>
      <c r="H418" s="5"/>
      <c r="I418" s="5"/>
    </row>
    <row r="419" spans="1:11" ht="10.5" customHeight="1" x14ac:dyDescent="0.2">
      <c r="A419" s="2"/>
      <c r="B419" s="67" t="s">
        <v>260</v>
      </c>
      <c r="C419" s="317">
        <v>1557</v>
      </c>
      <c r="D419" s="318"/>
      <c r="E419" s="318"/>
      <c r="F419" s="281"/>
      <c r="G419" s="69"/>
      <c r="H419" s="5"/>
      <c r="I419" s="5"/>
    </row>
    <row r="420" spans="1:11" ht="10.5" customHeight="1" x14ac:dyDescent="0.2">
      <c r="A420" s="2"/>
      <c r="B420" s="67" t="s">
        <v>261</v>
      </c>
      <c r="C420" s="317">
        <v>1068.8400000000001</v>
      </c>
      <c r="D420" s="318"/>
      <c r="E420" s="318"/>
      <c r="F420" s="281">
        <v>-0.55325391849529781</v>
      </c>
      <c r="G420" s="69"/>
      <c r="H420" s="5"/>
      <c r="I420" s="5"/>
    </row>
    <row r="421" spans="1:11" ht="10.5" customHeight="1" x14ac:dyDescent="0.2">
      <c r="A421" s="2"/>
      <c r="B421" s="67" t="s">
        <v>262</v>
      </c>
      <c r="C421" s="317">
        <v>1841.88</v>
      </c>
      <c r="D421" s="318"/>
      <c r="E421" s="318"/>
      <c r="F421" s="281">
        <v>-0.63130692395460097</v>
      </c>
      <c r="G421" s="69"/>
      <c r="H421" s="5"/>
      <c r="I421" s="5"/>
    </row>
    <row r="422" spans="1:11" ht="10.5" customHeight="1" x14ac:dyDescent="0.2">
      <c r="A422" s="2"/>
      <c r="B422" s="67" t="s">
        <v>264</v>
      </c>
      <c r="C422" s="317">
        <v>3397.13</v>
      </c>
      <c r="D422" s="318"/>
      <c r="E422" s="318"/>
      <c r="F422" s="281"/>
      <c r="G422" s="71"/>
      <c r="H422" s="5"/>
      <c r="I422" s="5"/>
    </row>
    <row r="423" spans="1:11" s="28" customFormat="1" ht="10.5" customHeight="1" x14ac:dyDescent="0.2">
      <c r="A423" s="54"/>
      <c r="B423" s="67" t="s">
        <v>263</v>
      </c>
      <c r="C423" s="317"/>
      <c r="D423" s="318"/>
      <c r="E423" s="318"/>
      <c r="F423" s="281"/>
      <c r="G423" s="70"/>
      <c r="H423" s="5"/>
      <c r="I423" s="5"/>
      <c r="J423" s="5"/>
      <c r="K423" s="5"/>
    </row>
    <row r="424" spans="1:11" x14ac:dyDescent="0.2">
      <c r="A424" s="2"/>
      <c r="B424" s="29" t="s">
        <v>265</v>
      </c>
      <c r="C424" s="317"/>
      <c r="D424" s="318"/>
      <c r="E424" s="318"/>
      <c r="F424" s="281"/>
      <c r="G424" s="69"/>
      <c r="H424" s="5"/>
      <c r="I424" s="28"/>
      <c r="J424" s="28"/>
      <c r="K424" s="28"/>
    </row>
    <row r="425" spans="1:11" x14ac:dyDescent="0.2">
      <c r="A425" s="2"/>
      <c r="B425" s="16" t="s">
        <v>269</v>
      </c>
      <c r="C425" s="317"/>
      <c r="D425" s="318"/>
      <c r="E425" s="318"/>
      <c r="F425" s="281"/>
      <c r="G425" s="69"/>
      <c r="H425" s="5"/>
      <c r="I425" s="5"/>
    </row>
    <row r="426" spans="1:11" s="28" customFormat="1" ht="15" customHeight="1" x14ac:dyDescent="0.2">
      <c r="A426" s="54"/>
      <c r="B426" s="16" t="s">
        <v>270</v>
      </c>
      <c r="C426" s="317"/>
      <c r="D426" s="318"/>
      <c r="E426" s="318"/>
      <c r="F426" s="281"/>
      <c r="G426" s="70"/>
      <c r="H426" s="5"/>
      <c r="I426" s="5"/>
      <c r="J426" s="5"/>
      <c r="K426" s="5"/>
    </row>
    <row r="427" spans="1:11" x14ac:dyDescent="0.2">
      <c r="A427" s="2"/>
      <c r="B427" s="29" t="s">
        <v>271</v>
      </c>
      <c r="C427" s="317"/>
      <c r="D427" s="318"/>
      <c r="E427" s="318"/>
      <c r="F427" s="281"/>
      <c r="G427" s="69"/>
      <c r="H427" s="5"/>
      <c r="I427" s="5"/>
    </row>
    <row r="428" spans="1:11" ht="9.75" customHeight="1" x14ac:dyDescent="0.2">
      <c r="A428" s="2"/>
      <c r="B428" s="16" t="s">
        <v>272</v>
      </c>
      <c r="C428" s="317">
        <v>2112.2600000000002</v>
      </c>
      <c r="D428" s="318"/>
      <c r="E428" s="318"/>
      <c r="F428" s="281">
        <v>0.49149837593560242</v>
      </c>
      <c r="G428" s="70"/>
      <c r="H428" s="5"/>
      <c r="I428" s="5"/>
    </row>
    <row r="429" spans="1:11" ht="9.75" customHeight="1" x14ac:dyDescent="0.2">
      <c r="A429" s="2"/>
      <c r="B429" s="574" t="s">
        <v>458</v>
      </c>
      <c r="C429" s="317"/>
      <c r="D429" s="318"/>
      <c r="E429" s="318"/>
      <c r="F429" s="281"/>
      <c r="G429" s="70"/>
      <c r="H429" s="5"/>
      <c r="I429" s="5"/>
    </row>
    <row r="430" spans="1:11" s="28" customFormat="1" ht="15.75" customHeight="1" x14ac:dyDescent="0.2">
      <c r="A430" s="2"/>
      <c r="B430" s="16" t="s">
        <v>86</v>
      </c>
      <c r="C430" s="317">
        <v>18</v>
      </c>
      <c r="D430" s="318"/>
      <c r="E430" s="318"/>
      <c r="F430" s="281"/>
      <c r="G430" s="69"/>
      <c r="H430" s="5"/>
    </row>
    <row r="431" spans="1:11" ht="20.25" customHeight="1" x14ac:dyDescent="0.2">
      <c r="A431" s="2"/>
      <c r="B431" s="29" t="s">
        <v>155</v>
      </c>
      <c r="C431" s="308">
        <v>6750231.1400000528</v>
      </c>
      <c r="D431" s="315"/>
      <c r="E431" s="315">
        <v>33242.560000000005</v>
      </c>
      <c r="F431" s="186">
        <v>-2.1357142835919385E-2</v>
      </c>
      <c r="G431" s="69"/>
      <c r="H431" s="5"/>
      <c r="I431" s="5"/>
    </row>
    <row r="432" spans="1:11" ht="18" customHeight="1" x14ac:dyDescent="0.2">
      <c r="A432" s="2"/>
      <c r="B432" s="273" t="s">
        <v>43</v>
      </c>
      <c r="C432" s="308"/>
      <c r="D432" s="315"/>
      <c r="E432" s="315"/>
      <c r="F432" s="186"/>
      <c r="G432" s="69"/>
      <c r="H432" s="5"/>
      <c r="I432" s="5"/>
    </row>
    <row r="433" spans="1:10" ht="18" customHeight="1" x14ac:dyDescent="0.2">
      <c r="A433" s="2"/>
      <c r="B433" s="74" t="s">
        <v>162</v>
      </c>
      <c r="C433" s="308"/>
      <c r="D433" s="315"/>
      <c r="E433" s="315"/>
      <c r="F433" s="186"/>
      <c r="G433" s="69"/>
      <c r="H433" s="5"/>
      <c r="I433" s="5"/>
    </row>
    <row r="434" spans="1:10" ht="15.75" customHeight="1" x14ac:dyDescent="0.2">
      <c r="A434" s="2"/>
      <c r="B434" s="37" t="s">
        <v>20</v>
      </c>
      <c r="C434" s="306"/>
      <c r="D434" s="313"/>
      <c r="E434" s="313"/>
      <c r="F434" s="185"/>
      <c r="G434" s="69"/>
      <c r="H434" s="5"/>
      <c r="I434" s="5"/>
    </row>
    <row r="435" spans="1:10" ht="10.5" customHeight="1" x14ac:dyDescent="0.2">
      <c r="A435" s="2"/>
      <c r="B435" s="75" t="s">
        <v>159</v>
      </c>
      <c r="C435" s="306">
        <v>123319.28999999996</v>
      </c>
      <c r="D435" s="313"/>
      <c r="E435" s="313">
        <v>2010.63</v>
      </c>
      <c r="F435" s="185">
        <v>-5.7350882362721234E-2</v>
      </c>
      <c r="G435" s="70"/>
      <c r="H435" s="5"/>
      <c r="I435" s="5"/>
    </row>
    <row r="436" spans="1:10" ht="10.5" customHeight="1" x14ac:dyDescent="0.2">
      <c r="A436" s="54"/>
      <c r="B436" s="75" t="s">
        <v>26</v>
      </c>
      <c r="C436" s="306">
        <v>39271.659999999996</v>
      </c>
      <c r="D436" s="313"/>
      <c r="E436" s="313"/>
      <c r="F436" s="185">
        <v>8.2786517547871918E-2</v>
      </c>
      <c r="G436" s="69"/>
      <c r="H436" s="5"/>
      <c r="I436" s="5"/>
    </row>
    <row r="437" spans="1:10" x14ac:dyDescent="0.2">
      <c r="A437" s="2"/>
      <c r="B437" s="75" t="s">
        <v>27</v>
      </c>
      <c r="C437" s="306">
        <v>247365.73000000013</v>
      </c>
      <c r="D437" s="313"/>
      <c r="E437" s="313">
        <v>119.71000000000001</v>
      </c>
      <c r="F437" s="185">
        <v>0.16088467725445721</v>
      </c>
      <c r="G437" s="69"/>
      <c r="H437" s="5"/>
      <c r="I437" s="5"/>
    </row>
    <row r="438" spans="1:10" ht="10.5" customHeight="1" x14ac:dyDescent="0.2">
      <c r="A438" s="2"/>
      <c r="B438" s="75" t="s">
        <v>274</v>
      </c>
      <c r="C438" s="306">
        <v>7281.62</v>
      </c>
      <c r="D438" s="313"/>
      <c r="E438" s="313"/>
      <c r="F438" s="185">
        <v>0.24899142367066895</v>
      </c>
      <c r="G438" s="69"/>
      <c r="H438" s="5"/>
      <c r="I438" s="5"/>
    </row>
    <row r="439" spans="1:10" ht="10.5" customHeight="1" x14ac:dyDescent="0.2">
      <c r="A439" s="2"/>
      <c r="B439" s="75" t="s">
        <v>273</v>
      </c>
      <c r="C439" s="306"/>
      <c r="D439" s="313"/>
      <c r="E439" s="313"/>
      <c r="F439" s="185"/>
      <c r="G439" s="69"/>
      <c r="H439" s="5"/>
      <c r="I439" s="5"/>
    </row>
    <row r="440" spans="1:10" ht="10.5" customHeight="1" x14ac:dyDescent="0.2">
      <c r="A440" s="2"/>
      <c r="B440" s="75" t="s">
        <v>49</v>
      </c>
      <c r="C440" s="306">
        <v>353770.23000000016</v>
      </c>
      <c r="D440" s="313"/>
      <c r="E440" s="313">
        <v>750</v>
      </c>
      <c r="F440" s="185">
        <v>6.7926988942917044E-2</v>
      </c>
      <c r="G440" s="79"/>
      <c r="H440" s="5"/>
      <c r="I440" s="5"/>
    </row>
    <row r="441" spans="1:10" s="28" customFormat="1" ht="10.5" customHeight="1" x14ac:dyDescent="0.2">
      <c r="A441" s="77"/>
      <c r="B441" s="37" t="s">
        <v>50</v>
      </c>
      <c r="C441" s="306"/>
      <c r="D441" s="313"/>
      <c r="E441" s="313"/>
      <c r="F441" s="185"/>
      <c r="G441" s="69"/>
      <c r="H441" s="5"/>
    </row>
    <row r="442" spans="1:10" s="28" customFormat="1" ht="10.5" customHeight="1" x14ac:dyDescent="0.2">
      <c r="A442" s="77"/>
      <c r="B442" s="574" t="s">
        <v>459</v>
      </c>
      <c r="C442" s="306"/>
      <c r="D442" s="313"/>
      <c r="E442" s="313"/>
      <c r="F442" s="185"/>
      <c r="G442" s="69"/>
      <c r="H442" s="5"/>
    </row>
    <row r="443" spans="1:10" x14ac:dyDescent="0.2">
      <c r="A443" s="2"/>
      <c r="B443" s="75" t="s">
        <v>28</v>
      </c>
      <c r="C443" s="306">
        <v>5740.4000000000005</v>
      </c>
      <c r="D443" s="313"/>
      <c r="E443" s="313"/>
      <c r="F443" s="185">
        <v>0.77153702532133894</v>
      </c>
      <c r="G443" s="69"/>
      <c r="H443" s="5"/>
      <c r="I443" s="5"/>
    </row>
    <row r="444" spans="1:10" x14ac:dyDescent="0.2">
      <c r="A444" s="2"/>
      <c r="B444" s="37" t="s">
        <v>178</v>
      </c>
      <c r="C444" s="306"/>
      <c r="D444" s="313"/>
      <c r="E444" s="313"/>
      <c r="F444" s="185"/>
      <c r="G444" s="69"/>
      <c r="H444" s="5"/>
      <c r="I444" s="5"/>
    </row>
    <row r="445" spans="1:10" x14ac:dyDescent="0.2">
      <c r="A445" s="2"/>
      <c r="B445" s="35" t="s">
        <v>160</v>
      </c>
      <c r="C445" s="308">
        <v>776748.93000000028</v>
      </c>
      <c r="D445" s="315"/>
      <c r="E445" s="315">
        <v>2880.34</v>
      </c>
      <c r="F445" s="186">
        <v>7.8049159553522207E-2</v>
      </c>
      <c r="G445" s="69"/>
      <c r="H445" s="5"/>
      <c r="I445" s="5"/>
    </row>
    <row r="446" spans="1:10" s="80" customFormat="1" ht="19.5" customHeight="1" x14ac:dyDescent="0.2">
      <c r="A446" s="2"/>
      <c r="B446" s="76" t="s">
        <v>33</v>
      </c>
      <c r="C446" s="306"/>
      <c r="D446" s="313"/>
      <c r="E446" s="313"/>
      <c r="F446" s="185"/>
      <c r="G446" s="69"/>
      <c r="H446" s="5"/>
    </row>
    <row r="447" spans="1:10" ht="12" x14ac:dyDescent="0.2">
      <c r="A447" s="2"/>
      <c r="B447" s="76" t="s">
        <v>492</v>
      </c>
      <c r="C447" s="306"/>
      <c r="D447" s="313"/>
      <c r="E447" s="313"/>
      <c r="F447" s="185"/>
      <c r="G447" s="69"/>
      <c r="H447" s="5"/>
      <c r="I447" s="5"/>
      <c r="J447" s="83"/>
    </row>
    <row r="448" spans="1:10" ht="12" x14ac:dyDescent="0.2">
      <c r="A448" s="2"/>
      <c r="B448" s="76" t="s">
        <v>446</v>
      </c>
      <c r="C448" s="306">
        <v>37868.237555</v>
      </c>
      <c r="D448" s="313"/>
      <c r="E448" s="313"/>
      <c r="F448" s="185"/>
      <c r="G448" s="69"/>
      <c r="H448" s="5"/>
      <c r="I448" s="5"/>
      <c r="J448" s="164"/>
    </row>
    <row r="449" spans="1:10" ht="12" x14ac:dyDescent="0.2">
      <c r="A449" s="2"/>
      <c r="B449" s="76" t="s">
        <v>477</v>
      </c>
      <c r="C449" s="306">
        <v>6715.98</v>
      </c>
      <c r="D449" s="313"/>
      <c r="E449" s="313">
        <v>51.599999999999994</v>
      </c>
      <c r="F449" s="185">
        <v>-0.47578667357710236</v>
      </c>
      <c r="G449" s="69"/>
      <c r="H449" s="5"/>
      <c r="I449" s="5"/>
      <c r="J449" s="164"/>
    </row>
    <row r="450" spans="1:10" ht="12" x14ac:dyDescent="0.2">
      <c r="A450" s="2"/>
      <c r="B450" s="76" t="s">
        <v>494</v>
      </c>
      <c r="C450" s="306">
        <v>1117.5273500000001</v>
      </c>
      <c r="D450" s="313"/>
      <c r="E450" s="313"/>
      <c r="F450" s="185"/>
      <c r="G450" s="69"/>
      <c r="H450" s="5"/>
      <c r="I450" s="5"/>
      <c r="J450" s="164"/>
    </row>
    <row r="451" spans="1:10" x14ac:dyDescent="0.2">
      <c r="A451" s="2"/>
      <c r="B451" s="76" t="s">
        <v>480</v>
      </c>
      <c r="C451" s="306">
        <v>12634</v>
      </c>
      <c r="D451" s="313"/>
      <c r="E451" s="313">
        <v>28</v>
      </c>
      <c r="F451" s="185"/>
      <c r="G451" s="70"/>
      <c r="H451" s="5"/>
      <c r="I451" s="5"/>
    </row>
    <row r="452" spans="1:10" x14ac:dyDescent="0.2">
      <c r="A452" s="2"/>
      <c r="B452" s="76" t="s">
        <v>496</v>
      </c>
      <c r="C452" s="306"/>
      <c r="D452" s="313"/>
      <c r="E452" s="313"/>
      <c r="F452" s="185"/>
      <c r="G452" s="70"/>
      <c r="H452" s="5"/>
      <c r="I452" s="5"/>
    </row>
    <row r="453" spans="1:10" ht="11.25" customHeight="1" x14ac:dyDescent="0.2">
      <c r="A453" s="54"/>
      <c r="B453" s="73" t="s">
        <v>158</v>
      </c>
      <c r="C453" s="308"/>
      <c r="D453" s="315"/>
      <c r="E453" s="315"/>
      <c r="F453" s="186"/>
      <c r="G453" s="69"/>
      <c r="H453" s="5"/>
      <c r="I453" s="5"/>
    </row>
    <row r="454" spans="1:10" ht="14.25" customHeight="1" x14ac:dyDescent="0.2">
      <c r="A454" s="2"/>
      <c r="B454" s="78" t="s">
        <v>161</v>
      </c>
      <c r="C454" s="306">
        <v>835084.67490500025</v>
      </c>
      <c r="D454" s="313"/>
      <c r="E454" s="313">
        <v>2959.94</v>
      </c>
      <c r="F454" s="185">
        <v>9.3777055222906913E-2</v>
      </c>
      <c r="G454" s="69"/>
      <c r="H454" s="5"/>
      <c r="I454" s="5"/>
    </row>
    <row r="455" spans="1:10" ht="13.5" customHeight="1" x14ac:dyDescent="0.2">
      <c r="A455" s="2"/>
      <c r="B455" s="76" t="s">
        <v>80</v>
      </c>
      <c r="C455" s="306"/>
      <c r="D455" s="313"/>
      <c r="E455" s="313"/>
      <c r="F455" s="185"/>
      <c r="G455" s="70"/>
      <c r="H455" s="5"/>
      <c r="I455" s="5"/>
    </row>
    <row r="456" spans="1:10" s="28" customFormat="1" x14ac:dyDescent="0.2">
      <c r="A456" s="54"/>
      <c r="B456" s="76" t="s">
        <v>81</v>
      </c>
      <c r="C456" s="306"/>
      <c r="D456" s="313"/>
      <c r="E456" s="313"/>
      <c r="F456" s="185"/>
      <c r="G456" s="69"/>
      <c r="H456" s="5"/>
    </row>
    <row r="457" spans="1:10" s="28" customFormat="1" x14ac:dyDescent="0.2">
      <c r="A457" s="54"/>
      <c r="B457" s="76" t="s">
        <v>78</v>
      </c>
      <c r="C457" s="306"/>
      <c r="D457" s="313"/>
      <c r="E457" s="313"/>
      <c r="F457" s="185"/>
      <c r="G457" s="69"/>
      <c r="H457" s="5"/>
      <c r="I457" s="70"/>
      <c r="J457" s="5"/>
    </row>
    <row r="458" spans="1:10" s="28" customFormat="1" x14ac:dyDescent="0.2">
      <c r="A458" s="54"/>
      <c r="B458" s="76" t="s">
        <v>76</v>
      </c>
      <c r="C458" s="306"/>
      <c r="D458" s="313"/>
      <c r="E458" s="313"/>
      <c r="F458" s="185"/>
      <c r="G458" s="69"/>
      <c r="H458" s="5"/>
      <c r="I458" s="70"/>
      <c r="J458" s="5"/>
    </row>
    <row r="459" spans="1:10" s="28" customFormat="1" x14ac:dyDescent="0.2">
      <c r="A459" s="54"/>
      <c r="B459" s="76" t="s">
        <v>77</v>
      </c>
      <c r="C459" s="306"/>
      <c r="D459" s="313"/>
      <c r="E459" s="313"/>
      <c r="F459" s="185"/>
      <c r="G459" s="210"/>
      <c r="H459" s="5"/>
      <c r="I459" s="70"/>
      <c r="J459" s="5"/>
    </row>
    <row r="460" spans="1:10" ht="10.5" customHeight="1" x14ac:dyDescent="0.2">
      <c r="A460" s="54"/>
      <c r="B460" s="83" t="s">
        <v>247</v>
      </c>
      <c r="C460" s="306"/>
      <c r="D460" s="313"/>
      <c r="E460" s="313"/>
      <c r="F460" s="185"/>
      <c r="G460" s="213"/>
      <c r="H460" s="211"/>
      <c r="I460" s="5"/>
    </row>
    <row r="461" spans="1:10" s="28" customFormat="1" ht="12.75" x14ac:dyDescent="0.2">
      <c r="A461" s="54"/>
      <c r="B461" s="52" t="s">
        <v>157</v>
      </c>
      <c r="C461" s="308">
        <v>27225508.744905144</v>
      </c>
      <c r="D461" s="315">
        <v>224177.06999999995</v>
      </c>
      <c r="E461" s="315">
        <v>139774.99999999997</v>
      </c>
      <c r="F461" s="186">
        <v>-1.7675205951811712E-2</v>
      </c>
      <c r="G461" s="213"/>
      <c r="H461" s="214"/>
    </row>
    <row r="462" spans="1:10" s="28" customFormat="1" x14ac:dyDescent="0.2">
      <c r="A462" s="54"/>
      <c r="B462" s="167" t="s">
        <v>181</v>
      </c>
      <c r="C462" s="319"/>
      <c r="D462" s="320"/>
      <c r="E462" s="320"/>
      <c r="F462" s="240"/>
      <c r="G462" s="213"/>
      <c r="H462" s="214"/>
      <c r="I462" s="70"/>
      <c r="J462" s="5"/>
    </row>
    <row r="463" spans="1:10" s="28" customFormat="1" x14ac:dyDescent="0.2">
      <c r="A463" s="54"/>
      <c r="B463" s="168" t="s">
        <v>182</v>
      </c>
      <c r="C463" s="321"/>
      <c r="D463" s="322"/>
      <c r="E463" s="322"/>
      <c r="F463" s="194"/>
      <c r="G463" s="213"/>
      <c r="H463" s="214"/>
      <c r="I463" s="70"/>
      <c r="J463" s="5"/>
    </row>
    <row r="464" spans="1:10" s="28" customFormat="1" ht="12.75" x14ac:dyDescent="0.2">
      <c r="A464" s="54"/>
      <c r="B464" s="435" t="s">
        <v>31</v>
      </c>
      <c r="C464" s="436">
        <v>73249139.166040137</v>
      </c>
      <c r="D464" s="437"/>
      <c r="E464" s="437">
        <v>386192.89000000007</v>
      </c>
      <c r="F464" s="438">
        <v>-2.1887354897966449E-2</v>
      </c>
      <c r="G464" s="5"/>
      <c r="H464" s="214"/>
      <c r="I464" s="70"/>
      <c r="J464" s="5"/>
    </row>
    <row r="465" spans="1:10" s="28" customFormat="1" x14ac:dyDescent="0.2">
      <c r="A465" s="6"/>
      <c r="B465" s="76" t="s">
        <v>13</v>
      </c>
      <c r="C465" s="319">
        <v>87277398.930000052</v>
      </c>
      <c r="D465" s="320"/>
      <c r="E465" s="320"/>
      <c r="F465" s="240">
        <v>2.7730917558435264E-2</v>
      </c>
      <c r="G465" s="8"/>
      <c r="H465" s="5"/>
      <c r="I465" s="70"/>
    </row>
    <row r="466" spans="1:10" s="28" customFormat="1" x14ac:dyDescent="0.2">
      <c r="A466" s="6"/>
      <c r="B466" s="76" t="s">
        <v>14</v>
      </c>
      <c r="C466" s="321">
        <v>11405300.969999997</v>
      </c>
      <c r="D466" s="322"/>
      <c r="E466" s="322"/>
      <c r="F466" s="194">
        <v>0.1487119969252757</v>
      </c>
      <c r="G466" s="3"/>
      <c r="H466" s="8"/>
      <c r="I466" s="70"/>
    </row>
    <row r="467" spans="1:10" s="28" customFormat="1" ht="12" x14ac:dyDescent="0.2">
      <c r="A467" s="6"/>
      <c r="B467" s="229" t="s">
        <v>248</v>
      </c>
      <c r="C467" s="431">
        <v>98682699.900000051</v>
      </c>
      <c r="D467" s="439"/>
      <c r="E467" s="439"/>
      <c r="F467" s="445">
        <v>4.0394898234004106E-2</v>
      </c>
      <c r="G467" s="15"/>
      <c r="H467" s="3"/>
      <c r="I467" s="70"/>
    </row>
    <row r="468" spans="1:10" s="28" customFormat="1" ht="12" x14ac:dyDescent="0.2">
      <c r="A468" s="6"/>
      <c r="B468" s="164"/>
      <c r="C468" s="210"/>
      <c r="D468" s="210"/>
      <c r="E468" s="210"/>
      <c r="F468" s="210"/>
      <c r="G468" s="197"/>
      <c r="H468" s="15"/>
      <c r="I468" s="70"/>
    </row>
    <row r="469" spans="1:10" s="28" customFormat="1" ht="12.75" x14ac:dyDescent="0.2">
      <c r="A469" s="6"/>
      <c r="B469" s="265" t="s">
        <v>238</v>
      </c>
      <c r="C469" s="213"/>
      <c r="D469" s="213"/>
      <c r="E469" s="213"/>
      <c r="F469" s="213"/>
      <c r="G469" s="199"/>
      <c r="H469" s="89"/>
      <c r="I469" s="70"/>
    </row>
    <row r="470" spans="1:10" ht="16.5" customHeight="1" x14ac:dyDescent="0.2">
      <c r="B470" s="265" t="s">
        <v>251</v>
      </c>
      <c r="C470" s="213"/>
      <c r="D470" s="213"/>
      <c r="E470" s="213"/>
      <c r="F470" s="213"/>
      <c r="G470" s="199"/>
      <c r="H470" s="90"/>
      <c r="I470" s="85"/>
    </row>
    <row r="471" spans="1:10" ht="12" x14ac:dyDescent="0.2">
      <c r="B471" s="265"/>
      <c r="C471" s="213"/>
      <c r="D471" s="213"/>
      <c r="E471" s="213"/>
      <c r="F471" s="213"/>
      <c r="G471" s="200"/>
      <c r="H471" s="90"/>
      <c r="I471" s="8"/>
    </row>
    <row r="472" spans="1:10" ht="12" x14ac:dyDescent="0.2">
      <c r="A472" s="91"/>
      <c r="B472" s="265"/>
      <c r="C472" s="213"/>
      <c r="D472" s="213"/>
      <c r="E472" s="213"/>
      <c r="F472" s="213"/>
      <c r="G472" s="199"/>
      <c r="H472" s="93"/>
    </row>
    <row r="473" spans="1:10" ht="19.5" customHeight="1" x14ac:dyDescent="0.2">
      <c r="B473" s="43"/>
      <c r="C473" s="85"/>
      <c r="D473" s="85"/>
      <c r="E473" s="86"/>
      <c r="F473" s="5"/>
      <c r="G473" s="200"/>
      <c r="H473" s="90"/>
      <c r="I473" s="15"/>
    </row>
    <row r="474" spans="1:10" ht="15.75" x14ac:dyDescent="0.25">
      <c r="A474" s="91"/>
      <c r="B474" s="7" t="s">
        <v>288</v>
      </c>
      <c r="C474" s="8"/>
      <c r="D474" s="8"/>
      <c r="E474" s="8"/>
      <c r="F474" s="8"/>
      <c r="G474" s="198"/>
      <c r="H474" s="93"/>
      <c r="I474" s="20"/>
    </row>
    <row r="475" spans="1:10" ht="12.75" hidden="1" customHeight="1" x14ac:dyDescent="0.2">
      <c r="B475" s="9"/>
      <c r="C475" s="10" t="str">
        <f>$C$3</f>
        <v>MOIS DE JANVIER 2024</v>
      </c>
      <c r="D475" s="11"/>
      <c r="G475" s="201"/>
      <c r="H475" s="90"/>
      <c r="I475" s="20"/>
    </row>
    <row r="476" spans="1:10" ht="12.75" customHeight="1" x14ac:dyDescent="0.2">
      <c r="B476" s="12" t="str">
        <f>B388</f>
        <v xml:space="preserve">             II- ASSURANCE MATERNITE : DEPENSES en milliers d'euros</v>
      </c>
      <c r="C476" s="13"/>
      <c r="D476" s="13"/>
      <c r="E476" s="13"/>
      <c r="F476" s="14"/>
      <c r="G476" s="201"/>
      <c r="H476" s="90"/>
      <c r="I476" s="20"/>
    </row>
    <row r="477" spans="1:10" s="95" customFormat="1" ht="12.75" customHeight="1" x14ac:dyDescent="0.2">
      <c r="A477" s="6"/>
      <c r="B477" s="626"/>
      <c r="C477" s="627"/>
      <c r="D477" s="87"/>
      <c r="E477" s="88" t="s">
        <v>6</v>
      </c>
      <c r="F477" s="339" t="str">
        <f>Maladie_mnt!$H$5</f>
        <v>GAM</v>
      </c>
      <c r="G477" s="201"/>
      <c r="H477" s="90"/>
      <c r="I477" s="94"/>
      <c r="J477" s="104"/>
    </row>
    <row r="478" spans="1:10" ht="12.75" customHeight="1" x14ac:dyDescent="0.2">
      <c r="B478" s="643" t="s">
        <v>29</v>
      </c>
      <c r="C478" s="644"/>
      <c r="D478" s="90"/>
      <c r="E478" s="301"/>
      <c r="F478" s="239"/>
      <c r="G478" s="201"/>
      <c r="H478" s="90"/>
      <c r="I478" s="20"/>
    </row>
    <row r="479" spans="1:10" s="95" customFormat="1" ht="12" customHeight="1" x14ac:dyDescent="0.2">
      <c r="A479" s="6"/>
      <c r="B479" s="647"/>
      <c r="C479" s="648"/>
      <c r="D479" s="90"/>
      <c r="E479" s="301"/>
      <c r="F479" s="239"/>
      <c r="G479" s="199"/>
      <c r="H479" s="90"/>
      <c r="I479" s="94"/>
      <c r="J479" s="104"/>
    </row>
    <row r="480" spans="1:10" ht="12.75" customHeight="1" x14ac:dyDescent="0.2">
      <c r="B480" s="649" t="s">
        <v>74</v>
      </c>
      <c r="C480" s="650"/>
      <c r="D480" s="93"/>
      <c r="E480" s="303"/>
      <c r="F480" s="237"/>
      <c r="G480" s="201"/>
      <c r="H480" s="90"/>
      <c r="I480" s="20"/>
      <c r="J480" s="104"/>
    </row>
    <row r="481" spans="2:10" ht="18" customHeight="1" x14ac:dyDescent="0.2">
      <c r="B481" s="647"/>
      <c r="C481" s="648"/>
      <c r="D481" s="90"/>
      <c r="E481" s="301"/>
      <c r="F481" s="239"/>
      <c r="G481" s="199"/>
      <c r="H481" s="90"/>
      <c r="I481" s="20"/>
      <c r="J481" s="104"/>
    </row>
    <row r="482" spans="2:10" ht="18" customHeight="1" x14ac:dyDescent="0.2">
      <c r="B482" s="92" t="s">
        <v>73</v>
      </c>
      <c r="C482" s="172"/>
      <c r="D482" s="93"/>
      <c r="E482" s="303">
        <v>227143554.59423268</v>
      </c>
      <c r="F482" s="237">
        <v>-7.6967898727932194E-2</v>
      </c>
      <c r="G482" s="199"/>
      <c r="H482" s="90"/>
      <c r="I482" s="20"/>
      <c r="J482" s="104"/>
    </row>
    <row r="483" spans="2:10" ht="18" customHeight="1" x14ac:dyDescent="0.2">
      <c r="B483" s="76"/>
      <c r="C483" s="96"/>
      <c r="D483" s="96"/>
      <c r="E483" s="325"/>
      <c r="F483" s="242"/>
      <c r="G483" s="199"/>
      <c r="H483" s="90"/>
      <c r="I483" s="20"/>
      <c r="J483" s="104"/>
    </row>
    <row r="484" spans="2:10" ht="18" customHeight="1" x14ac:dyDescent="0.2">
      <c r="B484" s="645" t="s">
        <v>410</v>
      </c>
      <c r="C484" s="646"/>
      <c r="D484" s="90"/>
      <c r="E484" s="303">
        <v>50745781.788756706</v>
      </c>
      <c r="F484" s="237">
        <v>-0.25254580759918355</v>
      </c>
      <c r="G484" s="199"/>
      <c r="H484" s="90"/>
      <c r="I484" s="20"/>
      <c r="J484" s="104"/>
    </row>
    <row r="485" spans="2:10" ht="15" customHeight="1" x14ac:dyDescent="0.2">
      <c r="B485" s="639" t="s">
        <v>72</v>
      </c>
      <c r="C485" s="640"/>
      <c r="D485" s="90"/>
      <c r="E485" s="301"/>
      <c r="F485" s="239"/>
      <c r="G485" s="199"/>
      <c r="H485" s="90"/>
      <c r="I485" s="20"/>
      <c r="J485" s="104"/>
    </row>
    <row r="486" spans="2:10" ht="15" customHeight="1" x14ac:dyDescent="0.2">
      <c r="B486" s="421" t="s">
        <v>404</v>
      </c>
      <c r="C486" s="404"/>
      <c r="D486" s="90"/>
      <c r="E486" s="301">
        <v>50562079.929060705</v>
      </c>
      <c r="F486" s="239">
        <v>-0.25247970823271615</v>
      </c>
      <c r="G486" s="199"/>
      <c r="H486" s="90"/>
      <c r="I486" s="20"/>
      <c r="J486" s="104"/>
    </row>
    <row r="487" spans="2:10" ht="15" customHeight="1" x14ac:dyDescent="0.2">
      <c r="B487" s="421" t="s">
        <v>407</v>
      </c>
      <c r="C487" s="404"/>
      <c r="D487" s="90"/>
      <c r="E487" s="301">
        <v>163534.959504</v>
      </c>
      <c r="F487" s="239">
        <v>0.33767503133866605</v>
      </c>
      <c r="G487" s="199"/>
      <c r="H487" s="90"/>
      <c r="I487" s="20"/>
      <c r="J487" s="104"/>
    </row>
    <row r="488" spans="2:10" ht="15" customHeight="1" x14ac:dyDescent="0.2">
      <c r="B488" s="421" t="s">
        <v>405</v>
      </c>
      <c r="C488" s="404"/>
      <c r="D488" s="90"/>
      <c r="E488" s="301">
        <v>20166.900191999994</v>
      </c>
      <c r="F488" s="239">
        <v>-0.84426922513150537</v>
      </c>
      <c r="G488" s="199"/>
      <c r="H488" s="90"/>
      <c r="I488" s="20"/>
      <c r="J488" s="104"/>
    </row>
    <row r="489" spans="2:10" ht="15" customHeight="1" x14ac:dyDescent="0.2">
      <c r="B489" s="624" t="s">
        <v>71</v>
      </c>
      <c r="C489" s="625"/>
      <c r="D489" s="90"/>
      <c r="E489" s="303">
        <v>138816626.48957822</v>
      </c>
      <c r="F489" s="237">
        <v>0.13153893335425848</v>
      </c>
      <c r="G489" s="199"/>
      <c r="H489" s="90"/>
      <c r="I489" s="20"/>
      <c r="J489" s="104"/>
    </row>
    <row r="490" spans="2:10" ht="15" customHeight="1" x14ac:dyDescent="0.2">
      <c r="B490" s="639" t="s">
        <v>70</v>
      </c>
      <c r="C490" s="640"/>
      <c r="D490" s="90"/>
      <c r="E490" s="301"/>
      <c r="F490" s="239"/>
      <c r="G490" s="199"/>
      <c r="H490" s="90"/>
      <c r="I490" s="20"/>
      <c r="J490" s="104"/>
    </row>
    <row r="491" spans="2:10" ht="15" customHeight="1" x14ac:dyDescent="0.2">
      <c r="B491" s="639" t="s">
        <v>361</v>
      </c>
      <c r="C491" s="640"/>
      <c r="D491" s="90"/>
      <c r="E491" s="301">
        <v>0</v>
      </c>
      <c r="F491" s="239"/>
      <c r="G491" s="199"/>
      <c r="H491" s="90"/>
      <c r="I491" s="20"/>
      <c r="J491" s="104"/>
    </row>
    <row r="492" spans="2:10" ht="12.75" customHeight="1" x14ac:dyDescent="0.2">
      <c r="B492" s="641" t="s">
        <v>413</v>
      </c>
      <c r="C492" s="642"/>
      <c r="D492" s="90"/>
      <c r="E492" s="301">
        <v>105962054.58999997</v>
      </c>
      <c r="F492" s="239">
        <v>0.10837190855993151</v>
      </c>
      <c r="G492" s="199"/>
      <c r="H492" s="90"/>
      <c r="I492" s="20"/>
      <c r="J492" s="104"/>
    </row>
    <row r="493" spans="2:10" ht="15" customHeight="1" x14ac:dyDescent="0.2">
      <c r="B493" s="639" t="s">
        <v>357</v>
      </c>
      <c r="C493" s="640"/>
      <c r="D493" s="90"/>
      <c r="E493" s="301">
        <v>18937577.450000003</v>
      </c>
      <c r="F493" s="239">
        <v>0.2340048996092039</v>
      </c>
      <c r="G493" s="199"/>
      <c r="H493" s="90"/>
      <c r="I493" s="20"/>
      <c r="J493" s="104"/>
    </row>
    <row r="494" spans="2:10" ht="27" customHeight="1" x14ac:dyDescent="0.2">
      <c r="B494" s="639" t="s">
        <v>358</v>
      </c>
      <c r="C494" s="640"/>
      <c r="D494" s="90"/>
      <c r="E494" s="301">
        <v>3653094.54</v>
      </c>
      <c r="F494" s="239">
        <v>0.1631672181002195</v>
      </c>
      <c r="G494" s="199"/>
      <c r="H494" s="90"/>
      <c r="I494" s="20"/>
      <c r="J494" s="104"/>
    </row>
    <row r="495" spans="2:10" ht="15" customHeight="1" x14ac:dyDescent="0.2">
      <c r="B495" s="639" t="s">
        <v>359</v>
      </c>
      <c r="C495" s="640"/>
      <c r="D495" s="90"/>
      <c r="E495" s="301">
        <v>10263899.909578243</v>
      </c>
      <c r="F495" s="239">
        <v>0.19474344512798347</v>
      </c>
      <c r="G495" s="201"/>
      <c r="H495" s="90"/>
      <c r="I495" s="20"/>
      <c r="J495" s="104"/>
    </row>
    <row r="496" spans="2:10" ht="15" customHeight="1" x14ac:dyDescent="0.2">
      <c r="B496" s="607" t="s">
        <v>394</v>
      </c>
      <c r="C496" s="608"/>
      <c r="D496" s="90"/>
      <c r="E496" s="301">
        <v>8574059.4823622424</v>
      </c>
      <c r="F496" s="239">
        <v>0.15715091290594052</v>
      </c>
      <c r="G496" s="199"/>
      <c r="H496" s="90"/>
      <c r="I496" s="20"/>
      <c r="J496" s="104"/>
    </row>
    <row r="497" spans="1:10" ht="15" customHeight="1" x14ac:dyDescent="0.2">
      <c r="B497" s="607" t="s">
        <v>395</v>
      </c>
      <c r="C497" s="608"/>
      <c r="D497" s="90"/>
      <c r="E497" s="301">
        <v>151124.85461599994</v>
      </c>
      <c r="F497" s="239">
        <v>0.16687132804639382</v>
      </c>
      <c r="G497" s="199"/>
      <c r="H497" s="90"/>
      <c r="I497" s="20"/>
      <c r="J497" s="104"/>
    </row>
    <row r="498" spans="1:10" ht="15" customHeight="1" x14ac:dyDescent="0.2">
      <c r="B498" s="607" t="s">
        <v>396</v>
      </c>
      <c r="C498" s="608"/>
      <c r="D498" s="90"/>
      <c r="E498" s="301">
        <v>297133.27063200006</v>
      </c>
      <c r="F498" s="239">
        <v>0.23859010718669915</v>
      </c>
      <c r="G498" s="201"/>
      <c r="H498" s="90"/>
      <c r="I498" s="20"/>
      <c r="J498" s="104"/>
    </row>
    <row r="499" spans="1:10" ht="23.25" customHeight="1" x14ac:dyDescent="0.2">
      <c r="B499" s="607" t="s">
        <v>397</v>
      </c>
      <c r="C499" s="608"/>
      <c r="D499" s="90"/>
      <c r="E499" s="301">
        <v>65697.443839999993</v>
      </c>
      <c r="F499" s="239">
        <v>0.10996542483678895</v>
      </c>
      <c r="G499" s="200"/>
      <c r="H499" s="90"/>
      <c r="I499" s="20"/>
      <c r="J499" s="104"/>
    </row>
    <row r="500" spans="1:10" ht="15" customHeight="1" x14ac:dyDescent="0.2">
      <c r="A500" s="91"/>
      <c r="B500" s="631" t="s">
        <v>406</v>
      </c>
      <c r="C500" s="632"/>
      <c r="D500" s="90"/>
      <c r="E500" s="301">
        <v>1175884.8581280001</v>
      </c>
      <c r="F500" s="239">
        <v>0.56231683413216405</v>
      </c>
      <c r="G500" s="200"/>
      <c r="H500" s="93"/>
      <c r="I500" s="20"/>
      <c r="J500" s="104"/>
    </row>
    <row r="501" spans="1:10" ht="12.75" x14ac:dyDescent="0.2">
      <c r="A501" s="91"/>
      <c r="B501" s="624" t="s">
        <v>362</v>
      </c>
      <c r="C501" s="625"/>
      <c r="D501" s="90"/>
      <c r="E501" s="303">
        <v>65832.19</v>
      </c>
      <c r="F501" s="237">
        <v>-0.24937117115637919</v>
      </c>
      <c r="G501" s="199"/>
      <c r="H501" s="93"/>
      <c r="I501" s="20"/>
      <c r="J501" s="104"/>
    </row>
    <row r="502" spans="1:10" ht="24.75" customHeight="1" x14ac:dyDescent="0.2">
      <c r="B502" s="622" t="s">
        <v>363</v>
      </c>
      <c r="C502" s="638"/>
      <c r="D502" s="90"/>
      <c r="E502" s="303">
        <v>37515314.125897758</v>
      </c>
      <c r="F502" s="237">
        <v>-0.32313908539415459</v>
      </c>
      <c r="G502" s="199"/>
      <c r="H502" s="90"/>
      <c r="I502" s="20"/>
      <c r="J502" s="104"/>
    </row>
    <row r="503" spans="1:10" ht="15" customHeight="1" x14ac:dyDescent="0.2">
      <c r="B503" s="423" t="s">
        <v>408</v>
      </c>
      <c r="C503" s="405"/>
      <c r="D503" s="90"/>
      <c r="E503" s="301">
        <v>35332217.72349152</v>
      </c>
      <c r="F503" s="239">
        <v>-0.34913582554811329</v>
      </c>
      <c r="G503" s="200"/>
      <c r="H503" s="90"/>
      <c r="I503" s="20"/>
      <c r="J503" s="104"/>
    </row>
    <row r="504" spans="1:10" ht="15" customHeight="1" x14ac:dyDescent="0.2">
      <c r="A504" s="91"/>
      <c r="B504" s="423" t="s">
        <v>409</v>
      </c>
      <c r="C504" s="405"/>
      <c r="D504" s="90"/>
      <c r="E504" s="301">
        <v>2183096.402406239</v>
      </c>
      <c r="F504" s="239">
        <v>0.91440218723483979</v>
      </c>
      <c r="G504" s="199"/>
      <c r="H504" s="93"/>
      <c r="I504" s="20"/>
      <c r="J504" s="104"/>
    </row>
    <row r="505" spans="1:10" s="498" customFormat="1" ht="16.5" customHeight="1" x14ac:dyDescent="0.2">
      <c r="A505" s="452"/>
      <c r="B505" s="654" t="s">
        <v>314</v>
      </c>
      <c r="C505" s="655"/>
      <c r="D505" s="547"/>
      <c r="E505" s="548"/>
      <c r="F505" s="549"/>
      <c r="G505" s="550"/>
      <c r="H505" s="547"/>
      <c r="I505" s="551"/>
      <c r="J505" s="457"/>
    </row>
    <row r="506" spans="1:10" s="498" customFormat="1" ht="16.5" customHeight="1" x14ac:dyDescent="0.2">
      <c r="A506" s="452"/>
      <c r="B506" s="654" t="s">
        <v>315</v>
      </c>
      <c r="C506" s="655"/>
      <c r="D506" s="547"/>
      <c r="E506" s="548"/>
      <c r="F506" s="549"/>
      <c r="G506" s="552"/>
      <c r="H506" s="547"/>
      <c r="I506" s="551"/>
      <c r="J506" s="457"/>
    </row>
    <row r="507" spans="1:10" ht="24" customHeight="1" x14ac:dyDescent="0.2">
      <c r="A507" s="91"/>
      <c r="B507" s="624" t="s">
        <v>370</v>
      </c>
      <c r="C507" s="625"/>
      <c r="D507" s="90"/>
      <c r="E507" s="303"/>
      <c r="F507" s="237"/>
      <c r="G507" s="8"/>
      <c r="H507" s="99"/>
      <c r="I507" s="20"/>
      <c r="J507" s="104"/>
    </row>
    <row r="508" spans="1:10" ht="16.5" customHeight="1" x14ac:dyDescent="0.2">
      <c r="B508" s="628" t="s">
        <v>66</v>
      </c>
      <c r="C508" s="629"/>
      <c r="D508" s="93"/>
      <c r="E508" s="303">
        <v>17045606.089999977</v>
      </c>
      <c r="F508" s="237">
        <v>-9.7810943884693025E-3</v>
      </c>
      <c r="H508" s="8"/>
      <c r="I508" s="20"/>
      <c r="J508" s="104"/>
    </row>
    <row r="509" spans="1:10" s="95" customFormat="1" ht="16.5" customHeight="1" x14ac:dyDescent="0.2">
      <c r="A509" s="6"/>
      <c r="B509" s="624" t="s">
        <v>375</v>
      </c>
      <c r="C509" s="625"/>
      <c r="D509" s="93"/>
      <c r="E509" s="301">
        <v>16901689.539999984</v>
      </c>
      <c r="F509" s="239">
        <v>-9.5440435347935448E-3</v>
      </c>
      <c r="G509" s="15"/>
      <c r="H509" s="3"/>
      <c r="I509" s="94"/>
      <c r="J509" s="104"/>
    </row>
    <row r="510" spans="1:10" ht="18" customHeight="1" x14ac:dyDescent="0.2">
      <c r="B510" s="624" t="s">
        <v>236</v>
      </c>
      <c r="C510" s="625"/>
      <c r="D510" s="90"/>
      <c r="E510" s="301"/>
      <c r="F510" s="239"/>
      <c r="G510" s="89"/>
      <c r="H510" s="15"/>
      <c r="I510" s="20"/>
      <c r="J510" s="104"/>
    </row>
    <row r="511" spans="1:10" ht="15" customHeight="1" x14ac:dyDescent="0.2">
      <c r="B511" s="624" t="s">
        <v>316</v>
      </c>
      <c r="C511" s="625"/>
      <c r="D511" s="90"/>
      <c r="E511" s="301"/>
      <c r="F511" s="239"/>
      <c r="G511" s="102"/>
      <c r="H511" s="20"/>
      <c r="I511" s="20"/>
      <c r="J511" s="104"/>
    </row>
    <row r="512" spans="1:10" s="95" customFormat="1" ht="27" customHeight="1" x14ac:dyDescent="0.2">
      <c r="A512" s="6"/>
      <c r="B512" s="628" t="s">
        <v>67</v>
      </c>
      <c r="C512" s="629"/>
      <c r="D512" s="93"/>
      <c r="E512" s="303">
        <v>1704734.4000000001</v>
      </c>
      <c r="F512" s="237">
        <v>-9.956778699804969E-2</v>
      </c>
      <c r="G512" s="102"/>
      <c r="H512" s="103"/>
      <c r="I512" s="94"/>
      <c r="J512" s="104"/>
    </row>
    <row r="513" spans="1:9" ht="12.75" x14ac:dyDescent="0.2">
      <c r="B513" s="624" t="s">
        <v>68</v>
      </c>
      <c r="C513" s="625"/>
      <c r="D513" s="90"/>
      <c r="E513" s="301">
        <v>1701230.09</v>
      </c>
      <c r="F513" s="239">
        <v>-0.10042734603216774</v>
      </c>
      <c r="G513" s="105"/>
      <c r="H513" s="103"/>
      <c r="I513" s="8"/>
    </row>
    <row r="514" spans="1:9" ht="10.5" customHeight="1" x14ac:dyDescent="0.2">
      <c r="B514" s="624" t="s">
        <v>69</v>
      </c>
      <c r="C514" s="625"/>
      <c r="D514" s="90"/>
      <c r="E514" s="301">
        <v>3504.3100000000004</v>
      </c>
      <c r="F514" s="239">
        <v>0.67951593577761815</v>
      </c>
      <c r="G514" s="105"/>
      <c r="H514" s="106"/>
    </row>
    <row r="515" spans="1:9" ht="27.75" customHeight="1" x14ac:dyDescent="0.2">
      <c r="A515" s="24"/>
      <c r="B515" s="633" t="s">
        <v>167</v>
      </c>
      <c r="C515" s="634"/>
      <c r="D515" s="98"/>
      <c r="E515" s="326">
        <v>245893895.08423269</v>
      </c>
      <c r="F515" s="243">
        <v>-7.2768044067045401E-2</v>
      </c>
      <c r="G515" s="109"/>
      <c r="H515" s="107"/>
      <c r="I515" s="5"/>
    </row>
    <row r="516" spans="1:9" ht="15.75" x14ac:dyDescent="0.25">
      <c r="B516" s="7" t="s">
        <v>288</v>
      </c>
      <c r="C516" s="8"/>
      <c r="D516" s="8"/>
      <c r="E516" s="8"/>
      <c r="F516" s="8"/>
      <c r="G516" s="109"/>
      <c r="H516" s="106"/>
      <c r="I516" s="5"/>
    </row>
    <row r="517" spans="1:9" s="104" customFormat="1" ht="14.25" customHeight="1" x14ac:dyDescent="0.2">
      <c r="A517" s="6"/>
      <c r="B517" s="9"/>
      <c r="C517" s="10" t="str">
        <f>$C$3</f>
        <v>MOIS DE JANVIER 2024</v>
      </c>
      <c r="D517" s="11"/>
      <c r="E517" s="3"/>
      <c r="F517" s="3"/>
      <c r="G517" s="109"/>
      <c r="H517" s="106"/>
    </row>
    <row r="518" spans="1:9" s="104" customFormat="1" ht="40.5" customHeight="1" x14ac:dyDescent="0.2">
      <c r="A518" s="6"/>
      <c r="B518" s="12" t="str">
        <f>B476</f>
        <v xml:space="preserve">             II- ASSURANCE MATERNITE : DEPENSES en milliers d'euros</v>
      </c>
      <c r="C518" s="13"/>
      <c r="D518" s="13"/>
      <c r="E518" s="13"/>
      <c r="F518" s="14"/>
      <c r="G518" s="109"/>
      <c r="H518" s="106"/>
    </row>
    <row r="519" spans="1:9" s="104" customFormat="1" ht="14.25" customHeight="1" x14ac:dyDescent="0.2">
      <c r="A519" s="6"/>
      <c r="B519" s="658"/>
      <c r="C519" s="659"/>
      <c r="D519" s="163"/>
      <c r="E519" s="118" t="s">
        <v>6</v>
      </c>
      <c r="F519" s="19" t="str">
        <f>Maladie_mnt!$H$5</f>
        <v>GAM</v>
      </c>
      <c r="G519" s="109"/>
      <c r="H519" s="106"/>
    </row>
    <row r="520" spans="1:9" s="104" customFormat="1" ht="14.25" customHeight="1" x14ac:dyDescent="0.2">
      <c r="A520" s="6"/>
      <c r="B520" s="635" t="s">
        <v>51</v>
      </c>
      <c r="C520" s="636"/>
      <c r="D520" s="637"/>
      <c r="E520" s="101"/>
      <c r="F520" s="176"/>
      <c r="G520" s="109"/>
      <c r="H520" s="106"/>
    </row>
    <row r="521" spans="1:9" s="104" customFormat="1" ht="36" customHeight="1" x14ac:dyDescent="0.2">
      <c r="A521" s="6"/>
      <c r="B521" s="604" t="s">
        <v>52</v>
      </c>
      <c r="C521" s="605"/>
      <c r="D521" s="606"/>
      <c r="E521" s="327">
        <v>30381676.989999987</v>
      </c>
      <c r="F521" s="177">
        <v>-1.3296990358226846E-2</v>
      </c>
      <c r="G521" s="109"/>
      <c r="H521" s="110"/>
    </row>
    <row r="522" spans="1:9" s="104" customFormat="1" ht="19.5" customHeight="1" x14ac:dyDescent="0.2">
      <c r="A522" s="6"/>
      <c r="B522" s="595" t="s">
        <v>183</v>
      </c>
      <c r="C522" s="596"/>
      <c r="D522" s="600"/>
      <c r="E522" s="327">
        <v>30316697.029999986</v>
      </c>
      <c r="F522" s="177">
        <v>-1.3032118985558783E-2</v>
      </c>
      <c r="G522" s="109"/>
      <c r="H522" s="110"/>
    </row>
    <row r="523" spans="1:9" s="104" customFormat="1" ht="14.25" customHeight="1" x14ac:dyDescent="0.2">
      <c r="A523" s="6"/>
      <c r="B523" s="601" t="s">
        <v>53</v>
      </c>
      <c r="C523" s="602"/>
      <c r="D523" s="603"/>
      <c r="E523" s="328">
        <v>29402357.149999984</v>
      </c>
      <c r="F523" s="174">
        <v>-1.0373188547227352E-2</v>
      </c>
      <c r="G523" s="109"/>
      <c r="H523" s="110"/>
    </row>
    <row r="524" spans="1:9" s="104" customFormat="1" ht="46.5" customHeight="1" x14ac:dyDescent="0.2">
      <c r="A524" s="6"/>
      <c r="B524" s="601" t="s">
        <v>428</v>
      </c>
      <c r="C524" s="602"/>
      <c r="D524" s="603"/>
      <c r="E524" s="328">
        <v>190727.20999999993</v>
      </c>
      <c r="F524" s="174">
        <v>-0.21098198581773853</v>
      </c>
      <c r="G524" s="109"/>
      <c r="H524" s="106"/>
    </row>
    <row r="525" spans="1:9" s="104" customFormat="1" ht="12.75" x14ac:dyDescent="0.2">
      <c r="A525" s="6"/>
      <c r="B525" s="601" t="s">
        <v>54</v>
      </c>
      <c r="C525" s="602"/>
      <c r="D525" s="603"/>
      <c r="E525" s="328"/>
      <c r="F525" s="174"/>
      <c r="G525" s="108"/>
      <c r="H525" s="106"/>
    </row>
    <row r="526" spans="1:9" s="104" customFormat="1" ht="12.75" x14ac:dyDescent="0.2">
      <c r="A526" s="6"/>
      <c r="B526" s="601" t="s">
        <v>482</v>
      </c>
      <c r="C526" s="602"/>
      <c r="D526" s="603"/>
      <c r="E526" s="328">
        <v>6354.9500000000016</v>
      </c>
      <c r="F526" s="174">
        <v>0.15141967267173073</v>
      </c>
      <c r="G526" s="109"/>
      <c r="H526" s="106"/>
    </row>
    <row r="527" spans="1:9" s="104" customFormat="1" ht="12.75" x14ac:dyDescent="0.2">
      <c r="A527" s="6"/>
      <c r="B527" s="601" t="s">
        <v>302</v>
      </c>
      <c r="C527" s="602"/>
      <c r="D527" s="603"/>
      <c r="E527" s="328"/>
      <c r="F527" s="174"/>
      <c r="G527" s="109"/>
      <c r="H527" s="106"/>
    </row>
    <row r="528" spans="1:9" s="104" customFormat="1" ht="24" customHeight="1" x14ac:dyDescent="0.2">
      <c r="A528" s="6"/>
      <c r="B528" s="169" t="s">
        <v>184</v>
      </c>
      <c r="C528" s="170"/>
      <c r="D528" s="171"/>
      <c r="E528" s="328">
        <v>340489.86</v>
      </c>
      <c r="F528" s="174">
        <v>-7.242909939500175E-2</v>
      </c>
      <c r="G528" s="109"/>
      <c r="H528" s="111"/>
    </row>
    <row r="529" spans="1:8" s="104" customFormat="1" ht="12.75" x14ac:dyDescent="0.2">
      <c r="A529" s="24"/>
      <c r="B529" s="395" t="s">
        <v>373</v>
      </c>
      <c r="C529" s="170"/>
      <c r="D529" s="171"/>
      <c r="E529" s="328">
        <v>871.26</v>
      </c>
      <c r="F529" s="174">
        <v>0.13814319865187907</v>
      </c>
      <c r="G529" s="109"/>
      <c r="H529" s="112"/>
    </row>
    <row r="530" spans="1:8" s="104" customFormat="1" ht="12.75" x14ac:dyDescent="0.2">
      <c r="A530" s="24"/>
      <c r="B530" s="169" t="s">
        <v>185</v>
      </c>
      <c r="C530" s="170"/>
      <c r="D530" s="171"/>
      <c r="E530" s="328"/>
      <c r="F530" s="174"/>
      <c r="G530" s="109"/>
      <c r="H530" s="107"/>
    </row>
    <row r="531" spans="1:8" s="104" customFormat="1" ht="21" customHeight="1" x14ac:dyDescent="0.2">
      <c r="A531" s="6"/>
      <c r="B531" s="601" t="s">
        <v>186</v>
      </c>
      <c r="C531" s="602"/>
      <c r="D531" s="603"/>
      <c r="E531" s="328">
        <v>12901.620000000003</v>
      </c>
      <c r="F531" s="174">
        <v>-4.1195902184535171E-2</v>
      </c>
      <c r="G531" s="109"/>
      <c r="H531" s="106"/>
    </row>
    <row r="532" spans="1:8" s="104" customFormat="1" ht="18" customHeight="1" x14ac:dyDescent="0.2">
      <c r="A532" s="6"/>
      <c r="B532" s="601" t="s">
        <v>187</v>
      </c>
      <c r="C532" s="602"/>
      <c r="D532" s="603"/>
      <c r="E532" s="328">
        <v>362953.19999999966</v>
      </c>
      <c r="F532" s="174">
        <v>-3.942499076286643E-2</v>
      </c>
      <c r="G532" s="109"/>
      <c r="H532" s="111"/>
    </row>
    <row r="533" spans="1:8" s="104" customFormat="1" ht="15" customHeight="1" x14ac:dyDescent="0.2">
      <c r="A533" s="6"/>
      <c r="B533" s="601" t="s">
        <v>188</v>
      </c>
      <c r="C533" s="602"/>
      <c r="D533" s="603"/>
      <c r="E533" s="328">
        <v>41.78</v>
      </c>
      <c r="F533" s="174">
        <v>-0.29840470193115021</v>
      </c>
      <c r="G533" s="109"/>
      <c r="H533" s="111"/>
    </row>
    <row r="534" spans="1:8" s="104" customFormat="1" ht="15" customHeight="1" x14ac:dyDescent="0.2">
      <c r="A534" s="24"/>
      <c r="B534" s="595" t="s">
        <v>55</v>
      </c>
      <c r="C534" s="596"/>
      <c r="D534" s="600"/>
      <c r="E534" s="327">
        <v>12861.669999999996</v>
      </c>
      <c r="F534" s="177">
        <v>-0.13123532967905238</v>
      </c>
      <c r="G534" s="109"/>
      <c r="H534" s="107"/>
    </row>
    <row r="535" spans="1:8" s="104" customFormat="1" ht="18" customHeight="1" x14ac:dyDescent="0.2">
      <c r="A535" s="6"/>
      <c r="B535" s="619" t="s">
        <v>56</v>
      </c>
      <c r="C535" s="620"/>
      <c r="D535" s="621"/>
      <c r="E535" s="328">
        <v>12861.669999999996</v>
      </c>
      <c r="F535" s="174">
        <v>-0.13123532967905238</v>
      </c>
      <c r="G535" s="109"/>
      <c r="H535" s="106"/>
    </row>
    <row r="536" spans="1:8" s="104" customFormat="1" ht="15" customHeight="1" x14ac:dyDescent="0.2">
      <c r="A536" s="6"/>
      <c r="B536" s="601" t="s">
        <v>57</v>
      </c>
      <c r="C536" s="602"/>
      <c r="D536" s="603"/>
      <c r="E536" s="328">
        <v>12861.669999999996</v>
      </c>
      <c r="F536" s="174">
        <v>-0.13123532967905238</v>
      </c>
      <c r="G536" s="109"/>
      <c r="H536" s="106"/>
    </row>
    <row r="537" spans="1:8" s="104" customFormat="1" ht="15" customHeight="1" x14ac:dyDescent="0.2">
      <c r="A537" s="6"/>
      <c r="B537" s="601" t="s">
        <v>58</v>
      </c>
      <c r="C537" s="602"/>
      <c r="D537" s="603"/>
      <c r="E537" s="328"/>
      <c r="F537" s="174"/>
      <c r="G537" s="109"/>
      <c r="H537" s="106"/>
    </row>
    <row r="538" spans="1:8" s="104" customFormat="1" ht="15" customHeight="1" x14ac:dyDescent="0.2">
      <c r="A538" s="6"/>
      <c r="B538" s="619" t="s">
        <v>59</v>
      </c>
      <c r="C538" s="620"/>
      <c r="D538" s="621"/>
      <c r="E538" s="328"/>
      <c r="F538" s="174"/>
      <c r="G538" s="102"/>
      <c r="H538" s="106"/>
    </row>
    <row r="539" spans="1:8" s="104" customFormat="1" ht="18" customHeight="1" x14ac:dyDescent="0.2">
      <c r="A539" s="6"/>
      <c r="B539" s="601" t="s">
        <v>372</v>
      </c>
      <c r="C539" s="602"/>
      <c r="D539" s="603"/>
      <c r="E539" s="328"/>
      <c r="F539" s="174"/>
      <c r="G539" s="105"/>
      <c r="H539" s="106"/>
    </row>
    <row r="540" spans="1:8" s="104" customFormat="1" ht="26.25" customHeight="1" x14ac:dyDescent="0.2">
      <c r="A540" s="24"/>
      <c r="B540" s="601" t="s">
        <v>434</v>
      </c>
      <c r="C540" s="602"/>
      <c r="D540" s="603"/>
      <c r="E540" s="328"/>
      <c r="F540" s="174"/>
      <c r="G540" s="199"/>
      <c r="H540" s="107"/>
    </row>
    <row r="541" spans="1:8" s="104" customFormat="1" ht="17.25" customHeight="1" x14ac:dyDescent="0.2">
      <c r="A541" s="6"/>
      <c r="B541" s="619" t="s">
        <v>180</v>
      </c>
      <c r="C541" s="620"/>
      <c r="D541" s="621"/>
      <c r="E541" s="328"/>
      <c r="F541" s="174"/>
      <c r="G541" s="199"/>
      <c r="H541" s="90"/>
    </row>
    <row r="542" spans="1:8" s="104" customFormat="1" ht="17.25" customHeight="1" x14ac:dyDescent="0.2">
      <c r="A542" s="6"/>
      <c r="B542" s="595" t="s">
        <v>189</v>
      </c>
      <c r="C542" s="596"/>
      <c r="D542" s="600"/>
      <c r="E542" s="327">
        <v>1244.1399999999999</v>
      </c>
      <c r="F542" s="177">
        <v>-0.56685188279857401</v>
      </c>
      <c r="G542" s="199"/>
      <c r="H542" s="90"/>
    </row>
    <row r="543" spans="1:8" s="104" customFormat="1" ht="17.25" customHeight="1" x14ac:dyDescent="0.2">
      <c r="A543" s="6"/>
      <c r="B543" s="595" t="s">
        <v>190</v>
      </c>
      <c r="C543" s="596"/>
      <c r="D543" s="600"/>
      <c r="E543" s="327">
        <v>50874.150000000009</v>
      </c>
      <c r="F543" s="177">
        <v>-9.8367250946264861E-2</v>
      </c>
      <c r="G543" s="199"/>
      <c r="H543" s="90"/>
    </row>
    <row r="544" spans="1:8" s="104" customFormat="1" ht="13.5" customHeight="1" x14ac:dyDescent="0.2">
      <c r="A544" s="6"/>
      <c r="B544" s="601" t="s">
        <v>191</v>
      </c>
      <c r="C544" s="602"/>
      <c r="D544" s="603"/>
      <c r="E544" s="328">
        <v>50874.150000000009</v>
      </c>
      <c r="F544" s="174">
        <v>-5.8324164758912E-2</v>
      </c>
      <c r="G544" s="105"/>
      <c r="H544" s="90"/>
    </row>
    <row r="545" spans="1:10" s="104" customFormat="1" ht="12.75" x14ac:dyDescent="0.2">
      <c r="A545" s="6"/>
      <c r="B545" s="601" t="s">
        <v>392</v>
      </c>
      <c r="C545" s="602"/>
      <c r="D545" s="603"/>
      <c r="E545" s="328"/>
      <c r="F545" s="174"/>
      <c r="G545" s="108"/>
      <c r="H545" s="106"/>
    </row>
    <row r="546" spans="1:10" ht="15" customHeight="1" x14ac:dyDescent="0.2">
      <c r="B546" s="419" t="s">
        <v>393</v>
      </c>
      <c r="C546" s="383"/>
      <c r="D546" s="384"/>
      <c r="E546" s="328"/>
      <c r="F546" s="174"/>
      <c r="G546" s="109"/>
      <c r="H546" s="106"/>
      <c r="I546" s="20"/>
      <c r="J546" s="104"/>
    </row>
    <row r="547" spans="1:10" ht="15" customHeight="1" x14ac:dyDescent="0.2">
      <c r="B547" s="595" t="s">
        <v>82</v>
      </c>
      <c r="C547" s="609"/>
      <c r="D547" s="610"/>
      <c r="E547" s="327"/>
      <c r="F547" s="177"/>
      <c r="G547" s="109"/>
      <c r="H547" s="106"/>
      <c r="I547" s="20"/>
      <c r="J547" s="104"/>
    </row>
    <row r="548" spans="1:10" ht="42.75" customHeight="1" x14ac:dyDescent="0.2">
      <c r="B548" s="604" t="s">
        <v>60</v>
      </c>
      <c r="C548" s="605"/>
      <c r="D548" s="606"/>
      <c r="E548" s="327"/>
      <c r="F548" s="177"/>
      <c r="G548" s="102"/>
      <c r="H548" s="106"/>
      <c r="I548" s="20"/>
      <c r="J548" s="104"/>
    </row>
    <row r="549" spans="1:10" ht="20.25" customHeight="1" x14ac:dyDescent="0.2">
      <c r="B549" s="597" t="s">
        <v>390</v>
      </c>
      <c r="C549" s="652"/>
      <c r="D549" s="653"/>
      <c r="E549" s="327"/>
      <c r="F549" s="177"/>
      <c r="G549" s="102"/>
      <c r="H549" s="106"/>
      <c r="I549" s="20"/>
      <c r="J549" s="104"/>
    </row>
    <row r="550" spans="1:10" s="486" customFormat="1" ht="15" customHeight="1" x14ac:dyDescent="0.2">
      <c r="A550" s="452"/>
      <c r="B550" s="597" t="s">
        <v>391</v>
      </c>
      <c r="C550" s="652"/>
      <c r="D550" s="653"/>
      <c r="E550" s="548"/>
      <c r="F550" s="549"/>
      <c r="G550" s="455"/>
      <c r="H550" s="461"/>
      <c r="I550" s="494"/>
      <c r="J550" s="457"/>
    </row>
    <row r="551" spans="1:10" s="486" customFormat="1" ht="15" customHeight="1" x14ac:dyDescent="0.2">
      <c r="A551" s="452"/>
      <c r="B551" s="597" t="s">
        <v>462</v>
      </c>
      <c r="C551" s="652"/>
      <c r="D551" s="653"/>
      <c r="E551" s="548"/>
      <c r="F551" s="549"/>
      <c r="G551" s="455"/>
      <c r="H551" s="461"/>
      <c r="I551" s="494"/>
      <c r="J551" s="457"/>
    </row>
    <row r="552" spans="1:10" s="104" customFormat="1" ht="21" hidden="1" customHeight="1" x14ac:dyDescent="0.2">
      <c r="A552" s="6"/>
      <c r="B552" s="604"/>
      <c r="C552" s="605"/>
      <c r="D552" s="606"/>
      <c r="E552" s="406"/>
      <c r="F552" s="239"/>
      <c r="G552" s="109"/>
      <c r="H552" s="113"/>
    </row>
    <row r="553" spans="1:10" s="104" customFormat="1" ht="24.75" customHeight="1" x14ac:dyDescent="0.2">
      <c r="A553" s="6"/>
      <c r="B553" s="604" t="s">
        <v>483</v>
      </c>
      <c r="C553" s="605"/>
      <c r="D553" s="606"/>
      <c r="E553" s="406"/>
      <c r="F553" s="239"/>
      <c r="G553" s="108"/>
      <c r="H553" s="113"/>
    </row>
    <row r="554" spans="1:10" s="104" customFormat="1" ht="24.75" customHeight="1" x14ac:dyDescent="0.2">
      <c r="A554" s="6"/>
      <c r="B554" s="576" t="s">
        <v>484</v>
      </c>
      <c r="C554" s="577"/>
      <c r="D554" s="578"/>
      <c r="E554" s="406"/>
      <c r="F554" s="239"/>
      <c r="G554" s="108"/>
      <c r="H554" s="113"/>
    </row>
    <row r="555" spans="1:10" s="104" customFormat="1" ht="12.75" customHeight="1" x14ac:dyDescent="0.2">
      <c r="A555" s="6"/>
      <c r="B555" s="604" t="s">
        <v>342</v>
      </c>
      <c r="C555" s="605"/>
      <c r="D555" s="606"/>
      <c r="E555" s="327">
        <v>15267.859999999997</v>
      </c>
      <c r="F555" s="177">
        <v>-0.649410694329283</v>
      </c>
      <c r="G555" s="109"/>
      <c r="H555" s="113"/>
    </row>
    <row r="556" spans="1:10" s="104" customFormat="1" ht="12.75" customHeight="1" x14ac:dyDescent="0.2">
      <c r="A556" s="6"/>
      <c r="B556" s="595" t="s">
        <v>61</v>
      </c>
      <c r="C556" s="596"/>
      <c r="D556" s="600"/>
      <c r="E556" s="327">
        <v>15</v>
      </c>
      <c r="F556" s="177">
        <v>0</v>
      </c>
      <c r="G556" s="109"/>
      <c r="H556" s="113"/>
    </row>
    <row r="557" spans="1:10" s="104" customFormat="1" ht="11.25" customHeight="1" x14ac:dyDescent="0.2">
      <c r="A557" s="6"/>
      <c r="B557" s="601" t="s">
        <v>471</v>
      </c>
      <c r="C557" s="602"/>
      <c r="D557" s="603"/>
      <c r="E557" s="328">
        <v>15</v>
      </c>
      <c r="F557" s="174">
        <v>0</v>
      </c>
      <c r="G557" s="109"/>
      <c r="H557" s="113"/>
    </row>
    <row r="558" spans="1:10" s="104" customFormat="1" ht="11.25" customHeight="1" x14ac:dyDescent="0.2">
      <c r="A558" s="6"/>
      <c r="B558" s="601" t="s">
        <v>473</v>
      </c>
      <c r="C558" s="602"/>
      <c r="D558" s="603"/>
      <c r="E558" s="328"/>
      <c r="F558" s="174"/>
      <c r="G558" s="109"/>
      <c r="H558" s="113"/>
    </row>
    <row r="559" spans="1:10" s="104" customFormat="1" ht="11.25" customHeight="1" x14ac:dyDescent="0.2">
      <c r="A559" s="6"/>
      <c r="B559" s="601" t="s">
        <v>430</v>
      </c>
      <c r="C559" s="602"/>
      <c r="D559" s="603"/>
      <c r="E559" s="328"/>
      <c r="F559" s="174"/>
      <c r="G559" s="109"/>
      <c r="H559" s="113"/>
    </row>
    <row r="560" spans="1:10" s="104" customFormat="1" ht="11.25" customHeight="1" x14ac:dyDescent="0.2">
      <c r="A560" s="6"/>
      <c r="B560" s="601" t="s">
        <v>469</v>
      </c>
      <c r="C560" s="602"/>
      <c r="D560" s="603"/>
      <c r="E560" s="328"/>
      <c r="F560" s="174"/>
      <c r="G560" s="109"/>
      <c r="H560" s="113"/>
    </row>
    <row r="561" spans="1:10" s="104" customFormat="1" ht="21" customHeight="1" x14ac:dyDescent="0.2">
      <c r="A561" s="6"/>
      <c r="B561" s="601" t="s">
        <v>399</v>
      </c>
      <c r="C561" s="602"/>
      <c r="D561" s="603"/>
      <c r="E561" s="328"/>
      <c r="F561" s="174"/>
      <c r="G561" s="109"/>
      <c r="H561" s="113"/>
    </row>
    <row r="562" spans="1:10" s="104" customFormat="1" ht="12.75" customHeight="1" x14ac:dyDescent="0.2">
      <c r="A562" s="6"/>
      <c r="B562" s="601" t="s">
        <v>400</v>
      </c>
      <c r="C562" s="602"/>
      <c r="D562" s="603"/>
      <c r="E562" s="328"/>
      <c r="F562" s="174"/>
      <c r="G562" s="455"/>
      <c r="H562" s="113"/>
    </row>
    <row r="563" spans="1:10" s="104" customFormat="1" ht="12.75" customHeight="1" x14ac:dyDescent="0.2">
      <c r="A563" s="6"/>
      <c r="B563" s="601" t="s">
        <v>443</v>
      </c>
      <c r="C563" s="602"/>
      <c r="D563" s="603"/>
      <c r="E563" s="328"/>
      <c r="F563" s="174"/>
      <c r="G563" s="455"/>
      <c r="H563" s="113"/>
    </row>
    <row r="564" spans="1:10" s="457" customFormat="1" ht="15" customHeight="1" x14ac:dyDescent="0.2">
      <c r="A564" s="452"/>
      <c r="B564" s="601" t="s">
        <v>401</v>
      </c>
      <c r="C564" s="602"/>
      <c r="D564" s="603"/>
      <c r="E564" s="328"/>
      <c r="F564" s="174"/>
      <c r="G564" s="460"/>
      <c r="H564" s="456"/>
    </row>
    <row r="565" spans="1:10" s="457" customFormat="1" ht="12.75" customHeight="1" x14ac:dyDescent="0.2">
      <c r="A565" s="452"/>
      <c r="B565" s="595" t="s">
        <v>62</v>
      </c>
      <c r="C565" s="660"/>
      <c r="D565" s="661"/>
      <c r="E565" s="327">
        <v>15252.859999999997</v>
      </c>
      <c r="F565" s="177">
        <v>-0.64963445347953575</v>
      </c>
      <c r="G565" s="460"/>
      <c r="H565" s="461"/>
    </row>
    <row r="566" spans="1:10" s="457" customFormat="1" ht="12.75" customHeight="1" x14ac:dyDescent="0.2">
      <c r="A566" s="452"/>
      <c r="B566" s="601" t="s">
        <v>470</v>
      </c>
      <c r="C566" s="602"/>
      <c r="D566" s="603"/>
      <c r="E566" s="328">
        <v>6880.8899999999994</v>
      </c>
      <c r="F566" s="174">
        <v>-0.8354532414593947</v>
      </c>
      <c r="G566" s="462"/>
      <c r="H566" s="461"/>
    </row>
    <row r="567" spans="1:10" s="457" customFormat="1" ht="12.75" customHeight="1" x14ac:dyDescent="0.2">
      <c r="A567" s="452"/>
      <c r="B567" s="601" t="s">
        <v>474</v>
      </c>
      <c r="C567" s="602"/>
      <c r="D567" s="603"/>
      <c r="E567" s="328"/>
      <c r="F567" s="174"/>
      <c r="G567" s="462"/>
      <c r="H567" s="461"/>
    </row>
    <row r="568" spans="1:10" s="457" customFormat="1" ht="12.75" customHeight="1" x14ac:dyDescent="0.2">
      <c r="A568" s="452"/>
      <c r="B568" s="601" t="s">
        <v>402</v>
      </c>
      <c r="C568" s="602"/>
      <c r="D568" s="603"/>
      <c r="E568" s="328">
        <v>2189.7200000000003</v>
      </c>
      <c r="F568" s="174">
        <v>0.54283862240009029</v>
      </c>
      <c r="G568" s="462"/>
      <c r="H568" s="461"/>
    </row>
    <row r="569" spans="1:10" s="457" customFormat="1" ht="12.75" customHeight="1" x14ac:dyDescent="0.2">
      <c r="A569" s="452"/>
      <c r="B569" s="601" t="s">
        <v>469</v>
      </c>
      <c r="C569" s="602"/>
      <c r="D569" s="603"/>
      <c r="E569" s="328">
        <v>17.510000000000002</v>
      </c>
      <c r="F569" s="174">
        <v>-0.89729000469263254</v>
      </c>
      <c r="G569" s="464"/>
      <c r="H569" s="461"/>
    </row>
    <row r="570" spans="1:10" s="457" customFormat="1" ht="12.75" customHeight="1" x14ac:dyDescent="0.2">
      <c r="A570" s="452"/>
      <c r="B570" s="601" t="s">
        <v>472</v>
      </c>
      <c r="C570" s="602"/>
      <c r="D570" s="603"/>
      <c r="E570" s="328"/>
      <c r="F570" s="174"/>
      <c r="G570" s="580"/>
      <c r="H570" s="461"/>
    </row>
    <row r="571" spans="1:10" s="457" customFormat="1" ht="12.75" customHeight="1" x14ac:dyDescent="0.2">
      <c r="A571" s="463"/>
      <c r="B571" s="601" t="s">
        <v>399</v>
      </c>
      <c r="C571" s="602"/>
      <c r="D571" s="603"/>
      <c r="E571" s="328"/>
      <c r="F571" s="174"/>
      <c r="G571" s="470"/>
      <c r="H571" s="465"/>
    </row>
    <row r="572" spans="1:10" s="457" customFormat="1" ht="21" customHeight="1" x14ac:dyDescent="0.2">
      <c r="A572" s="452"/>
      <c r="B572" s="601" t="s">
        <v>400</v>
      </c>
      <c r="C572" s="602"/>
      <c r="D572" s="603"/>
      <c r="E572" s="328"/>
      <c r="F572" s="174"/>
      <c r="G572" s="473"/>
      <c r="H572" s="470"/>
    </row>
    <row r="573" spans="1:10" s="457" customFormat="1" ht="21" customHeight="1" x14ac:dyDescent="0.2">
      <c r="A573" s="452"/>
      <c r="B573" s="169" t="s">
        <v>425</v>
      </c>
      <c r="C573" s="383"/>
      <c r="D573" s="384"/>
      <c r="E573" s="328"/>
      <c r="F573" s="174"/>
      <c r="G573" s="477"/>
      <c r="H573" s="473"/>
    </row>
    <row r="574" spans="1:10" s="457" customFormat="1" ht="15" customHeight="1" x14ac:dyDescent="0.2">
      <c r="A574" s="452"/>
      <c r="B574" s="616" t="s">
        <v>403</v>
      </c>
      <c r="C574" s="617"/>
      <c r="D574" s="618"/>
      <c r="E574" s="453">
        <v>6164.74</v>
      </c>
      <c r="F574" s="454"/>
      <c r="G574" s="481"/>
      <c r="H574" s="477"/>
    </row>
    <row r="575" spans="1:10" s="457" customFormat="1" ht="16.5" customHeight="1" x14ac:dyDescent="0.2">
      <c r="A575" s="452"/>
      <c r="B575" s="604" t="s">
        <v>343</v>
      </c>
      <c r="C575" s="605"/>
      <c r="D575" s="662"/>
      <c r="E575" s="458"/>
      <c r="F575" s="459"/>
      <c r="G575" s="483"/>
      <c r="H575" s="481"/>
    </row>
    <row r="576" spans="1:10" s="466" customFormat="1" ht="12.75" customHeight="1" x14ac:dyDescent="0.2">
      <c r="A576" s="452"/>
      <c r="B576" s="604" t="s">
        <v>344</v>
      </c>
      <c r="C576" s="605"/>
      <c r="D576" s="662"/>
      <c r="E576" s="458">
        <v>372182.35999999987</v>
      </c>
      <c r="F576" s="459">
        <v>6.2227445262440506E-2</v>
      </c>
      <c r="G576" s="485"/>
      <c r="H576" s="484"/>
      <c r="J576" s="457"/>
    </row>
    <row r="577" spans="1:10" s="486" customFormat="1" ht="12.75" x14ac:dyDescent="0.2">
      <c r="A577" s="452"/>
      <c r="B577" s="595" t="s">
        <v>63</v>
      </c>
      <c r="C577" s="596"/>
      <c r="D577" s="651"/>
      <c r="E577" s="453">
        <v>134698.62999999998</v>
      </c>
      <c r="F577" s="454">
        <v>2.3597156088374982E-2</v>
      </c>
      <c r="G577" s="487"/>
      <c r="H577" s="484"/>
      <c r="I577" s="470"/>
    </row>
    <row r="578" spans="1:10" s="486" customFormat="1" ht="12.75" x14ac:dyDescent="0.2">
      <c r="A578" s="463"/>
      <c r="B578" s="595" t="s">
        <v>64</v>
      </c>
      <c r="C578" s="596"/>
      <c r="D578" s="651"/>
      <c r="E578" s="453">
        <v>237483.72999999992</v>
      </c>
      <c r="F578" s="454">
        <v>9.6553561538299526E-2</v>
      </c>
      <c r="G578" s="490"/>
      <c r="H578" s="488"/>
      <c r="I578" s="472"/>
    </row>
    <row r="579" spans="1:10" s="486" customFormat="1" ht="12.75" x14ac:dyDescent="0.2">
      <c r="A579" s="463"/>
      <c r="B579" s="595" t="s">
        <v>478</v>
      </c>
      <c r="C579" s="596"/>
      <c r="D579" s="651"/>
      <c r="E579" s="453"/>
      <c r="F579" s="454"/>
      <c r="G579" s="490"/>
      <c r="H579" s="488"/>
      <c r="I579" s="472"/>
    </row>
    <row r="580" spans="1:10" s="486" customFormat="1" ht="12.75" x14ac:dyDescent="0.2">
      <c r="A580" s="463"/>
      <c r="B580" s="595" t="s">
        <v>479</v>
      </c>
      <c r="C580" s="596"/>
      <c r="D580" s="596"/>
      <c r="E580" s="453"/>
      <c r="F580" s="454"/>
      <c r="G580" s="490"/>
      <c r="H580" s="488"/>
      <c r="I580" s="472"/>
    </row>
    <row r="581" spans="1:10" s="486" customFormat="1" ht="19.5" customHeight="1" x14ac:dyDescent="0.2">
      <c r="A581" s="489"/>
      <c r="B581" s="613" t="s">
        <v>65</v>
      </c>
      <c r="C581" s="614"/>
      <c r="D581" s="615"/>
      <c r="E581" s="326">
        <v>30769127.209999986</v>
      </c>
      <c r="F581" s="243">
        <v>-1.3336753387701572E-2</v>
      </c>
      <c r="G581" s="492"/>
      <c r="H581" s="491"/>
      <c r="I581" s="481"/>
    </row>
    <row r="582" spans="1:10" s="486" customFormat="1" x14ac:dyDescent="0.2">
      <c r="A582" s="452"/>
      <c r="B582" s="467">
        <f>64</f>
        <v>64</v>
      </c>
      <c r="C582" s="468"/>
      <c r="D582" s="468"/>
      <c r="E582" s="469"/>
      <c r="F582" s="470"/>
      <c r="G582" s="492"/>
      <c r="H582" s="493"/>
      <c r="I582" s="494"/>
    </row>
    <row r="583" spans="1:10" s="486" customFormat="1" ht="15.75" x14ac:dyDescent="0.25">
      <c r="A583" s="452"/>
      <c r="B583" s="471" t="s">
        <v>0</v>
      </c>
      <c r="C583" s="472"/>
      <c r="D583" s="472"/>
      <c r="E583" s="472"/>
      <c r="F583" s="473"/>
      <c r="G583" s="492"/>
      <c r="H583" s="493"/>
      <c r="I583" s="494"/>
    </row>
    <row r="584" spans="1:10" s="496" customFormat="1" ht="12" customHeight="1" x14ac:dyDescent="0.2">
      <c r="A584" s="452"/>
      <c r="B584" s="474"/>
      <c r="C584" s="475" t="str">
        <f>$C$3</f>
        <v>MOIS DE JANVIER 2024</v>
      </c>
      <c r="D584" s="476"/>
      <c r="E584" s="468"/>
      <c r="F584" s="477"/>
      <c r="G584" s="492"/>
      <c r="H584" s="493"/>
      <c r="I584" s="495"/>
    </row>
    <row r="585" spans="1:10" s="498" customFormat="1" ht="12.75" customHeight="1" x14ac:dyDescent="0.2">
      <c r="A585" s="452"/>
      <c r="B585" s="478" t="str">
        <f>B518</f>
        <v xml:space="preserve">             II- ASSURANCE MATERNITE : DEPENSES en milliers d'euros</v>
      </c>
      <c r="C585" s="479"/>
      <c r="D585" s="479"/>
      <c r="E585" s="479"/>
      <c r="F585" s="480"/>
      <c r="G585" s="492"/>
      <c r="H585" s="493"/>
      <c r="I585" s="497"/>
    </row>
    <row r="586" spans="1:10" s="500" customFormat="1" ht="12.75" customHeight="1" x14ac:dyDescent="0.2">
      <c r="A586" s="452"/>
      <c r="B586" s="656"/>
      <c r="C586" s="657"/>
      <c r="D586" s="482"/>
      <c r="E586" s="88" t="s">
        <v>6</v>
      </c>
      <c r="F586" s="339" t="s">
        <v>300</v>
      </c>
      <c r="G586" s="490"/>
      <c r="H586" s="493"/>
      <c r="I586" s="499"/>
      <c r="J586" s="457"/>
    </row>
    <row r="587" spans="1:10" s="486" customFormat="1" ht="12.75" customHeight="1" x14ac:dyDescent="0.2">
      <c r="A587" s="452"/>
      <c r="B587" s="505" t="s">
        <v>475</v>
      </c>
      <c r="C587" s="505"/>
      <c r="D587" s="505"/>
      <c r="E587" s="326"/>
      <c r="F587" s="243"/>
      <c r="G587" s="519"/>
      <c r="H587" s="513"/>
      <c r="I587" s="520"/>
    </row>
    <row r="588" spans="1:10" s="496" customFormat="1" ht="17.25" customHeight="1" x14ac:dyDescent="0.2">
      <c r="A588" s="452"/>
      <c r="B588" s="501"/>
      <c r="C588" s="502"/>
      <c r="D588" s="502"/>
      <c r="E588" s="503"/>
      <c r="F588" s="504"/>
      <c r="G588" s="519"/>
      <c r="H588" s="513"/>
      <c r="I588" s="495"/>
      <c r="J588" s="457"/>
    </row>
    <row r="589" spans="1:10" s="486" customFormat="1" ht="16.5" customHeight="1" x14ac:dyDescent="0.2">
      <c r="A589" s="452"/>
      <c r="B589" s="505" t="s">
        <v>30</v>
      </c>
      <c r="C589" s="506"/>
      <c r="D589" s="507"/>
      <c r="E589" s="508">
        <v>276663022.29423261</v>
      </c>
      <c r="F589" s="509">
        <v>-6.6514621286313802E-2</v>
      </c>
      <c r="G589" s="519"/>
      <c r="H589" s="513"/>
      <c r="I589" s="520"/>
      <c r="J589" s="457"/>
    </row>
    <row r="590" spans="1:10" s="486" customFormat="1" ht="16.5" customHeight="1" x14ac:dyDescent="0.2">
      <c r="A590" s="452"/>
      <c r="B590" s="510"/>
      <c r="C590" s="506"/>
      <c r="D590" s="506"/>
      <c r="E590" s="511"/>
      <c r="F590" s="512"/>
      <c r="G590" s="519"/>
      <c r="H590" s="513"/>
      <c r="I590" s="520"/>
      <c r="J590" s="457"/>
    </row>
    <row r="591" spans="1:10" s="486" customFormat="1" ht="16.5" customHeight="1" x14ac:dyDescent="0.2">
      <c r="A591" s="452"/>
      <c r="B591" s="505" t="s">
        <v>240</v>
      </c>
      <c r="C591" s="506"/>
      <c r="D591" s="507"/>
      <c r="E591" s="508">
        <v>88499.159999999989</v>
      </c>
      <c r="F591" s="509"/>
      <c r="G591" s="519"/>
      <c r="H591" s="513"/>
      <c r="I591" s="520"/>
      <c r="J591" s="457"/>
    </row>
    <row r="592" spans="1:10" s="486" customFormat="1" ht="16.5" hidden="1" customHeight="1" x14ac:dyDescent="0.2">
      <c r="A592" s="452"/>
      <c r="B592" s="514"/>
      <c r="C592" s="515"/>
      <c r="D592" s="516"/>
      <c r="E592" s="517"/>
      <c r="F592" s="518"/>
      <c r="G592" s="519"/>
      <c r="H592" s="513"/>
      <c r="I592" s="520"/>
      <c r="J592" s="457"/>
    </row>
    <row r="593" spans="1:10" s="486" customFormat="1" ht="16.5" hidden="1" customHeight="1" x14ac:dyDescent="0.2">
      <c r="A593" s="452"/>
      <c r="B593" s="514"/>
      <c r="C593" s="515"/>
      <c r="D593" s="516"/>
      <c r="E593" s="517"/>
      <c r="F593" s="518"/>
      <c r="G593" s="519"/>
      <c r="H593" s="513"/>
      <c r="I593" s="520"/>
      <c r="J593" s="457"/>
    </row>
    <row r="594" spans="1:10" s="486" customFormat="1" ht="16.5" hidden="1" customHeight="1" x14ac:dyDescent="0.2">
      <c r="A594" s="452"/>
      <c r="B594" s="514"/>
      <c r="C594" s="515"/>
      <c r="D594" s="516"/>
      <c r="E594" s="517"/>
      <c r="F594" s="518"/>
      <c r="G594" s="519"/>
      <c r="H594" s="513"/>
      <c r="I594" s="520"/>
      <c r="J594" s="457"/>
    </row>
    <row r="595" spans="1:10" s="486" customFormat="1" ht="16.5" customHeight="1" x14ac:dyDescent="0.2">
      <c r="A595" s="452"/>
      <c r="B595" s="514"/>
      <c r="C595" s="515"/>
      <c r="D595" s="572"/>
      <c r="E595" s="517"/>
      <c r="F595" s="518"/>
      <c r="G595" s="519"/>
      <c r="H595" s="513"/>
      <c r="I595" s="520"/>
      <c r="J595" s="457"/>
    </row>
    <row r="596" spans="1:10" s="486" customFormat="1" ht="16.5" customHeight="1" x14ac:dyDescent="0.2">
      <c r="A596" s="452"/>
      <c r="B596" s="126" t="s">
        <v>433</v>
      </c>
      <c r="C596" s="127"/>
      <c r="D596" s="128"/>
      <c r="E596" s="334"/>
      <c r="F596" s="249"/>
      <c r="G596" s="519"/>
      <c r="H596" s="513"/>
      <c r="I596" s="520"/>
      <c r="J596" s="457"/>
    </row>
    <row r="597" spans="1:10" s="486" customFormat="1" ht="16.5" customHeight="1" x14ac:dyDescent="0.2">
      <c r="A597" s="452"/>
      <c r="B597" s="514"/>
      <c r="C597" s="515"/>
      <c r="D597" s="516"/>
      <c r="E597" s="517"/>
      <c r="F597" s="518"/>
      <c r="G597" s="519"/>
      <c r="H597" s="513"/>
      <c r="I597" s="520"/>
      <c r="J597" s="457"/>
    </row>
    <row r="598" spans="1:10" s="486" customFormat="1" ht="16.5" customHeight="1" x14ac:dyDescent="0.2">
      <c r="A598" s="452"/>
      <c r="B598" s="505" t="s">
        <v>19</v>
      </c>
      <c r="C598" s="521"/>
      <c r="D598" s="522"/>
      <c r="E598" s="508"/>
      <c r="F598" s="509"/>
      <c r="G598" s="519"/>
      <c r="H598" s="513"/>
      <c r="I598" s="520"/>
      <c r="J598" s="457"/>
    </row>
    <row r="599" spans="1:10" s="486" customFormat="1" ht="16.5" customHeight="1" x14ac:dyDescent="0.2">
      <c r="A599" s="452"/>
      <c r="B599" s="514"/>
      <c r="C599" s="515"/>
      <c r="D599" s="516"/>
      <c r="E599" s="517"/>
      <c r="F599" s="518"/>
      <c r="G599" s="519"/>
      <c r="H599" s="513"/>
      <c r="I599" s="520"/>
      <c r="J599" s="457"/>
    </row>
    <row r="600" spans="1:10" s="486" customFormat="1" ht="16.5" customHeight="1" x14ac:dyDescent="0.2">
      <c r="A600" s="452"/>
      <c r="B600" s="505" t="s">
        <v>44</v>
      </c>
      <c r="C600" s="521"/>
      <c r="D600" s="522"/>
      <c r="E600" s="508"/>
      <c r="F600" s="509"/>
      <c r="G600" s="519"/>
      <c r="H600" s="513"/>
      <c r="I600" s="520"/>
    </row>
    <row r="601" spans="1:10" s="486" customFormat="1" ht="16.5" customHeight="1" x14ac:dyDescent="0.2">
      <c r="A601" s="452"/>
      <c r="B601" s="514"/>
      <c r="C601" s="515"/>
      <c r="D601" s="516"/>
      <c r="E601" s="517"/>
      <c r="F601" s="518"/>
      <c r="G601" s="519"/>
      <c r="H601" s="513"/>
      <c r="I601" s="520"/>
      <c r="J601" s="457"/>
    </row>
    <row r="602" spans="1:10" s="486" customFormat="1" ht="16.5" customHeight="1" x14ac:dyDescent="0.2">
      <c r="A602" s="452"/>
      <c r="B602" s="523" t="s">
        <v>42</v>
      </c>
      <c r="C602" s="521"/>
      <c r="D602" s="522"/>
      <c r="E602" s="524"/>
      <c r="F602" s="525"/>
      <c r="G602" s="519"/>
      <c r="H602" s="513"/>
      <c r="I602" s="520"/>
    </row>
    <row r="603" spans="1:10" s="486" customFormat="1" ht="16.5" customHeight="1" x14ac:dyDescent="0.2">
      <c r="A603" s="452"/>
      <c r="B603" s="526" t="s">
        <v>83</v>
      </c>
      <c r="C603" s="515"/>
      <c r="D603" s="527"/>
      <c r="E603" s="528"/>
      <c r="F603" s="529"/>
      <c r="G603" s="540"/>
      <c r="H603" s="513"/>
      <c r="I603" s="520"/>
      <c r="J603" s="457"/>
    </row>
    <row r="604" spans="1:10" s="486" customFormat="1" ht="16.5" customHeight="1" x14ac:dyDescent="0.2">
      <c r="A604" s="452"/>
      <c r="B604" s="530" t="s">
        <v>84</v>
      </c>
      <c r="C604" s="531"/>
      <c r="D604" s="532"/>
      <c r="E604" s="533"/>
      <c r="F604" s="534"/>
      <c r="G604" s="468"/>
      <c r="H604" s="541"/>
      <c r="I604" s="520"/>
    </row>
    <row r="605" spans="1:10" s="486" customFormat="1" ht="16.5" customHeight="1" thickBot="1" x14ac:dyDescent="0.25">
      <c r="A605" s="452"/>
      <c r="B605" s="535"/>
      <c r="C605" s="515"/>
      <c r="D605" s="582"/>
      <c r="E605" s="585"/>
      <c r="F605" s="586"/>
      <c r="G605" s="468"/>
      <c r="H605" s="541"/>
      <c r="I605" s="520"/>
    </row>
    <row r="606" spans="1:10" ht="16.5" customHeight="1" thickBot="1" x14ac:dyDescent="0.25">
      <c r="B606" s="536" t="s">
        <v>168</v>
      </c>
      <c r="C606" s="537"/>
      <c r="D606" s="537"/>
      <c r="E606" s="538">
        <v>448683481.2602728</v>
      </c>
      <c r="F606" s="539">
        <v>-3.7460235323281466E-2</v>
      </c>
      <c r="I606" s="111"/>
      <c r="J606" s="104"/>
    </row>
    <row r="607" spans="1:10" ht="16.5" customHeight="1" x14ac:dyDescent="0.2">
      <c r="B607" s="467"/>
      <c r="C607" s="468"/>
      <c r="D607" s="468"/>
      <c r="E607" s="468"/>
      <c r="F607" s="468"/>
      <c r="I607" s="111"/>
      <c r="J607" s="104"/>
    </row>
    <row r="608" spans="1:10" ht="16.5" customHeight="1" x14ac:dyDescent="0.2">
      <c r="I608" s="111"/>
    </row>
    <row r="609" spans="1:10" s="136" customFormat="1" ht="39" customHeight="1" x14ac:dyDescent="0.2">
      <c r="A609" s="6"/>
      <c r="B609" s="5"/>
      <c r="C609" s="3"/>
      <c r="D609" s="3"/>
      <c r="E609" s="3"/>
      <c r="F609" s="3"/>
      <c r="G609" s="3"/>
      <c r="H609" s="3"/>
      <c r="I609" s="85"/>
      <c r="J609" s="104"/>
    </row>
  </sheetData>
  <dataConsolidate/>
  <mergeCells count="90">
    <mergeCell ref="B580:D580"/>
    <mergeCell ref="B567:D567"/>
    <mergeCell ref="B578:D578"/>
    <mergeCell ref="B581:D581"/>
    <mergeCell ref="B568:D568"/>
    <mergeCell ref="B569:D569"/>
    <mergeCell ref="B571:D571"/>
    <mergeCell ref="B575:D575"/>
    <mergeCell ref="B577:D577"/>
    <mergeCell ref="B574:D574"/>
    <mergeCell ref="B570:D570"/>
    <mergeCell ref="B576:D576"/>
    <mergeCell ref="B566:D566"/>
    <mergeCell ref="B555:D555"/>
    <mergeCell ref="B560:D560"/>
    <mergeCell ref="B559:D559"/>
    <mergeCell ref="B544:D544"/>
    <mergeCell ref="B551:D551"/>
    <mergeCell ref="B552:D552"/>
    <mergeCell ref="B553:D553"/>
    <mergeCell ref="B563:D563"/>
    <mergeCell ref="B565:D565"/>
    <mergeCell ref="B545:D545"/>
    <mergeCell ref="B547:D547"/>
    <mergeCell ref="B537:D537"/>
    <mergeCell ref="B538:D538"/>
    <mergeCell ref="B541:D541"/>
    <mergeCell ref="B542:D542"/>
    <mergeCell ref="B539:D539"/>
    <mergeCell ref="B540:D540"/>
    <mergeCell ref="B513:C513"/>
    <mergeCell ref="B557:D557"/>
    <mergeCell ref="B509:C509"/>
    <mergeCell ref="B522:D522"/>
    <mergeCell ref="B523:D523"/>
    <mergeCell ref="B524:D524"/>
    <mergeCell ref="B548:D548"/>
    <mergeCell ref="B526:D526"/>
    <mergeCell ref="B531:D531"/>
    <mergeCell ref="B527:D527"/>
    <mergeCell ref="B480:C480"/>
    <mergeCell ref="B492:C492"/>
    <mergeCell ref="B491:C491"/>
    <mergeCell ref="B489:C489"/>
    <mergeCell ref="B493:C493"/>
    <mergeCell ref="B536:D536"/>
    <mergeCell ref="B511:C511"/>
    <mergeCell ref="B510:C510"/>
    <mergeCell ref="B519:C519"/>
    <mergeCell ref="B515:C515"/>
    <mergeCell ref="B495:C495"/>
    <mergeCell ref="B501:C501"/>
    <mergeCell ref="B484:C484"/>
    <mergeCell ref="B479:C479"/>
    <mergeCell ref="B496:C496"/>
    <mergeCell ref="B558:D558"/>
    <mergeCell ref="B533:D533"/>
    <mergeCell ref="B534:D534"/>
    <mergeCell ref="B543:D543"/>
    <mergeCell ref="B556:D556"/>
    <mergeCell ref="B505:C505"/>
    <mergeCell ref="B550:D550"/>
    <mergeCell ref="B508:C508"/>
    <mergeCell ref="B512:C512"/>
    <mergeCell ref="B500:C500"/>
    <mergeCell ref="B481:C481"/>
    <mergeCell ref="B498:C498"/>
    <mergeCell ref="B499:C499"/>
    <mergeCell ref="B490:C490"/>
    <mergeCell ref="B485:C485"/>
    <mergeCell ref="B506:C506"/>
    <mergeCell ref="B514:C514"/>
    <mergeCell ref="B535:D535"/>
    <mergeCell ref="B586:C586"/>
    <mergeCell ref="B477:C477"/>
    <mergeCell ref="B494:C494"/>
    <mergeCell ref="B507:C507"/>
    <mergeCell ref="B497:C497"/>
    <mergeCell ref="B478:C478"/>
    <mergeCell ref="B502:C502"/>
    <mergeCell ref="B579:D579"/>
    <mergeCell ref="B562:D562"/>
    <mergeCell ref="B564:D564"/>
    <mergeCell ref="B572:D572"/>
    <mergeCell ref="B525:D525"/>
    <mergeCell ref="B520:D520"/>
    <mergeCell ref="B549:D549"/>
    <mergeCell ref="B521:D521"/>
    <mergeCell ref="B532:D532"/>
    <mergeCell ref="B561:D561"/>
  </mergeCells>
  <phoneticPr fontId="22" type="noConversion"/>
  <printOptions headings="1"/>
  <pageMargins left="0.19685039370078741" right="0.19685039370078741" top="0.27559055118110237" bottom="0.19685039370078741" header="0.31496062992125984" footer="0.51181102362204722"/>
  <pageSetup paperSize="9" scale="32" fitToHeight="7" orientation="portrait" verticalDpi="1200" r:id="rId1"/>
  <headerFooter alignWithMargins="0"/>
  <rowBreaks count="4" manualBreakCount="4">
    <brk id="135" max="8" man="1"/>
    <brk id="268" max="8" man="1"/>
    <brk id="384" max="8" man="1"/>
    <brk id="472" max="8"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tabColor indexed="45"/>
  </sheetPr>
  <dimension ref="A1:I23"/>
  <sheetViews>
    <sheetView showZeros="0" view="pageBreakPreview" zoomScale="115" zoomScaleNormal="100" zoomScaleSheetLayoutView="115" workbookViewId="0">
      <selection activeCell="D21" sqref="D21:F21"/>
    </sheetView>
  </sheetViews>
  <sheetFormatPr baseColWidth="10" defaultRowHeight="11.25" x14ac:dyDescent="0.2"/>
  <cols>
    <col min="1" max="1" width="4" style="6" customWidth="1"/>
    <col min="2" max="2" width="45.42578125" style="5" customWidth="1"/>
    <col min="3" max="3" width="13.7109375" style="3" customWidth="1"/>
    <col min="4" max="4" width="14.7109375" style="3" customWidth="1"/>
    <col min="5" max="5" width="2.28515625" style="3" customWidth="1"/>
    <col min="6" max="6" width="10.42578125" style="3" customWidth="1"/>
    <col min="7" max="7" width="2.5703125" style="3" customWidth="1"/>
    <col min="8" max="16384" width="11.42578125" style="5"/>
  </cols>
  <sheetData>
    <row r="1" spans="1:9" x14ac:dyDescent="0.2">
      <c r="B1" s="43"/>
      <c r="G1" s="4"/>
    </row>
    <row r="2" spans="1:9" s="136" customFormat="1" ht="24.75" customHeight="1" x14ac:dyDescent="0.15">
      <c r="A2" s="6"/>
      <c r="B2" s="137" t="s">
        <v>332</v>
      </c>
      <c r="C2" s="138"/>
      <c r="D2" s="138"/>
      <c r="E2" s="138"/>
      <c r="F2" s="138"/>
      <c r="G2" s="138"/>
    </row>
    <row r="3" spans="1:9" ht="12" customHeight="1" x14ac:dyDescent="0.2">
      <c r="B3" s="9">
        <f>Maladie_mnt!B3</f>
        <v>0</v>
      </c>
      <c r="C3" s="11" t="str">
        <f>Maladie_mnt!C3</f>
        <v>MOIS DE JANVIER 2024</v>
      </c>
      <c r="D3" s="11"/>
      <c r="H3" s="3"/>
      <c r="I3" s="3"/>
    </row>
    <row r="4" spans="1:9" ht="19.5" customHeight="1" x14ac:dyDescent="0.2">
      <c r="B4" s="12" t="s">
        <v>46</v>
      </c>
      <c r="C4" s="87"/>
      <c r="D4" s="139"/>
      <c r="E4" s="139"/>
      <c r="F4" s="140"/>
      <c r="G4" s="86"/>
    </row>
    <row r="5" spans="1:9" ht="25.5" customHeight="1" x14ac:dyDescent="0.2">
      <c r="B5" s="141" t="s">
        <v>15</v>
      </c>
      <c r="C5" s="142"/>
      <c r="D5" s="189" t="s">
        <v>6</v>
      </c>
      <c r="E5" s="143"/>
      <c r="F5" s="341" t="s">
        <v>333</v>
      </c>
      <c r="G5" s="144"/>
    </row>
    <row r="6" spans="1:9" ht="25.5" customHeight="1" x14ac:dyDescent="0.2">
      <c r="B6" s="145" t="s">
        <v>32</v>
      </c>
      <c r="C6" s="146"/>
      <c r="D6" s="365"/>
      <c r="E6" s="257"/>
      <c r="F6" s="388"/>
      <c r="G6" s="144"/>
    </row>
    <row r="7" spans="1:9" s="95" customFormat="1" ht="25.5" customHeight="1" x14ac:dyDescent="0.2">
      <c r="A7" s="91"/>
      <c r="B7" s="147" t="s">
        <v>16</v>
      </c>
      <c r="C7" s="148"/>
      <c r="D7" s="364"/>
      <c r="E7" s="258"/>
      <c r="F7" s="239"/>
      <c r="G7" s="94"/>
    </row>
    <row r="8" spans="1:9" ht="15" hidden="1" customHeight="1" x14ac:dyDescent="0.2">
      <c r="B8" s="149" t="s">
        <v>334</v>
      </c>
      <c r="C8" s="68"/>
      <c r="D8" s="364">
        <v>589357390.14999962</v>
      </c>
      <c r="E8" s="258"/>
      <c r="F8" s="239">
        <v>2.7482915404355657E-2</v>
      </c>
      <c r="G8" s="20"/>
    </row>
    <row r="9" spans="1:9" ht="15" hidden="1" customHeight="1" x14ac:dyDescent="0.2">
      <c r="B9" s="149" t="s">
        <v>335</v>
      </c>
      <c r="C9" s="68"/>
      <c r="D9" s="364"/>
      <c r="E9" s="258"/>
      <c r="F9" s="239"/>
      <c r="G9" s="20"/>
    </row>
    <row r="10" spans="1:9" ht="15" customHeight="1" x14ac:dyDescent="0.2">
      <c r="B10" s="149" t="s">
        <v>317</v>
      </c>
      <c r="C10" s="68"/>
      <c r="D10" s="364">
        <v>589357390.14999962</v>
      </c>
      <c r="E10" s="258"/>
      <c r="F10" s="239">
        <v>2.7482915404355657E-2</v>
      </c>
      <c r="G10" s="20"/>
    </row>
    <row r="11" spans="1:9" ht="24" hidden="1" customHeight="1" x14ac:dyDescent="0.2">
      <c r="B11" s="149" t="s">
        <v>336</v>
      </c>
      <c r="C11" s="68"/>
      <c r="D11" s="364">
        <v>22263297.879999999</v>
      </c>
      <c r="E11" s="258"/>
      <c r="F11" s="239">
        <v>-5.6064323191945542E-3</v>
      </c>
      <c r="G11" s="20"/>
    </row>
    <row r="12" spans="1:9" ht="12.75" hidden="1" customHeight="1" x14ac:dyDescent="0.2">
      <c r="B12" s="149" t="s">
        <v>337</v>
      </c>
      <c r="C12" s="68"/>
      <c r="D12" s="364"/>
      <c r="E12" s="258"/>
      <c r="F12" s="239"/>
      <c r="G12" s="20"/>
    </row>
    <row r="13" spans="1:9" ht="13.5" customHeight="1" x14ac:dyDescent="0.2">
      <c r="B13" s="149" t="s">
        <v>318</v>
      </c>
      <c r="C13" s="68"/>
      <c r="D13" s="364">
        <v>22263297.879999999</v>
      </c>
      <c r="E13" s="258"/>
      <c r="F13" s="239">
        <v>-5.6064323191945542E-3</v>
      </c>
      <c r="G13" s="20"/>
    </row>
    <row r="14" spans="1:9" ht="21.75" hidden="1" customHeight="1" x14ac:dyDescent="0.2">
      <c r="B14" s="149" t="s">
        <v>338</v>
      </c>
      <c r="C14" s="68"/>
      <c r="D14" s="364">
        <v>12829689.590000002</v>
      </c>
      <c r="E14" s="258"/>
      <c r="F14" s="239">
        <v>-3.9124436102561333E-2</v>
      </c>
      <c r="G14" s="20"/>
    </row>
    <row r="15" spans="1:9" ht="14.25" hidden="1" customHeight="1" x14ac:dyDescent="0.2">
      <c r="B15" s="149" t="s">
        <v>339</v>
      </c>
      <c r="C15" s="68"/>
      <c r="D15" s="365"/>
      <c r="E15" s="257"/>
      <c r="F15" s="239"/>
      <c r="G15" s="20"/>
    </row>
    <row r="16" spans="1:9" ht="16.5" customHeight="1" x14ac:dyDescent="0.2">
      <c r="B16" s="149" t="s">
        <v>319</v>
      </c>
      <c r="C16" s="68"/>
      <c r="D16" s="364">
        <v>12829689.590000002</v>
      </c>
      <c r="E16" s="258"/>
      <c r="F16" s="239">
        <v>-3.9124436102561333E-2</v>
      </c>
      <c r="G16" s="20"/>
    </row>
    <row r="17" spans="1:7" s="63" customFormat="1" ht="29.25" customHeight="1" x14ac:dyDescent="0.2">
      <c r="A17" s="61"/>
      <c r="B17" s="151" t="s">
        <v>17</v>
      </c>
      <c r="C17" s="152"/>
      <c r="D17" s="426">
        <v>624450377.61999965</v>
      </c>
      <c r="E17" s="397"/>
      <c r="F17" s="389">
        <v>2.4807572272179224E-2</v>
      </c>
      <c r="G17" s="153"/>
    </row>
    <row r="18" spans="1:7" ht="20.25" customHeight="1" thickBot="1" x14ac:dyDescent="0.25">
      <c r="B18" s="97" t="s">
        <v>18</v>
      </c>
      <c r="C18" s="150"/>
      <c r="D18" s="364"/>
      <c r="E18" s="258"/>
      <c r="F18" s="390"/>
      <c r="G18" s="20"/>
    </row>
    <row r="19" spans="1:7" s="121" customFormat="1" ht="42.75" customHeight="1" thickBot="1" x14ac:dyDescent="0.25">
      <c r="A19" s="114"/>
      <c r="B19" s="154" t="s">
        <v>19</v>
      </c>
      <c r="C19" s="155"/>
      <c r="D19" s="366">
        <v>624450377.61999965</v>
      </c>
      <c r="E19" s="259"/>
      <c r="F19" s="260">
        <v>2.4807572272179224E-2</v>
      </c>
      <c r="G19" s="156"/>
    </row>
    <row r="20" spans="1:7" s="160" customFormat="1" ht="42.75" customHeight="1" thickBot="1" x14ac:dyDescent="0.25">
      <c r="A20" s="6"/>
      <c r="B20" s="157"/>
      <c r="C20" s="158"/>
      <c r="D20" s="159"/>
      <c r="E20" s="159"/>
      <c r="F20" s="188"/>
      <c r="G20" s="47"/>
    </row>
    <row r="21" spans="1:7" s="121" customFormat="1" ht="53.25" customHeight="1" thickBot="1" x14ac:dyDescent="0.25">
      <c r="A21" s="114"/>
      <c r="B21" s="379" t="s">
        <v>44</v>
      </c>
      <c r="C21" s="380"/>
      <c r="D21" s="381">
        <v>9582539.75</v>
      </c>
      <c r="E21" s="259"/>
      <c r="F21" s="260">
        <v>7.7943703076043702E-2</v>
      </c>
      <c r="G21" s="156"/>
    </row>
    <row r="22" spans="1:7" ht="29.25" customHeight="1" x14ac:dyDescent="0.2">
      <c r="B22" s="382"/>
      <c r="C22" s="159"/>
      <c r="D22" s="159"/>
      <c r="E22" s="159"/>
      <c r="F22" s="47"/>
      <c r="G22" s="47"/>
    </row>
    <row r="23" spans="1:7" ht="9" customHeight="1" x14ac:dyDescent="0.2">
      <c r="A23" s="1"/>
      <c r="F23" s="4"/>
      <c r="G23" s="4"/>
    </row>
  </sheetData>
  <dataConsolidate/>
  <phoneticPr fontId="22" type="noConversion"/>
  <pageMargins left="0.19685039370078741" right="0.19685039370078741" top="0.27559055118110237" bottom="0.19685039370078741" header="0.31496062992125984" footer="0.51181102362204722"/>
  <pageSetup paperSize="9" scale="88" orientation="portrait" horizontalDpi="1200" verticalDpi="1200" r:id="rId1"/>
  <headerFooter alignWithMargins="0">
    <oddFooter xml:space="preserve">&amp;R&amp;8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3">
    <tabColor indexed="45"/>
  </sheetPr>
  <dimension ref="A1:K601"/>
  <sheetViews>
    <sheetView showZeros="0" view="pageBreakPreview" topLeftCell="A433" zoomScale="115" zoomScaleNormal="100" zoomScaleSheetLayoutView="115" workbookViewId="0">
      <selection activeCell="E600" sqref="E600:F600"/>
    </sheetView>
  </sheetViews>
  <sheetFormatPr baseColWidth="10" defaultRowHeight="11.25" x14ac:dyDescent="0.2"/>
  <cols>
    <col min="1" max="1" width="4" style="6" customWidth="1"/>
    <col min="2" max="2" width="64.28515625" style="5" customWidth="1"/>
    <col min="3" max="3" width="15" style="3" bestFit="1" customWidth="1"/>
    <col min="4" max="4" width="14.85546875" style="3" customWidth="1"/>
    <col min="5" max="5" width="15" style="3" customWidth="1"/>
    <col min="6" max="6" width="14.85546875" style="3" bestFit="1" customWidth="1"/>
    <col min="7" max="7" width="3.85546875" style="3" customWidth="1"/>
    <col min="8" max="8" width="6.5703125" style="3" bestFit="1" customWidth="1"/>
    <col min="9" max="9" width="2.5703125" style="3" customWidth="1"/>
    <col min="10" max="10" width="4" style="5" bestFit="1" customWidth="1"/>
    <col min="11" max="16384" width="11.42578125" style="5"/>
  </cols>
  <sheetData>
    <row r="1" spans="1:9" ht="9" customHeight="1" x14ac:dyDescent="0.2">
      <c r="A1" s="1"/>
      <c r="B1" s="43"/>
      <c r="F1" s="5"/>
      <c r="G1" s="5"/>
      <c r="H1" s="5"/>
      <c r="I1" s="4"/>
    </row>
    <row r="2" spans="1:9" ht="15" customHeight="1" x14ac:dyDescent="0.25">
      <c r="B2" s="7" t="s">
        <v>288</v>
      </c>
      <c r="C2" s="8"/>
      <c r="D2" s="8"/>
      <c r="E2" s="8"/>
      <c r="F2" s="8"/>
      <c r="G2" s="8"/>
      <c r="H2" s="8"/>
      <c r="I2" s="8"/>
    </row>
    <row r="3" spans="1:9" ht="12" customHeight="1" x14ac:dyDescent="0.2">
      <c r="B3" s="9"/>
      <c r="C3" s="10" t="str">
        <f>Tousrisques_mnt!C3</f>
        <v>MOIS DE JANVIER 2024</v>
      </c>
      <c r="D3" s="11"/>
    </row>
    <row r="4" spans="1:9" ht="14.25" customHeight="1" x14ac:dyDescent="0.2">
      <c r="B4" s="12" t="s">
        <v>173</v>
      </c>
      <c r="C4" s="13"/>
      <c r="D4" s="13"/>
      <c r="E4" s="13"/>
      <c r="F4" s="14"/>
      <c r="G4" s="15"/>
      <c r="H4" s="5"/>
      <c r="I4" s="5"/>
    </row>
    <row r="5" spans="1:9" ht="12" customHeight="1" x14ac:dyDescent="0.2">
      <c r="B5" s="16" t="s">
        <v>4</v>
      </c>
      <c r="C5" s="18" t="s">
        <v>6</v>
      </c>
      <c r="D5" s="219" t="s">
        <v>3</v>
      </c>
      <c r="E5" s="219" t="s">
        <v>237</v>
      </c>
      <c r="F5" s="19" t="str">
        <f>Maladie_mnt!$H$5</f>
        <v>GAM</v>
      </c>
      <c r="G5" s="20"/>
      <c r="H5" s="5"/>
      <c r="I5" s="5"/>
    </row>
    <row r="6" spans="1:9" ht="9.75" customHeight="1" x14ac:dyDescent="0.2">
      <c r="B6" s="21"/>
      <c r="C6" s="17"/>
      <c r="D6" s="220" t="s">
        <v>241</v>
      </c>
      <c r="E6" s="220" t="s">
        <v>239</v>
      </c>
      <c r="F6" s="22" t="str">
        <f>Maladie_mnt!$H$6</f>
        <v>en %</v>
      </c>
      <c r="G6" s="23"/>
      <c r="H6" s="5"/>
      <c r="I6" s="5"/>
    </row>
    <row r="7" spans="1:9" s="28" customFormat="1" ht="16.5" customHeight="1" x14ac:dyDescent="0.2">
      <c r="A7" s="24"/>
      <c r="B7" s="25" t="s">
        <v>170</v>
      </c>
      <c r="C7" s="287"/>
      <c r="D7" s="288"/>
      <c r="E7" s="288"/>
      <c r="F7" s="181"/>
      <c r="G7" s="27"/>
    </row>
    <row r="8" spans="1:9" ht="6.75" customHeight="1" x14ac:dyDescent="0.2">
      <c r="B8" s="29"/>
      <c r="C8" s="289"/>
      <c r="D8" s="290"/>
      <c r="E8" s="290"/>
      <c r="F8" s="179"/>
      <c r="G8" s="20"/>
      <c r="H8" s="5"/>
      <c r="I8" s="5"/>
    </row>
    <row r="9" spans="1:9" s="28" customFormat="1" ht="14.25" customHeight="1" x14ac:dyDescent="0.2">
      <c r="A9" s="24"/>
      <c r="B9" s="31" t="s">
        <v>88</v>
      </c>
      <c r="C9" s="291"/>
      <c r="D9" s="292"/>
      <c r="E9" s="292"/>
      <c r="F9" s="178"/>
      <c r="G9" s="27"/>
    </row>
    <row r="10" spans="1:9" ht="10.5" customHeight="1" x14ac:dyDescent="0.2">
      <c r="B10" s="16" t="s">
        <v>22</v>
      </c>
      <c r="C10" s="289">
        <v>5737040.6800000025</v>
      </c>
      <c r="D10" s="290">
        <v>236402.81999999995</v>
      </c>
      <c r="E10" s="290">
        <v>5186</v>
      </c>
      <c r="F10" s="179">
        <v>2.0514394273031478E-2</v>
      </c>
      <c r="G10" s="20"/>
      <c r="H10" s="5"/>
      <c r="I10" s="5"/>
    </row>
    <row r="11" spans="1:9" ht="10.5" customHeight="1" x14ac:dyDescent="0.2">
      <c r="B11" s="16" t="s">
        <v>100</v>
      </c>
      <c r="C11" s="289">
        <v>50026.960000000014</v>
      </c>
      <c r="D11" s="290"/>
      <c r="E11" s="290">
        <v>111.66</v>
      </c>
      <c r="F11" s="179">
        <v>-7.3104329438331339E-2</v>
      </c>
      <c r="G11" s="20"/>
      <c r="H11" s="5"/>
      <c r="I11" s="5"/>
    </row>
    <row r="12" spans="1:9" ht="10.5" customHeight="1" x14ac:dyDescent="0.2">
      <c r="B12" s="16" t="s">
        <v>340</v>
      </c>
      <c r="C12" s="289">
        <v>317452.23</v>
      </c>
      <c r="D12" s="290">
        <v>21920.230000000003</v>
      </c>
      <c r="E12" s="290">
        <v>276.40000000000003</v>
      </c>
      <c r="F12" s="179">
        <v>0.11715418048157944</v>
      </c>
      <c r="G12" s="20"/>
      <c r="H12" s="5"/>
      <c r="I12" s="5"/>
    </row>
    <row r="13" spans="1:9" ht="10.5" customHeight="1" x14ac:dyDescent="0.2">
      <c r="B13" s="340" t="s">
        <v>90</v>
      </c>
      <c r="C13" s="289">
        <v>313330.89</v>
      </c>
      <c r="D13" s="290">
        <v>20835.030000000002</v>
      </c>
      <c r="E13" s="290">
        <v>258.73</v>
      </c>
      <c r="F13" s="179">
        <v>0.11711510096238187</v>
      </c>
      <c r="G13" s="20"/>
      <c r="H13" s="5"/>
      <c r="I13" s="5"/>
    </row>
    <row r="14" spans="1:9" ht="10.5" customHeight="1" x14ac:dyDescent="0.2">
      <c r="B14" s="33" t="s">
        <v>304</v>
      </c>
      <c r="C14" s="289">
        <v>65977.829999999987</v>
      </c>
      <c r="D14" s="290">
        <v>6879.41</v>
      </c>
      <c r="E14" s="290">
        <v>71.25</v>
      </c>
      <c r="F14" s="179">
        <v>6.7135684829111364E-2</v>
      </c>
      <c r="G14" s="20"/>
      <c r="H14" s="5"/>
      <c r="I14" s="5"/>
    </row>
    <row r="15" spans="1:9" ht="10.5" customHeight="1" x14ac:dyDescent="0.2">
      <c r="B15" s="33" t="s">
        <v>305</v>
      </c>
      <c r="C15" s="289"/>
      <c r="D15" s="290"/>
      <c r="E15" s="290"/>
      <c r="F15" s="179"/>
      <c r="G15" s="20"/>
      <c r="H15" s="5"/>
      <c r="I15" s="5"/>
    </row>
    <row r="16" spans="1:9" ht="10.5" customHeight="1" x14ac:dyDescent="0.2">
      <c r="B16" s="33" t="s">
        <v>306</v>
      </c>
      <c r="C16" s="289"/>
      <c r="D16" s="290"/>
      <c r="E16" s="290"/>
      <c r="F16" s="179"/>
      <c r="G16" s="20"/>
      <c r="H16" s="5"/>
      <c r="I16" s="5"/>
    </row>
    <row r="17" spans="1:9" ht="10.5" customHeight="1" x14ac:dyDescent="0.2">
      <c r="B17" s="33" t="s">
        <v>307</v>
      </c>
      <c r="C17" s="289">
        <v>45713.840000000018</v>
      </c>
      <c r="D17" s="290">
        <v>590.63</v>
      </c>
      <c r="E17" s="290"/>
      <c r="F17" s="179">
        <v>7.5755183299544893E-2</v>
      </c>
      <c r="G17" s="20"/>
      <c r="H17" s="5"/>
      <c r="I17" s="5"/>
    </row>
    <row r="18" spans="1:9" ht="10.5" customHeight="1" x14ac:dyDescent="0.2">
      <c r="B18" s="33" t="s">
        <v>308</v>
      </c>
      <c r="C18" s="289">
        <v>13785.790000000003</v>
      </c>
      <c r="D18" s="290">
        <v>139.64000000000001</v>
      </c>
      <c r="E18" s="290"/>
      <c r="F18" s="179">
        <v>0.35439093233935148</v>
      </c>
      <c r="G18" s="20"/>
      <c r="H18" s="5"/>
      <c r="I18" s="5"/>
    </row>
    <row r="19" spans="1:9" ht="10.5" customHeight="1" x14ac:dyDescent="0.2">
      <c r="B19" s="33" t="s">
        <v>309</v>
      </c>
      <c r="C19" s="289">
        <v>187853.43</v>
      </c>
      <c r="D19" s="290">
        <v>13225.350000000002</v>
      </c>
      <c r="E19" s="290">
        <v>187.48000000000002</v>
      </c>
      <c r="F19" s="179">
        <v>0.13297131183258171</v>
      </c>
      <c r="G19" s="20"/>
      <c r="H19" s="5"/>
      <c r="I19" s="5"/>
    </row>
    <row r="20" spans="1:9" ht="10.5" customHeight="1" x14ac:dyDescent="0.2">
      <c r="B20" s="33" t="s">
        <v>89</v>
      </c>
      <c r="C20" s="289">
        <v>4121.34</v>
      </c>
      <c r="D20" s="290">
        <v>1085.2000000000003</v>
      </c>
      <c r="E20" s="290">
        <v>17.669999999999998</v>
      </c>
      <c r="F20" s="179">
        <v>0.12013328513615229</v>
      </c>
      <c r="G20" s="20"/>
      <c r="H20" s="5"/>
      <c r="I20" s="5"/>
    </row>
    <row r="21" spans="1:9" ht="10.5" customHeight="1" x14ac:dyDescent="0.2">
      <c r="B21" s="16" t="s">
        <v>97</v>
      </c>
      <c r="C21" s="289"/>
      <c r="D21" s="290"/>
      <c r="E21" s="290"/>
      <c r="F21" s="179"/>
      <c r="G21" s="20"/>
      <c r="H21" s="5"/>
      <c r="I21" s="5"/>
    </row>
    <row r="22" spans="1:9" ht="10.5" customHeight="1" x14ac:dyDescent="0.2">
      <c r="B22" s="16" t="s">
        <v>96</v>
      </c>
      <c r="C22" s="289"/>
      <c r="D22" s="290"/>
      <c r="E22" s="290"/>
      <c r="F22" s="179"/>
      <c r="G22" s="20"/>
      <c r="H22" s="5"/>
      <c r="I22" s="5"/>
    </row>
    <row r="23" spans="1:9" ht="11.25" customHeight="1" x14ac:dyDescent="0.2">
      <c r="B23" s="16" t="s">
        <v>91</v>
      </c>
      <c r="C23" s="289">
        <v>4926.8899999999994</v>
      </c>
      <c r="D23" s="290">
        <v>1737.77</v>
      </c>
      <c r="E23" s="290"/>
      <c r="F23" s="179">
        <v>-0.25226889174882239</v>
      </c>
      <c r="G23" s="34"/>
      <c r="H23" s="5"/>
      <c r="I23" s="5"/>
    </row>
    <row r="24" spans="1:9" ht="10.5" customHeight="1" x14ac:dyDescent="0.2">
      <c r="B24" s="16" t="s">
        <v>252</v>
      </c>
      <c r="C24" s="289"/>
      <c r="D24" s="290"/>
      <c r="E24" s="290"/>
      <c r="F24" s="179"/>
      <c r="G24" s="34"/>
      <c r="H24" s="5"/>
      <c r="I24" s="5"/>
    </row>
    <row r="25" spans="1:9" ht="10.5" customHeight="1" x14ac:dyDescent="0.2">
      <c r="B25" s="16" t="s">
        <v>95</v>
      </c>
      <c r="C25" s="289">
        <v>437.20000000000005</v>
      </c>
      <c r="D25" s="290">
        <v>437.20000000000005</v>
      </c>
      <c r="E25" s="290"/>
      <c r="F25" s="179"/>
      <c r="G25" s="34"/>
      <c r="H25" s="5"/>
      <c r="I25" s="5"/>
    </row>
    <row r="26" spans="1:9" ht="10.5" customHeight="1" x14ac:dyDescent="0.2">
      <c r="B26" s="16" t="s">
        <v>381</v>
      </c>
      <c r="C26" s="289">
        <v>65833.049999999988</v>
      </c>
      <c r="D26" s="290"/>
      <c r="E26" s="290">
        <v>25</v>
      </c>
      <c r="F26" s="179">
        <v>6.4569977639082898E-2</v>
      </c>
      <c r="G26" s="34"/>
      <c r="H26" s="5"/>
      <c r="I26" s="5"/>
    </row>
    <row r="27" spans="1:9" s="486" customFormat="1" ht="10.5" customHeight="1" x14ac:dyDescent="0.2">
      <c r="A27" s="452"/>
      <c r="B27" s="563" t="s">
        <v>310</v>
      </c>
      <c r="C27" s="568"/>
      <c r="D27" s="569"/>
      <c r="E27" s="569"/>
      <c r="F27" s="570"/>
      <c r="G27" s="571"/>
    </row>
    <row r="28" spans="1:9" s="486" customFormat="1" ht="10.5" customHeight="1" x14ac:dyDescent="0.2">
      <c r="A28" s="452"/>
      <c r="B28" s="563" t="s">
        <v>311</v>
      </c>
      <c r="C28" s="568"/>
      <c r="D28" s="569"/>
      <c r="E28" s="569"/>
      <c r="F28" s="570"/>
      <c r="G28" s="571"/>
    </row>
    <row r="29" spans="1:9" s="486" customFormat="1" ht="10.5" customHeight="1" x14ac:dyDescent="0.2">
      <c r="A29" s="452"/>
      <c r="B29" s="563" t="s">
        <v>312</v>
      </c>
      <c r="C29" s="568"/>
      <c r="D29" s="569"/>
      <c r="E29" s="569"/>
      <c r="F29" s="570"/>
      <c r="G29" s="571"/>
    </row>
    <row r="30" spans="1:9" s="486" customFormat="1" ht="10.5" customHeight="1" x14ac:dyDescent="0.2">
      <c r="A30" s="452"/>
      <c r="B30" s="563" t="s">
        <v>313</v>
      </c>
      <c r="C30" s="568"/>
      <c r="D30" s="569"/>
      <c r="E30" s="569"/>
      <c r="F30" s="570"/>
      <c r="G30" s="571"/>
    </row>
    <row r="31" spans="1:9" s="486" customFormat="1" ht="10.5" customHeight="1" x14ac:dyDescent="0.2">
      <c r="A31" s="452"/>
      <c r="B31" s="574" t="s">
        <v>448</v>
      </c>
      <c r="C31" s="568"/>
      <c r="D31" s="569"/>
      <c r="E31" s="569"/>
      <c r="F31" s="570"/>
      <c r="G31" s="571"/>
    </row>
    <row r="32" spans="1:9" s="486" customFormat="1" ht="10.5" customHeight="1" x14ac:dyDescent="0.2">
      <c r="A32" s="452"/>
      <c r="B32" s="16" t="s">
        <v>491</v>
      </c>
      <c r="C32" s="568"/>
      <c r="D32" s="569"/>
      <c r="E32" s="569"/>
      <c r="F32" s="570"/>
      <c r="G32" s="571"/>
    </row>
    <row r="33" spans="1:9" s="486" customFormat="1" ht="10.5" customHeight="1" x14ac:dyDescent="0.2">
      <c r="A33" s="452"/>
      <c r="B33" s="574" t="s">
        <v>489</v>
      </c>
      <c r="C33" s="568"/>
      <c r="D33" s="569"/>
      <c r="E33" s="569"/>
      <c r="F33" s="570"/>
      <c r="G33" s="571"/>
    </row>
    <row r="34" spans="1:9" ht="10.5" customHeight="1" x14ac:dyDescent="0.2">
      <c r="B34" s="16" t="s">
        <v>99</v>
      </c>
      <c r="C34" s="289">
        <v>1500.94</v>
      </c>
      <c r="D34" s="290">
        <v>960</v>
      </c>
      <c r="E34" s="290"/>
      <c r="F34" s="179">
        <v>0.47875862068965525</v>
      </c>
      <c r="G34" s="34"/>
      <c r="H34" s="5"/>
      <c r="I34" s="5"/>
    </row>
    <row r="35" spans="1:9" ht="10.5" customHeight="1" x14ac:dyDescent="0.2">
      <c r="B35" s="16" t="s">
        <v>98</v>
      </c>
      <c r="C35" s="289"/>
      <c r="D35" s="290"/>
      <c r="E35" s="290"/>
      <c r="F35" s="179"/>
      <c r="G35" s="36"/>
      <c r="H35" s="5"/>
      <c r="I35" s="5"/>
    </row>
    <row r="36" spans="1:9" s="28" customFormat="1" ht="10.5" customHeight="1" x14ac:dyDescent="0.2">
      <c r="A36" s="24"/>
      <c r="B36" s="16" t="s">
        <v>279</v>
      </c>
      <c r="C36" s="289">
        <v>-203219</v>
      </c>
      <c r="D36" s="290">
        <v>-305</v>
      </c>
      <c r="E36" s="290">
        <v>-203</v>
      </c>
      <c r="F36" s="179">
        <v>-2.7441577771077696E-2</v>
      </c>
      <c r="G36" s="36"/>
      <c r="H36" s="5"/>
    </row>
    <row r="37" spans="1:9" s="28" customFormat="1" ht="10.5" customHeight="1" x14ac:dyDescent="0.2">
      <c r="A37" s="24"/>
      <c r="B37" s="35" t="s">
        <v>101</v>
      </c>
      <c r="C37" s="291">
        <v>5973998.9500000011</v>
      </c>
      <c r="D37" s="292">
        <v>261153.02</v>
      </c>
      <c r="E37" s="292">
        <v>5396.0599999999995</v>
      </c>
      <c r="F37" s="178">
        <v>2.6417995335271449E-2</v>
      </c>
      <c r="G37" s="36"/>
    </row>
    <row r="38" spans="1:9" s="28" customFormat="1" ht="24.75" customHeight="1" x14ac:dyDescent="0.2">
      <c r="A38" s="24"/>
      <c r="B38" s="31" t="s">
        <v>102</v>
      </c>
      <c r="C38" s="291"/>
      <c r="D38" s="292"/>
      <c r="E38" s="292"/>
      <c r="F38" s="178"/>
      <c r="G38" s="20"/>
    </row>
    <row r="39" spans="1:9" ht="10.5" customHeight="1" x14ac:dyDescent="0.2">
      <c r="B39" s="16" t="s">
        <v>104</v>
      </c>
      <c r="C39" s="289">
        <v>5975326.5500000017</v>
      </c>
      <c r="D39" s="290">
        <v>2862414.3500000024</v>
      </c>
      <c r="E39" s="290">
        <v>9730</v>
      </c>
      <c r="F39" s="179">
        <v>2.1914596315710799E-2</v>
      </c>
      <c r="G39" s="34"/>
      <c r="H39" s="5"/>
      <c r="I39" s="5"/>
    </row>
    <row r="40" spans="1:9" ht="10.5" customHeight="1" x14ac:dyDescent="0.2">
      <c r="B40" s="33" t="s">
        <v>106</v>
      </c>
      <c r="C40" s="289">
        <v>5967240.4300000016</v>
      </c>
      <c r="D40" s="290">
        <v>2861566.2700000023</v>
      </c>
      <c r="E40" s="290">
        <v>9730</v>
      </c>
      <c r="F40" s="179">
        <v>2.2599976412772227E-2</v>
      </c>
      <c r="G40" s="34"/>
      <c r="H40" s="5"/>
      <c r="I40" s="5"/>
    </row>
    <row r="41" spans="1:9" ht="10.5" customHeight="1" x14ac:dyDescent="0.2">
      <c r="B41" s="33" t="s">
        <v>304</v>
      </c>
      <c r="C41" s="289">
        <v>1808431.9400000018</v>
      </c>
      <c r="D41" s="290">
        <v>1751279.1500000018</v>
      </c>
      <c r="E41" s="290">
        <v>3456.7100000000005</v>
      </c>
      <c r="F41" s="179">
        <v>4.4296274486292253E-2</v>
      </c>
      <c r="G41" s="34"/>
      <c r="H41" s="5"/>
      <c r="I41" s="5"/>
    </row>
    <row r="42" spans="1:9" ht="10.5" customHeight="1" x14ac:dyDescent="0.2">
      <c r="B42" s="33" t="s">
        <v>305</v>
      </c>
      <c r="C42" s="289"/>
      <c r="D42" s="290"/>
      <c r="E42" s="290"/>
      <c r="F42" s="179"/>
      <c r="G42" s="34"/>
      <c r="H42" s="5"/>
      <c r="I42" s="5"/>
    </row>
    <row r="43" spans="1:9" ht="10.5" customHeight="1" x14ac:dyDescent="0.2">
      <c r="B43" s="33" t="s">
        <v>306</v>
      </c>
      <c r="C43" s="289">
        <v>773354.7100000002</v>
      </c>
      <c r="D43" s="290">
        <v>770843.39000000025</v>
      </c>
      <c r="E43" s="290">
        <v>1693.74</v>
      </c>
      <c r="F43" s="179">
        <v>2.20629853927099E-2</v>
      </c>
      <c r="G43" s="34"/>
      <c r="H43" s="5"/>
      <c r="I43" s="5"/>
    </row>
    <row r="44" spans="1:9" ht="10.5" customHeight="1" x14ac:dyDescent="0.2">
      <c r="B44" s="33" t="s">
        <v>307</v>
      </c>
      <c r="C44" s="289">
        <v>386227.59000000014</v>
      </c>
      <c r="D44" s="290">
        <v>6206.3899999999994</v>
      </c>
      <c r="E44" s="290">
        <v>545.84</v>
      </c>
      <c r="F44" s="179">
        <v>-3.0424496626182851E-2</v>
      </c>
      <c r="G44" s="34"/>
      <c r="H44" s="5"/>
      <c r="I44" s="5"/>
    </row>
    <row r="45" spans="1:9" ht="10.5" customHeight="1" x14ac:dyDescent="0.2">
      <c r="B45" s="33" t="s">
        <v>308</v>
      </c>
      <c r="C45" s="289">
        <v>2468582.8099999991</v>
      </c>
      <c r="D45" s="290">
        <v>266783.5399999998</v>
      </c>
      <c r="E45" s="290">
        <v>3737.7799999999997</v>
      </c>
      <c r="F45" s="179">
        <v>1.415813812317035E-2</v>
      </c>
      <c r="G45" s="34"/>
      <c r="H45" s="5"/>
      <c r="I45" s="5"/>
    </row>
    <row r="46" spans="1:9" ht="10.5" customHeight="1" x14ac:dyDescent="0.2">
      <c r="B46" s="33" t="s">
        <v>309</v>
      </c>
      <c r="C46" s="289">
        <v>530643.38000000012</v>
      </c>
      <c r="D46" s="290">
        <v>66453.799999999988</v>
      </c>
      <c r="E46" s="290">
        <v>295.93</v>
      </c>
      <c r="F46" s="179">
        <v>3.13557437076315E-2</v>
      </c>
      <c r="G46" s="34"/>
      <c r="H46" s="5"/>
      <c r="I46" s="5"/>
    </row>
    <row r="47" spans="1:9" ht="10.5" customHeight="1" x14ac:dyDescent="0.2">
      <c r="B47" s="33" t="s">
        <v>105</v>
      </c>
      <c r="C47" s="289">
        <v>8086.1199999999963</v>
      </c>
      <c r="D47" s="290">
        <v>848.07999999999993</v>
      </c>
      <c r="E47" s="290"/>
      <c r="F47" s="179">
        <v>-0.31626472659873417</v>
      </c>
      <c r="G47" s="34"/>
      <c r="H47" s="5"/>
      <c r="I47" s="5"/>
    </row>
    <row r="48" spans="1:9" ht="10.5" customHeight="1" x14ac:dyDescent="0.2">
      <c r="B48" s="16" t="s">
        <v>22</v>
      </c>
      <c r="C48" s="289">
        <v>1931685.1300000001</v>
      </c>
      <c r="D48" s="290">
        <v>202154.28999999998</v>
      </c>
      <c r="E48" s="290">
        <v>2044.4</v>
      </c>
      <c r="F48" s="179">
        <v>4.4874929882710912E-2</v>
      </c>
      <c r="G48" s="34"/>
      <c r="H48" s="5"/>
      <c r="I48" s="5"/>
    </row>
    <row r="49" spans="1:9" ht="10.5" customHeight="1" x14ac:dyDescent="0.2">
      <c r="B49" s="16" t="s">
        <v>107</v>
      </c>
      <c r="C49" s="289">
        <v>1889556.4999999991</v>
      </c>
      <c r="D49" s="290">
        <v>1889556.4999999991</v>
      </c>
      <c r="E49" s="290">
        <v>2892.48</v>
      </c>
      <c r="F49" s="179">
        <v>6.781511047416422E-2</v>
      </c>
      <c r="G49" s="34"/>
      <c r="H49" s="5"/>
      <c r="I49" s="5"/>
    </row>
    <row r="50" spans="1:9" ht="10.5" customHeight="1" x14ac:dyDescent="0.2">
      <c r="B50" s="33" t="s">
        <v>110</v>
      </c>
      <c r="C50" s="289">
        <v>388995.87999999977</v>
      </c>
      <c r="D50" s="290">
        <v>388995.87999999977</v>
      </c>
      <c r="E50" s="290">
        <v>772.90000000000009</v>
      </c>
      <c r="F50" s="179">
        <v>3.1758307976962552E-2</v>
      </c>
      <c r="G50" s="34"/>
      <c r="H50" s="5"/>
      <c r="I50" s="5"/>
    </row>
    <row r="51" spans="1:9" ht="10.5" customHeight="1" x14ac:dyDescent="0.2">
      <c r="B51" s="33" t="s">
        <v>109</v>
      </c>
      <c r="C51" s="289">
        <v>1490710.6199999994</v>
      </c>
      <c r="D51" s="290">
        <v>1490710.6199999994</v>
      </c>
      <c r="E51" s="290">
        <v>2119.58</v>
      </c>
      <c r="F51" s="179">
        <v>7.7974066198329695E-2</v>
      </c>
      <c r="G51" s="34"/>
      <c r="H51" s="5"/>
      <c r="I51" s="5"/>
    </row>
    <row r="52" spans="1:9" ht="10.5" customHeight="1" x14ac:dyDescent="0.2">
      <c r="B52" s="33" t="s">
        <v>112</v>
      </c>
      <c r="C52" s="289">
        <v>9850</v>
      </c>
      <c r="D52" s="290">
        <v>9850</v>
      </c>
      <c r="E52" s="290"/>
      <c r="F52" s="179">
        <v>2.0725388601036343E-2</v>
      </c>
      <c r="G52" s="20"/>
      <c r="H52" s="5"/>
      <c r="I52" s="5"/>
    </row>
    <row r="53" spans="1:9" ht="10.5" customHeight="1" x14ac:dyDescent="0.2">
      <c r="B53" s="33" t="s">
        <v>111</v>
      </c>
      <c r="C53" s="289"/>
      <c r="D53" s="290"/>
      <c r="E53" s="290"/>
      <c r="F53" s="179"/>
      <c r="G53" s="20"/>
      <c r="H53" s="5"/>
      <c r="I53" s="5"/>
    </row>
    <row r="54" spans="1:9" ht="10.5" customHeight="1" x14ac:dyDescent="0.2">
      <c r="B54" s="16" t="s">
        <v>103</v>
      </c>
      <c r="C54" s="289"/>
      <c r="D54" s="290"/>
      <c r="E54" s="290"/>
      <c r="F54" s="179"/>
      <c r="G54" s="34"/>
      <c r="H54" s="5"/>
      <c r="I54" s="5"/>
    </row>
    <row r="55" spans="1:9" ht="10.5" customHeight="1" x14ac:dyDescent="0.2">
      <c r="B55" s="16" t="s">
        <v>96</v>
      </c>
      <c r="C55" s="289"/>
      <c r="D55" s="290"/>
      <c r="E55" s="290"/>
      <c r="F55" s="179"/>
      <c r="G55" s="34"/>
      <c r="H55" s="5"/>
      <c r="I55" s="5"/>
    </row>
    <row r="56" spans="1:9" ht="10.5" customHeight="1" x14ac:dyDescent="0.2">
      <c r="B56" s="16" t="s">
        <v>95</v>
      </c>
      <c r="C56" s="289">
        <v>4466.5999999999995</v>
      </c>
      <c r="D56" s="290">
        <v>4466.5999999999995</v>
      </c>
      <c r="E56" s="290"/>
      <c r="F56" s="179">
        <v>-6.2741312741312893E-2</v>
      </c>
      <c r="G56" s="34"/>
      <c r="H56" s="5"/>
      <c r="I56" s="5"/>
    </row>
    <row r="57" spans="1:9" ht="10.5" customHeight="1" x14ac:dyDescent="0.2">
      <c r="B57" s="16" t="s">
        <v>381</v>
      </c>
      <c r="C57" s="289">
        <v>23373.319999999996</v>
      </c>
      <c r="D57" s="290">
        <v>40</v>
      </c>
      <c r="E57" s="290"/>
      <c r="F57" s="179">
        <v>0.21644681442375013</v>
      </c>
      <c r="G57" s="34"/>
      <c r="H57" s="5"/>
      <c r="I57" s="5"/>
    </row>
    <row r="58" spans="1:9" s="486" customFormat="1" ht="10.5" customHeight="1" x14ac:dyDescent="0.2">
      <c r="A58" s="452"/>
      <c r="B58" s="563" t="s">
        <v>310</v>
      </c>
      <c r="C58" s="568"/>
      <c r="D58" s="569"/>
      <c r="E58" s="569"/>
      <c r="F58" s="570"/>
      <c r="G58" s="571"/>
    </row>
    <row r="59" spans="1:9" s="486" customFormat="1" ht="10.5" customHeight="1" x14ac:dyDescent="0.2">
      <c r="A59" s="452"/>
      <c r="B59" s="563" t="s">
        <v>311</v>
      </c>
      <c r="C59" s="568"/>
      <c r="D59" s="569"/>
      <c r="E59" s="569"/>
      <c r="F59" s="570"/>
      <c r="G59" s="571"/>
    </row>
    <row r="60" spans="1:9" s="486" customFormat="1" ht="10.5" customHeight="1" x14ac:dyDescent="0.2">
      <c r="A60" s="452"/>
      <c r="B60" s="563" t="s">
        <v>312</v>
      </c>
      <c r="C60" s="568"/>
      <c r="D60" s="569"/>
      <c r="E60" s="569"/>
      <c r="F60" s="570"/>
      <c r="G60" s="571"/>
    </row>
    <row r="61" spans="1:9" s="486" customFormat="1" ht="10.5" customHeight="1" x14ac:dyDescent="0.2">
      <c r="A61" s="452"/>
      <c r="B61" s="563" t="s">
        <v>313</v>
      </c>
      <c r="C61" s="568"/>
      <c r="D61" s="569"/>
      <c r="E61" s="569"/>
      <c r="F61" s="570"/>
      <c r="G61" s="571"/>
    </row>
    <row r="62" spans="1:9" ht="10.5" customHeight="1" x14ac:dyDescent="0.2">
      <c r="B62" s="16" t="s">
        <v>94</v>
      </c>
      <c r="C62" s="289"/>
      <c r="D62" s="290"/>
      <c r="E62" s="290"/>
      <c r="F62" s="179"/>
      <c r="G62" s="34"/>
      <c r="H62" s="5"/>
      <c r="I62" s="5"/>
    </row>
    <row r="63" spans="1:9" ht="10.5" customHeight="1" x14ac:dyDescent="0.2">
      <c r="B63" s="16" t="s">
        <v>92</v>
      </c>
      <c r="C63" s="289"/>
      <c r="D63" s="290"/>
      <c r="E63" s="290"/>
      <c r="F63" s="179"/>
      <c r="G63" s="34"/>
      <c r="H63" s="5"/>
      <c r="I63" s="5"/>
    </row>
    <row r="64" spans="1:9" ht="10.5" customHeight="1" x14ac:dyDescent="0.2">
      <c r="B64" s="16" t="s">
        <v>93</v>
      </c>
      <c r="C64" s="289"/>
      <c r="D64" s="290"/>
      <c r="E64" s="290"/>
      <c r="F64" s="179"/>
      <c r="G64" s="27"/>
      <c r="H64" s="5"/>
      <c r="I64" s="5"/>
    </row>
    <row r="65" spans="1:9" s="28" customFormat="1" ht="10.5" customHeight="1" x14ac:dyDescent="0.2">
      <c r="A65" s="24"/>
      <c r="B65" s="16" t="s">
        <v>91</v>
      </c>
      <c r="C65" s="289">
        <v>1004.48</v>
      </c>
      <c r="D65" s="290">
        <v>160</v>
      </c>
      <c r="E65" s="290"/>
      <c r="F65" s="179">
        <v>-0.15443540919575061</v>
      </c>
      <c r="G65" s="20"/>
      <c r="H65" s="5"/>
    </row>
    <row r="66" spans="1:9" ht="10.5" customHeight="1" x14ac:dyDescent="0.2">
      <c r="B66" s="16" t="s">
        <v>100</v>
      </c>
      <c r="C66" s="289">
        <v>831.68</v>
      </c>
      <c r="D66" s="290"/>
      <c r="E66" s="290"/>
      <c r="F66" s="179">
        <v>-9.4306747397308044E-2</v>
      </c>
      <c r="G66" s="34"/>
      <c r="H66" s="5"/>
      <c r="I66" s="5"/>
    </row>
    <row r="67" spans="1:9" ht="10.5" customHeight="1" x14ac:dyDescent="0.2">
      <c r="B67" s="16" t="s">
        <v>97</v>
      </c>
      <c r="C67" s="289"/>
      <c r="D67" s="290"/>
      <c r="E67" s="290"/>
      <c r="F67" s="179"/>
      <c r="G67" s="34"/>
      <c r="H67" s="5"/>
      <c r="I67" s="5"/>
    </row>
    <row r="68" spans="1:9" ht="10.5" customHeight="1" x14ac:dyDescent="0.2">
      <c r="B68" s="16" t="s">
        <v>303</v>
      </c>
      <c r="C68" s="289"/>
      <c r="D68" s="290"/>
      <c r="E68" s="290"/>
      <c r="F68" s="179"/>
      <c r="G68" s="34"/>
      <c r="H68" s="5"/>
      <c r="I68" s="5"/>
    </row>
    <row r="69" spans="1:9" ht="10.5" customHeight="1" x14ac:dyDescent="0.2">
      <c r="B69" s="268" t="s">
        <v>255</v>
      </c>
      <c r="C69" s="289"/>
      <c r="D69" s="290"/>
      <c r="E69" s="290"/>
      <c r="F69" s="179"/>
      <c r="G69" s="34"/>
      <c r="H69" s="5"/>
      <c r="I69" s="5"/>
    </row>
    <row r="70" spans="1:9" ht="10.5" customHeight="1" x14ac:dyDescent="0.2">
      <c r="B70" s="574" t="s">
        <v>447</v>
      </c>
      <c r="C70" s="289"/>
      <c r="D70" s="290"/>
      <c r="E70" s="290"/>
      <c r="F70" s="179"/>
      <c r="G70" s="34"/>
      <c r="H70" s="5"/>
      <c r="I70" s="5"/>
    </row>
    <row r="71" spans="1:9" ht="10.5" customHeight="1" x14ac:dyDescent="0.2">
      <c r="B71" s="16" t="s">
        <v>491</v>
      </c>
      <c r="C71" s="289"/>
      <c r="D71" s="290"/>
      <c r="E71" s="290"/>
      <c r="F71" s="179"/>
      <c r="G71" s="34"/>
      <c r="H71" s="5"/>
      <c r="I71" s="5"/>
    </row>
    <row r="72" spans="1:9" ht="10.5" customHeight="1" x14ac:dyDescent="0.2">
      <c r="B72" s="574" t="s">
        <v>489</v>
      </c>
      <c r="C72" s="289"/>
      <c r="D72" s="290"/>
      <c r="E72" s="290"/>
      <c r="F72" s="179"/>
      <c r="G72" s="34"/>
      <c r="H72" s="5"/>
      <c r="I72" s="5"/>
    </row>
    <row r="73" spans="1:9" ht="10.5" customHeight="1" x14ac:dyDescent="0.2">
      <c r="B73" s="16" t="s">
        <v>99</v>
      </c>
      <c r="C73" s="289"/>
      <c r="D73" s="290"/>
      <c r="E73" s="290"/>
      <c r="F73" s="179"/>
      <c r="G73" s="20"/>
      <c r="H73" s="5"/>
      <c r="I73" s="5"/>
    </row>
    <row r="74" spans="1:9" ht="10.5" customHeight="1" x14ac:dyDescent="0.2">
      <c r="B74" s="16" t="s">
        <v>98</v>
      </c>
      <c r="C74" s="289"/>
      <c r="D74" s="290"/>
      <c r="E74" s="290"/>
      <c r="F74" s="179"/>
      <c r="G74" s="36"/>
      <c r="H74" s="5"/>
      <c r="I74" s="5"/>
    </row>
    <row r="75" spans="1:9" s="28" customFormat="1" ht="10.5" customHeight="1" x14ac:dyDescent="0.2">
      <c r="A75" s="24"/>
      <c r="B75" s="16" t="s">
        <v>279</v>
      </c>
      <c r="C75" s="289">
        <v>-106436</v>
      </c>
      <c r="D75" s="290">
        <v>-1038</v>
      </c>
      <c r="E75" s="290">
        <v>-143</v>
      </c>
      <c r="F75" s="179">
        <v>3.8764442348502293E-3</v>
      </c>
      <c r="G75" s="34"/>
      <c r="H75" s="5"/>
    </row>
    <row r="76" spans="1:9" ht="9" customHeight="1" x14ac:dyDescent="0.2">
      <c r="B76" s="35" t="s">
        <v>108</v>
      </c>
      <c r="C76" s="291">
        <v>9719813.2600000016</v>
      </c>
      <c r="D76" s="292">
        <v>4957753.74</v>
      </c>
      <c r="E76" s="292">
        <v>14523.880000000001</v>
      </c>
      <c r="F76" s="178">
        <v>3.5617228181995086E-2</v>
      </c>
      <c r="G76" s="36"/>
      <c r="H76" s="5"/>
      <c r="I76" s="5"/>
    </row>
    <row r="77" spans="1:9" s="28" customFormat="1" ht="13.5" customHeight="1" x14ac:dyDescent="0.2">
      <c r="A77" s="24"/>
      <c r="B77" s="31" t="s">
        <v>341</v>
      </c>
      <c r="C77" s="291"/>
      <c r="D77" s="292"/>
      <c r="E77" s="292"/>
      <c r="F77" s="178"/>
      <c r="G77" s="34"/>
    </row>
    <row r="78" spans="1:9" ht="10.5" customHeight="1" x14ac:dyDescent="0.2">
      <c r="B78" s="16" t="s">
        <v>22</v>
      </c>
      <c r="C78" s="289">
        <v>7668725.8100000033</v>
      </c>
      <c r="D78" s="290">
        <v>438557.10999999993</v>
      </c>
      <c r="E78" s="290">
        <v>7230.4</v>
      </c>
      <c r="F78" s="179">
        <v>2.6542942950367188E-2</v>
      </c>
      <c r="G78" s="34"/>
      <c r="H78" s="5"/>
      <c r="I78" s="5"/>
    </row>
    <row r="79" spans="1:9" ht="10.5" customHeight="1" x14ac:dyDescent="0.2">
      <c r="B79" s="16" t="s">
        <v>104</v>
      </c>
      <c r="C79" s="289">
        <v>6292778.7800000021</v>
      </c>
      <c r="D79" s="290">
        <v>2884334.5800000024</v>
      </c>
      <c r="E79" s="290">
        <v>10006.400000000001</v>
      </c>
      <c r="F79" s="179">
        <v>2.6328539092808967E-2</v>
      </c>
      <c r="G79" s="27"/>
      <c r="H79" s="5"/>
      <c r="I79" s="5"/>
    </row>
    <row r="80" spans="1:9" s="28" customFormat="1" ht="10.5" customHeight="1" x14ac:dyDescent="0.2">
      <c r="A80" s="24"/>
      <c r="B80" s="33" t="s">
        <v>106</v>
      </c>
      <c r="C80" s="289">
        <v>6280571.3200000022</v>
      </c>
      <c r="D80" s="290">
        <v>2882401.3000000021</v>
      </c>
      <c r="E80" s="290">
        <v>9988.73</v>
      </c>
      <c r="F80" s="179">
        <v>2.6934588430179707E-2</v>
      </c>
      <c r="G80" s="27"/>
      <c r="H80" s="5"/>
    </row>
    <row r="81" spans="1:9" s="28" customFormat="1" ht="10.5" customHeight="1" x14ac:dyDescent="0.2">
      <c r="A81" s="24"/>
      <c r="B81" s="33" t="s">
        <v>304</v>
      </c>
      <c r="C81" s="289">
        <v>1874409.7700000016</v>
      </c>
      <c r="D81" s="290">
        <v>1758158.5600000017</v>
      </c>
      <c r="E81" s="290">
        <v>3527.9600000000005</v>
      </c>
      <c r="F81" s="179">
        <v>4.5083591727288708E-2</v>
      </c>
      <c r="G81" s="27"/>
      <c r="H81" s="5"/>
    </row>
    <row r="82" spans="1:9" s="28" customFormat="1" ht="10.5" customHeight="1" x14ac:dyDescent="0.2">
      <c r="A82" s="24"/>
      <c r="B82" s="33" t="s">
        <v>305</v>
      </c>
      <c r="C82" s="289"/>
      <c r="D82" s="290"/>
      <c r="E82" s="290"/>
      <c r="F82" s="179"/>
      <c r="G82" s="27"/>
      <c r="H82" s="5"/>
    </row>
    <row r="83" spans="1:9" s="28" customFormat="1" ht="10.5" customHeight="1" x14ac:dyDescent="0.2">
      <c r="A83" s="24"/>
      <c r="B83" s="33" t="s">
        <v>306</v>
      </c>
      <c r="C83" s="289">
        <v>773354.7100000002</v>
      </c>
      <c r="D83" s="290">
        <v>770843.39000000025</v>
      </c>
      <c r="E83" s="290">
        <v>1693.74</v>
      </c>
      <c r="F83" s="179">
        <v>2.1825402304553876E-2</v>
      </c>
      <c r="G83" s="27"/>
      <c r="H83" s="5"/>
    </row>
    <row r="84" spans="1:9" s="28" customFormat="1" ht="10.5" customHeight="1" x14ac:dyDescent="0.2">
      <c r="A84" s="24"/>
      <c r="B84" s="33" t="s">
        <v>307</v>
      </c>
      <c r="C84" s="289">
        <v>431941.43000000017</v>
      </c>
      <c r="D84" s="290">
        <v>6797.0199999999995</v>
      </c>
      <c r="E84" s="290">
        <v>545.84</v>
      </c>
      <c r="F84" s="179">
        <v>-2.0189376346500199E-2</v>
      </c>
      <c r="G84" s="27"/>
      <c r="H84" s="5"/>
    </row>
    <row r="85" spans="1:9" s="28" customFormat="1" ht="10.5" customHeight="1" x14ac:dyDescent="0.2">
      <c r="A85" s="24"/>
      <c r="B85" s="33" t="s">
        <v>308</v>
      </c>
      <c r="C85" s="289">
        <v>2482368.5999999992</v>
      </c>
      <c r="D85" s="290">
        <v>266923.17999999982</v>
      </c>
      <c r="E85" s="290">
        <v>3737.7799999999997</v>
      </c>
      <c r="F85" s="179">
        <v>1.5574941228849726E-2</v>
      </c>
      <c r="G85" s="27"/>
      <c r="H85" s="5"/>
    </row>
    <row r="86" spans="1:9" s="28" customFormat="1" ht="10.5" customHeight="1" x14ac:dyDescent="0.2">
      <c r="A86" s="24"/>
      <c r="B86" s="33" t="s">
        <v>309</v>
      </c>
      <c r="C86" s="289">
        <v>718496.80999999994</v>
      </c>
      <c r="D86" s="290">
        <v>79679.149999999994</v>
      </c>
      <c r="E86" s="290">
        <v>483.41000000000008</v>
      </c>
      <c r="F86" s="179">
        <v>5.6121377974496012E-2</v>
      </c>
      <c r="G86" s="34"/>
      <c r="H86" s="5"/>
    </row>
    <row r="87" spans="1:9" ht="10.5" customHeight="1" x14ac:dyDescent="0.2">
      <c r="B87" s="33" t="s">
        <v>105</v>
      </c>
      <c r="C87" s="289">
        <v>12207.459999999995</v>
      </c>
      <c r="D87" s="290">
        <v>1933.2800000000002</v>
      </c>
      <c r="E87" s="290">
        <v>17.669999999999998</v>
      </c>
      <c r="F87" s="179">
        <v>-0.21271246997882098</v>
      </c>
      <c r="G87" s="34"/>
      <c r="H87" s="5"/>
      <c r="I87" s="5"/>
    </row>
    <row r="88" spans="1:9" ht="10.5" customHeight="1" x14ac:dyDescent="0.2">
      <c r="B88" s="16" t="s">
        <v>100</v>
      </c>
      <c r="C88" s="289">
        <v>50858.640000000014</v>
      </c>
      <c r="D88" s="290"/>
      <c r="E88" s="290">
        <v>111.66</v>
      </c>
      <c r="F88" s="179">
        <v>-7.3459028796592052E-2</v>
      </c>
      <c r="G88" s="34"/>
      <c r="H88" s="5"/>
      <c r="I88" s="5"/>
    </row>
    <row r="89" spans="1:9" ht="10.5" customHeight="1" x14ac:dyDescent="0.2">
      <c r="B89" s="16" t="s">
        <v>107</v>
      </c>
      <c r="C89" s="289">
        <v>1889556.4999999991</v>
      </c>
      <c r="D89" s="290">
        <v>1889556.4999999991</v>
      </c>
      <c r="E89" s="290">
        <v>2892.48</v>
      </c>
      <c r="F89" s="179">
        <v>6.781511047416422E-2</v>
      </c>
      <c r="G89" s="27"/>
      <c r="H89" s="5"/>
      <c r="I89" s="5"/>
    </row>
    <row r="90" spans="1:9" s="28" customFormat="1" ht="10.5" customHeight="1" x14ac:dyDescent="0.2">
      <c r="A90" s="24"/>
      <c r="B90" s="33" t="s">
        <v>110</v>
      </c>
      <c r="C90" s="289">
        <v>388995.87999999977</v>
      </c>
      <c r="D90" s="290">
        <v>388995.87999999977</v>
      </c>
      <c r="E90" s="290">
        <v>772.90000000000009</v>
      </c>
      <c r="F90" s="179">
        <v>3.1758307976962552E-2</v>
      </c>
      <c r="G90" s="34"/>
      <c r="H90" s="5"/>
    </row>
    <row r="91" spans="1:9" ht="10.5" customHeight="1" x14ac:dyDescent="0.2">
      <c r="B91" s="33" t="s">
        <v>109</v>
      </c>
      <c r="C91" s="289">
        <v>1490710.6199999994</v>
      </c>
      <c r="D91" s="290">
        <v>1490710.6199999994</v>
      </c>
      <c r="E91" s="290">
        <v>2119.58</v>
      </c>
      <c r="F91" s="179">
        <v>7.7974066198329695E-2</v>
      </c>
      <c r="G91" s="34"/>
      <c r="H91" s="5"/>
      <c r="I91" s="5"/>
    </row>
    <row r="92" spans="1:9" ht="10.5" customHeight="1" x14ac:dyDescent="0.2">
      <c r="B92" s="33" t="s">
        <v>112</v>
      </c>
      <c r="C92" s="289">
        <v>9850</v>
      </c>
      <c r="D92" s="290">
        <v>9850</v>
      </c>
      <c r="E92" s="290"/>
      <c r="F92" s="179">
        <v>2.0725388601036343E-2</v>
      </c>
      <c r="G92" s="20"/>
      <c r="H92" s="5"/>
      <c r="I92" s="5"/>
    </row>
    <row r="93" spans="1:9" ht="10.5" customHeight="1" x14ac:dyDescent="0.2">
      <c r="B93" s="33" t="s">
        <v>111</v>
      </c>
      <c r="C93" s="289"/>
      <c r="D93" s="290"/>
      <c r="E93" s="290"/>
      <c r="F93" s="179"/>
      <c r="G93" s="34"/>
      <c r="H93" s="5"/>
      <c r="I93" s="5"/>
    </row>
    <row r="94" spans="1:9" ht="10.5" customHeight="1" x14ac:dyDescent="0.2">
      <c r="B94" s="16" t="s">
        <v>97</v>
      </c>
      <c r="C94" s="289"/>
      <c r="D94" s="290"/>
      <c r="E94" s="290"/>
      <c r="F94" s="179"/>
      <c r="G94" s="34"/>
      <c r="H94" s="5"/>
      <c r="I94" s="5"/>
    </row>
    <row r="95" spans="1:9" ht="10.5" customHeight="1" x14ac:dyDescent="0.2">
      <c r="B95" s="16" t="s">
        <v>103</v>
      </c>
      <c r="C95" s="289"/>
      <c r="D95" s="290"/>
      <c r="E95" s="290"/>
      <c r="F95" s="179"/>
      <c r="G95" s="34"/>
      <c r="H95" s="5"/>
      <c r="I95" s="5"/>
    </row>
    <row r="96" spans="1:9" s="40" customFormat="1" ht="10.5" customHeight="1" x14ac:dyDescent="0.25">
      <c r="A96" s="38"/>
      <c r="B96" s="16" t="s">
        <v>96</v>
      </c>
      <c r="C96" s="289"/>
      <c r="D96" s="290"/>
      <c r="E96" s="290"/>
      <c r="F96" s="179"/>
      <c r="G96" s="34"/>
      <c r="H96" s="5"/>
    </row>
    <row r="97" spans="1:9" x14ac:dyDescent="0.2">
      <c r="B97" s="16" t="s">
        <v>95</v>
      </c>
      <c r="C97" s="289">
        <v>4903.7999999999993</v>
      </c>
      <c r="D97" s="290">
        <v>4903.7999999999993</v>
      </c>
      <c r="E97" s="290"/>
      <c r="F97" s="179">
        <v>5.1054526748971041E-2</v>
      </c>
      <c r="G97" s="34"/>
      <c r="H97" s="5"/>
      <c r="I97" s="5"/>
    </row>
    <row r="98" spans="1:9" ht="10.5" customHeight="1" x14ac:dyDescent="0.2">
      <c r="B98" s="16" t="s">
        <v>381</v>
      </c>
      <c r="C98" s="289">
        <v>89206.369999999981</v>
      </c>
      <c r="D98" s="290">
        <v>40</v>
      </c>
      <c r="E98" s="290">
        <v>25</v>
      </c>
      <c r="F98" s="179">
        <v>0.10057324421136071</v>
      </c>
      <c r="G98" s="34"/>
      <c r="H98" s="5"/>
      <c r="I98" s="5"/>
    </row>
    <row r="99" spans="1:9" s="486" customFormat="1" ht="10.5" customHeight="1" x14ac:dyDescent="0.2">
      <c r="A99" s="452"/>
      <c r="B99" s="563" t="s">
        <v>310</v>
      </c>
      <c r="C99" s="568"/>
      <c r="D99" s="569"/>
      <c r="E99" s="569"/>
      <c r="F99" s="570"/>
      <c r="G99" s="571"/>
    </row>
    <row r="100" spans="1:9" s="486" customFormat="1" ht="10.5" customHeight="1" x14ac:dyDescent="0.2">
      <c r="A100" s="452"/>
      <c r="B100" s="563" t="s">
        <v>311</v>
      </c>
      <c r="C100" s="568"/>
      <c r="D100" s="569"/>
      <c r="E100" s="569"/>
      <c r="F100" s="570"/>
      <c r="G100" s="571"/>
    </row>
    <row r="101" spans="1:9" s="486" customFormat="1" ht="10.5" customHeight="1" x14ac:dyDescent="0.2">
      <c r="A101" s="452"/>
      <c r="B101" s="563" t="s">
        <v>312</v>
      </c>
      <c r="C101" s="568"/>
      <c r="D101" s="569"/>
      <c r="E101" s="569"/>
      <c r="F101" s="570"/>
      <c r="G101" s="571"/>
    </row>
    <row r="102" spans="1:9" s="486" customFormat="1" ht="10.5" customHeight="1" x14ac:dyDescent="0.2">
      <c r="A102" s="452"/>
      <c r="B102" s="563" t="s">
        <v>313</v>
      </c>
      <c r="C102" s="568"/>
      <c r="D102" s="569"/>
      <c r="E102" s="569"/>
      <c r="F102" s="570"/>
      <c r="G102" s="561"/>
    </row>
    <row r="103" spans="1:9" s="28" customFormat="1" ht="10.5" customHeight="1" x14ac:dyDescent="0.2">
      <c r="A103" s="24"/>
      <c r="B103" s="16" t="s">
        <v>91</v>
      </c>
      <c r="C103" s="289">
        <v>5931.37</v>
      </c>
      <c r="D103" s="290">
        <v>1897.77</v>
      </c>
      <c r="E103" s="290"/>
      <c r="F103" s="179">
        <v>-0.23732490169807097</v>
      </c>
      <c r="G103" s="34"/>
      <c r="H103" s="5"/>
    </row>
    <row r="104" spans="1:9" ht="10.5" customHeight="1" x14ac:dyDescent="0.2">
      <c r="B104" s="16" t="s">
        <v>94</v>
      </c>
      <c r="C104" s="289"/>
      <c r="D104" s="290"/>
      <c r="E104" s="290"/>
      <c r="F104" s="179"/>
      <c r="G104" s="34"/>
      <c r="H104" s="5"/>
      <c r="I104" s="5"/>
    </row>
    <row r="105" spans="1:9" ht="10.5" customHeight="1" x14ac:dyDescent="0.2">
      <c r="B105" s="16" t="s">
        <v>92</v>
      </c>
      <c r="C105" s="289"/>
      <c r="D105" s="290"/>
      <c r="E105" s="290"/>
      <c r="F105" s="179"/>
      <c r="G105" s="34"/>
      <c r="H105" s="5"/>
      <c r="I105" s="5"/>
    </row>
    <row r="106" spans="1:9" ht="10.5" customHeight="1" x14ac:dyDescent="0.2">
      <c r="B106" s="16" t="s">
        <v>93</v>
      </c>
      <c r="C106" s="289"/>
      <c r="D106" s="290"/>
      <c r="E106" s="290"/>
      <c r="F106" s="179"/>
      <c r="G106" s="34"/>
      <c r="H106" s="5"/>
      <c r="I106" s="5"/>
    </row>
    <row r="107" spans="1:9" ht="10.5" customHeight="1" x14ac:dyDescent="0.2">
      <c r="B107" s="16" t="s">
        <v>252</v>
      </c>
      <c r="C107" s="289"/>
      <c r="D107" s="290"/>
      <c r="E107" s="290"/>
      <c r="F107" s="179"/>
      <c r="G107" s="34"/>
      <c r="H107" s="5"/>
      <c r="I107" s="5"/>
    </row>
    <row r="108" spans="1:9" ht="10.5" customHeight="1" x14ac:dyDescent="0.2">
      <c r="B108" s="16" t="s">
        <v>303</v>
      </c>
      <c r="C108" s="289"/>
      <c r="D108" s="290"/>
      <c r="E108" s="290"/>
      <c r="F108" s="179"/>
      <c r="G108" s="34"/>
      <c r="H108" s="5"/>
      <c r="I108" s="5"/>
    </row>
    <row r="109" spans="1:9" ht="10.5" customHeight="1" x14ac:dyDescent="0.2">
      <c r="B109" s="268" t="s">
        <v>255</v>
      </c>
      <c r="C109" s="289"/>
      <c r="D109" s="290"/>
      <c r="E109" s="290"/>
      <c r="F109" s="179"/>
      <c r="G109" s="34"/>
      <c r="H109" s="5"/>
      <c r="I109" s="5"/>
    </row>
    <row r="110" spans="1:9" ht="10.5" customHeight="1" x14ac:dyDescent="0.2">
      <c r="B110" s="574" t="s">
        <v>449</v>
      </c>
      <c r="C110" s="289"/>
      <c r="D110" s="290"/>
      <c r="E110" s="290"/>
      <c r="F110" s="179"/>
      <c r="G110" s="34"/>
      <c r="H110" s="5"/>
      <c r="I110" s="5"/>
    </row>
    <row r="111" spans="1:9" ht="10.5" customHeight="1" x14ac:dyDescent="0.2">
      <c r="B111" s="16" t="s">
        <v>491</v>
      </c>
      <c r="C111" s="289"/>
      <c r="D111" s="290"/>
      <c r="E111" s="290"/>
      <c r="F111" s="179"/>
      <c r="G111" s="34"/>
      <c r="H111" s="5"/>
      <c r="I111" s="5"/>
    </row>
    <row r="112" spans="1:9" ht="10.5" customHeight="1" x14ac:dyDescent="0.2">
      <c r="B112" s="574" t="s">
        <v>489</v>
      </c>
      <c r="C112" s="289"/>
      <c r="D112" s="290"/>
      <c r="E112" s="290"/>
      <c r="F112" s="179"/>
      <c r="G112" s="34"/>
      <c r="H112" s="5"/>
      <c r="I112" s="5"/>
    </row>
    <row r="113" spans="1:9" ht="10.5" customHeight="1" x14ac:dyDescent="0.2">
      <c r="B113" s="16" t="s">
        <v>99</v>
      </c>
      <c r="C113" s="289">
        <v>1500.94</v>
      </c>
      <c r="D113" s="290">
        <v>960</v>
      </c>
      <c r="E113" s="290"/>
      <c r="F113" s="179">
        <v>0.47875862068965525</v>
      </c>
      <c r="G113" s="34"/>
      <c r="H113" s="5"/>
      <c r="I113" s="5"/>
    </row>
    <row r="114" spans="1:9" ht="10.5" customHeight="1" x14ac:dyDescent="0.2">
      <c r="B114" s="16" t="s">
        <v>98</v>
      </c>
      <c r="C114" s="289"/>
      <c r="D114" s="290"/>
      <c r="E114" s="290"/>
      <c r="F114" s="179"/>
      <c r="G114" s="36"/>
      <c r="H114" s="5"/>
      <c r="I114" s="5"/>
    </row>
    <row r="115" spans="1:9" s="28" customFormat="1" ht="10.5" customHeight="1" x14ac:dyDescent="0.2">
      <c r="A115" s="24"/>
      <c r="B115" s="16" t="s">
        <v>279</v>
      </c>
      <c r="C115" s="289">
        <v>-309655</v>
      </c>
      <c r="D115" s="290">
        <v>-1343</v>
      </c>
      <c r="E115" s="290">
        <v>-346</v>
      </c>
      <c r="F115" s="179">
        <v>-1.6899592987446699E-2</v>
      </c>
      <c r="G115" s="36"/>
      <c r="H115" s="5"/>
    </row>
    <row r="116" spans="1:9" s="28" customFormat="1" ht="10.5" customHeight="1" x14ac:dyDescent="0.2">
      <c r="A116" s="24"/>
      <c r="B116" s="29" t="s">
        <v>113</v>
      </c>
      <c r="C116" s="291">
        <v>15693812.210000003</v>
      </c>
      <c r="D116" s="292">
        <v>5218906.76</v>
      </c>
      <c r="E116" s="292">
        <v>19919.940000000002</v>
      </c>
      <c r="F116" s="178">
        <v>3.2096081042790381E-2</v>
      </c>
      <c r="G116" s="34"/>
    </row>
    <row r="117" spans="1:9" ht="18" customHeight="1" x14ac:dyDescent="0.2">
      <c r="B117" s="31" t="s">
        <v>122</v>
      </c>
      <c r="C117" s="30"/>
      <c r="D117" s="222"/>
      <c r="E117" s="222"/>
      <c r="F117" s="179"/>
      <c r="G117" s="34"/>
      <c r="H117" s="5"/>
      <c r="I117" s="5"/>
    </row>
    <row r="118" spans="1:9" ht="10.5" customHeight="1" x14ac:dyDescent="0.2">
      <c r="B118" s="16" t="s">
        <v>123</v>
      </c>
      <c r="C118" s="30">
        <v>287.01</v>
      </c>
      <c r="D118" s="222"/>
      <c r="E118" s="222"/>
      <c r="F118" s="179">
        <v>-0.48295802558097634</v>
      </c>
      <c r="G118" s="34"/>
      <c r="H118" s="5"/>
      <c r="I118" s="5"/>
    </row>
    <row r="119" spans="1:9" ht="10.5" customHeight="1" x14ac:dyDescent="0.2">
      <c r="B119" s="16" t="s">
        <v>100</v>
      </c>
      <c r="C119" s="30">
        <v>18.3</v>
      </c>
      <c r="D119" s="222"/>
      <c r="E119" s="222"/>
      <c r="F119" s="179">
        <v>-0.56839622641509435</v>
      </c>
      <c r="G119" s="34"/>
      <c r="H119" s="5"/>
      <c r="I119" s="5"/>
    </row>
    <row r="120" spans="1:9" ht="10.5" customHeight="1" x14ac:dyDescent="0.2">
      <c r="B120" s="16" t="s">
        <v>177</v>
      </c>
      <c r="C120" s="30"/>
      <c r="D120" s="222"/>
      <c r="E120" s="222"/>
      <c r="F120" s="179"/>
      <c r="G120" s="34"/>
      <c r="H120" s="5"/>
      <c r="I120" s="5"/>
    </row>
    <row r="121" spans="1:9" ht="10.5" customHeight="1" x14ac:dyDescent="0.2">
      <c r="B121" s="16" t="s">
        <v>22</v>
      </c>
      <c r="C121" s="30"/>
      <c r="D121" s="222"/>
      <c r="E121" s="222"/>
      <c r="F121" s="179"/>
      <c r="G121" s="34"/>
      <c r="H121" s="5"/>
      <c r="I121" s="5"/>
    </row>
    <row r="122" spans="1:9" ht="10.5" customHeight="1" x14ac:dyDescent="0.2">
      <c r="B122" s="574" t="s">
        <v>450</v>
      </c>
      <c r="C122" s="30"/>
      <c r="D122" s="222"/>
      <c r="E122" s="222"/>
      <c r="F122" s="179"/>
      <c r="G122" s="34"/>
      <c r="H122" s="5"/>
      <c r="I122" s="5"/>
    </row>
    <row r="123" spans="1:9" ht="10.5" customHeight="1" x14ac:dyDescent="0.2">
      <c r="B123" s="16" t="s">
        <v>99</v>
      </c>
      <c r="C123" s="30"/>
      <c r="D123" s="222"/>
      <c r="E123" s="222"/>
      <c r="F123" s="179"/>
      <c r="G123" s="34"/>
      <c r="H123" s="5"/>
      <c r="I123" s="5"/>
    </row>
    <row r="124" spans="1:9" ht="10.5" customHeight="1" x14ac:dyDescent="0.2">
      <c r="B124" s="41" t="s">
        <v>120</v>
      </c>
      <c r="C124" s="42">
        <v>496.1</v>
      </c>
      <c r="D124" s="224"/>
      <c r="E124" s="224"/>
      <c r="F124" s="187">
        <v>-0.40996669838249278</v>
      </c>
      <c r="G124" s="208"/>
      <c r="H124" s="5"/>
      <c r="I124" s="5"/>
    </row>
    <row r="125" spans="1:9" ht="10.5" customHeight="1" x14ac:dyDescent="0.2">
      <c r="B125" s="265" t="s">
        <v>238</v>
      </c>
      <c r="C125" s="208"/>
      <c r="D125" s="208"/>
      <c r="E125" s="208"/>
      <c r="F125" s="208"/>
      <c r="G125" s="208"/>
      <c r="H125" s="205"/>
      <c r="I125" s="34"/>
    </row>
    <row r="126" spans="1:9" ht="10.5" customHeight="1" x14ac:dyDescent="0.2">
      <c r="B126" s="265" t="s">
        <v>249</v>
      </c>
      <c r="C126" s="208"/>
      <c r="D126" s="208"/>
      <c r="E126" s="208"/>
      <c r="F126" s="208"/>
      <c r="G126" s="208"/>
      <c r="H126" s="205"/>
      <c r="I126" s="34"/>
    </row>
    <row r="127" spans="1:9" ht="10.5" customHeight="1" x14ac:dyDescent="0.2">
      <c r="B127" s="265" t="s">
        <v>251</v>
      </c>
      <c r="C127" s="208"/>
      <c r="D127" s="208"/>
      <c r="E127" s="208"/>
      <c r="F127" s="208"/>
      <c r="G127" s="208"/>
      <c r="H127" s="205"/>
      <c r="I127" s="34"/>
    </row>
    <row r="128" spans="1:9" ht="10.5" customHeight="1" x14ac:dyDescent="0.2">
      <c r="B128" s="265" t="s">
        <v>376</v>
      </c>
      <c r="C128" s="208"/>
      <c r="D128" s="208"/>
      <c r="E128" s="208"/>
      <c r="F128" s="208"/>
      <c r="G128" s="208"/>
      <c r="H128" s="205"/>
      <c r="I128" s="34"/>
    </row>
    <row r="129" spans="1:9" ht="10.5" customHeight="1" x14ac:dyDescent="0.2">
      <c r="B129" s="265" t="s">
        <v>282</v>
      </c>
      <c r="C129" s="208"/>
      <c r="D129" s="208"/>
      <c r="E129" s="208"/>
      <c r="F129" s="208"/>
      <c r="G129" s="208"/>
      <c r="H129" s="205"/>
      <c r="I129" s="34"/>
    </row>
    <row r="130" spans="1:9" s="28" customFormat="1" ht="10.5" customHeight="1" x14ac:dyDescent="0.2">
      <c r="A130" s="24"/>
      <c r="B130" s="50"/>
      <c r="C130" s="208"/>
      <c r="D130" s="208"/>
      <c r="E130" s="208"/>
      <c r="F130" s="208"/>
      <c r="G130" s="4"/>
      <c r="H130" s="209"/>
      <c r="I130" s="36"/>
    </row>
    <row r="131" spans="1:9" ht="9" customHeight="1" x14ac:dyDescent="0.2">
      <c r="A131" s="1"/>
      <c r="F131" s="4"/>
      <c r="G131" s="8"/>
      <c r="H131" s="4"/>
      <c r="I131" s="4"/>
    </row>
    <row r="132" spans="1:9" ht="15" customHeight="1" x14ac:dyDescent="0.25">
      <c r="B132" s="7" t="s">
        <v>288</v>
      </c>
      <c r="C132" s="8"/>
      <c r="D132" s="8"/>
      <c r="E132" s="8"/>
      <c r="F132" s="8"/>
      <c r="H132" s="8"/>
      <c r="I132" s="8"/>
    </row>
    <row r="133" spans="1:9" x14ac:dyDescent="0.2">
      <c r="B133" s="9"/>
      <c r="C133" s="10" t="str">
        <f>C3</f>
        <v>MOIS DE JANVIER 2024</v>
      </c>
      <c r="D133" s="11"/>
      <c r="G133" s="15"/>
    </row>
    <row r="134" spans="1:9" ht="14.25" customHeight="1" x14ac:dyDescent="0.2">
      <c r="B134" s="12" t="str">
        <f>B4</f>
        <v xml:space="preserve">             V - ASSURANCE ACCIDENTS DU TRAVAIL : DEPENSES en milliers d'euros</v>
      </c>
      <c r="C134" s="13"/>
      <c r="D134" s="13"/>
      <c r="E134" s="13"/>
      <c r="F134" s="14"/>
      <c r="G134" s="20"/>
      <c r="H134" s="5"/>
      <c r="I134" s="5"/>
    </row>
    <row r="135" spans="1:9" ht="12" customHeight="1" x14ac:dyDescent="0.2">
      <c r="B135" s="16" t="s">
        <v>4</v>
      </c>
      <c r="C135" s="18" t="s">
        <v>6</v>
      </c>
      <c r="D135" s="219" t="s">
        <v>3</v>
      </c>
      <c r="E135" s="219" t="s">
        <v>237</v>
      </c>
      <c r="F135" s="19" t="str">
        <f>Maladie_mnt!$H$5</f>
        <v>GAM</v>
      </c>
      <c r="G135" s="23"/>
      <c r="H135" s="5"/>
      <c r="I135" s="5"/>
    </row>
    <row r="136" spans="1:9" ht="9.75" customHeight="1" x14ac:dyDescent="0.2">
      <c r="B136" s="21"/>
      <c r="C136" s="44"/>
      <c r="D136" s="220" t="s">
        <v>241</v>
      </c>
      <c r="E136" s="220" t="s">
        <v>239</v>
      </c>
      <c r="F136" s="22" t="str">
        <f>Maladie_mnt!$H$6</f>
        <v>en %</v>
      </c>
      <c r="G136" s="36"/>
      <c r="H136" s="5"/>
      <c r="I136" s="5"/>
    </row>
    <row r="137" spans="1:9" s="28" customFormat="1" ht="6" customHeight="1" x14ac:dyDescent="0.2">
      <c r="A137" s="24"/>
      <c r="B137" s="35"/>
      <c r="C137" s="291"/>
      <c r="D137" s="292"/>
      <c r="E137" s="292"/>
      <c r="F137" s="178"/>
      <c r="G137" s="36"/>
    </row>
    <row r="138" spans="1:9" s="28" customFormat="1" ht="13.5" customHeight="1" x14ac:dyDescent="0.2">
      <c r="A138" s="24"/>
      <c r="B138" s="31" t="s">
        <v>121</v>
      </c>
      <c r="C138" s="289"/>
      <c r="D138" s="290"/>
      <c r="E138" s="290"/>
      <c r="F138" s="178"/>
      <c r="G138" s="36"/>
    </row>
    <row r="139" spans="1:9" s="28" customFormat="1" ht="10.5" customHeight="1" x14ac:dyDescent="0.2">
      <c r="A139" s="24"/>
      <c r="B139" s="16" t="s">
        <v>116</v>
      </c>
      <c r="C139" s="289">
        <v>5839.2800000000007</v>
      </c>
      <c r="D139" s="290"/>
      <c r="E139" s="290"/>
      <c r="F139" s="179">
        <v>-1.9066721766972772E-2</v>
      </c>
      <c r="G139" s="36"/>
      <c r="H139" s="5"/>
    </row>
    <row r="140" spans="1:9" s="28" customFormat="1" ht="10.5" customHeight="1" x14ac:dyDescent="0.2">
      <c r="A140" s="24"/>
      <c r="B140" s="16" t="s">
        <v>117</v>
      </c>
      <c r="C140" s="289">
        <v>5466.1900000000005</v>
      </c>
      <c r="D140" s="290"/>
      <c r="E140" s="290"/>
      <c r="F140" s="179">
        <v>-0.39344889879182232</v>
      </c>
      <c r="G140" s="36"/>
      <c r="H140" s="5"/>
    </row>
    <row r="141" spans="1:9" s="28" customFormat="1" ht="10.5" customHeight="1" x14ac:dyDescent="0.2">
      <c r="A141" s="24"/>
      <c r="B141" s="16" t="s">
        <v>118</v>
      </c>
      <c r="C141" s="289">
        <v>193.5</v>
      </c>
      <c r="D141" s="290"/>
      <c r="E141" s="290"/>
      <c r="F141" s="179"/>
      <c r="G141" s="36"/>
      <c r="H141" s="5"/>
    </row>
    <row r="142" spans="1:9" s="28" customFormat="1" ht="10.5" customHeight="1" x14ac:dyDescent="0.2">
      <c r="A142" s="24"/>
      <c r="B142" s="16" t="s">
        <v>166</v>
      </c>
      <c r="C142" s="289">
        <v>1051.6100000000001</v>
      </c>
      <c r="D142" s="290"/>
      <c r="E142" s="290"/>
      <c r="F142" s="179">
        <v>-4.8884828970931493E-2</v>
      </c>
      <c r="G142" s="36"/>
      <c r="H142" s="5"/>
    </row>
    <row r="143" spans="1:9" s="28" customFormat="1" ht="10.5" customHeight="1" x14ac:dyDescent="0.2">
      <c r="A143" s="24"/>
      <c r="B143" s="16" t="s">
        <v>22</v>
      </c>
      <c r="C143" s="289">
        <v>920.8</v>
      </c>
      <c r="D143" s="290"/>
      <c r="E143" s="290"/>
      <c r="F143" s="179">
        <v>-0.18325350363668624</v>
      </c>
      <c r="G143" s="36"/>
      <c r="H143" s="5"/>
    </row>
    <row r="144" spans="1:9" s="28" customFormat="1" ht="10.5" customHeight="1" x14ac:dyDescent="0.2">
      <c r="A144" s="24"/>
      <c r="B144" s="16" t="s">
        <v>115</v>
      </c>
      <c r="C144" s="289">
        <v>1019.7</v>
      </c>
      <c r="D144" s="290"/>
      <c r="E144" s="290"/>
      <c r="F144" s="179">
        <v>0.53204723699630385</v>
      </c>
      <c r="G144" s="36"/>
      <c r="H144" s="5"/>
    </row>
    <row r="145" spans="1:8" s="28" customFormat="1" ht="10.5" customHeight="1" x14ac:dyDescent="0.2">
      <c r="A145" s="24"/>
      <c r="B145" s="16" t="s">
        <v>114</v>
      </c>
      <c r="C145" s="289">
        <v>340.45000000000005</v>
      </c>
      <c r="D145" s="290"/>
      <c r="E145" s="290">
        <v>172.8</v>
      </c>
      <c r="F145" s="179">
        <v>0.9701967592592593</v>
      </c>
      <c r="G145" s="36"/>
      <c r="H145" s="5"/>
    </row>
    <row r="146" spans="1:8" s="28" customFormat="1" ht="10.5" customHeight="1" x14ac:dyDescent="0.2">
      <c r="A146" s="24"/>
      <c r="B146" s="16" t="s">
        <v>100</v>
      </c>
      <c r="C146" s="289"/>
      <c r="D146" s="290"/>
      <c r="E146" s="290"/>
      <c r="F146" s="179"/>
      <c r="G146" s="36"/>
      <c r="H146" s="5"/>
    </row>
    <row r="147" spans="1:8" s="28" customFormat="1" ht="10.5" hidden="1" customHeight="1" x14ac:dyDescent="0.2">
      <c r="A147" s="24"/>
      <c r="B147" s="16" t="s">
        <v>98</v>
      </c>
      <c r="C147" s="289"/>
      <c r="D147" s="290"/>
      <c r="E147" s="290"/>
      <c r="F147" s="179"/>
      <c r="G147" s="36"/>
      <c r="H147" s="5"/>
    </row>
    <row r="148" spans="1:8" s="28" customFormat="1" ht="12.75" customHeight="1" x14ac:dyDescent="0.2">
      <c r="A148" s="24"/>
      <c r="B148" s="16" t="s">
        <v>412</v>
      </c>
      <c r="C148" s="289"/>
      <c r="D148" s="290"/>
      <c r="E148" s="290"/>
      <c r="F148" s="179"/>
      <c r="G148" s="36"/>
      <c r="H148" s="5"/>
    </row>
    <row r="149" spans="1:8" s="28" customFormat="1" ht="12.75" customHeight="1" x14ac:dyDescent="0.2">
      <c r="A149" s="24"/>
      <c r="B149" s="16" t="s">
        <v>374</v>
      </c>
      <c r="C149" s="289"/>
      <c r="D149" s="290"/>
      <c r="E149" s="290"/>
      <c r="F149" s="179"/>
      <c r="G149" s="36"/>
      <c r="H149" s="5"/>
    </row>
    <row r="150" spans="1:8" s="28" customFormat="1" ht="12.75" customHeight="1" x14ac:dyDescent="0.2">
      <c r="A150" s="24"/>
      <c r="B150" s="574" t="s">
        <v>451</v>
      </c>
      <c r="C150" s="289"/>
      <c r="D150" s="290"/>
      <c r="E150" s="290"/>
      <c r="F150" s="179"/>
      <c r="G150" s="36"/>
      <c r="H150" s="5"/>
    </row>
    <row r="151" spans="1:8" s="28" customFormat="1" ht="12.75" hidden="1" customHeight="1" x14ac:dyDescent="0.2">
      <c r="A151" s="24"/>
      <c r="B151" s="579"/>
      <c r="C151" s="289"/>
      <c r="D151" s="290"/>
      <c r="E151" s="290"/>
      <c r="F151" s="179"/>
      <c r="G151" s="36"/>
      <c r="H151" s="5"/>
    </row>
    <row r="152" spans="1:8" s="28" customFormat="1" ht="12.75" customHeight="1" x14ac:dyDescent="0.2">
      <c r="A152" s="24"/>
      <c r="B152" s="269" t="s">
        <v>99</v>
      </c>
      <c r="C152" s="289"/>
      <c r="D152" s="290"/>
      <c r="E152" s="290"/>
      <c r="F152" s="179"/>
      <c r="G152" s="36"/>
      <c r="H152" s="5"/>
    </row>
    <row r="153" spans="1:8" s="28" customFormat="1" ht="11.25" customHeight="1" x14ac:dyDescent="0.2">
      <c r="A153" s="24"/>
      <c r="B153" s="35" t="s">
        <v>119</v>
      </c>
      <c r="C153" s="291">
        <v>14831.53</v>
      </c>
      <c r="D153" s="292"/>
      <c r="E153" s="292">
        <v>172.8</v>
      </c>
      <c r="F153" s="178">
        <v>-0.17767715265017914</v>
      </c>
      <c r="G153" s="36"/>
    </row>
    <row r="154" spans="1:8" s="28" customFormat="1" ht="14.25" customHeight="1" x14ac:dyDescent="0.2">
      <c r="A154" s="24"/>
      <c r="B154" s="31" t="s">
        <v>243</v>
      </c>
      <c r="C154" s="291"/>
      <c r="D154" s="292"/>
      <c r="E154" s="292"/>
      <c r="F154" s="178"/>
      <c r="G154" s="36"/>
    </row>
    <row r="155" spans="1:8" s="28" customFormat="1" ht="10.5" customHeight="1" x14ac:dyDescent="0.2">
      <c r="A155" s="24"/>
      <c r="B155" s="16" t="s">
        <v>22</v>
      </c>
      <c r="C155" s="289">
        <v>282377.02</v>
      </c>
      <c r="D155" s="290"/>
      <c r="E155" s="290">
        <v>104.5</v>
      </c>
      <c r="F155" s="179">
        <v>0.22742118643128451</v>
      </c>
      <c r="G155" s="36"/>
      <c r="H155" s="5"/>
    </row>
    <row r="156" spans="1:8" s="28" customFormat="1" ht="10.5" customHeight="1" x14ac:dyDescent="0.2">
      <c r="A156" s="24"/>
      <c r="B156" s="16" t="s">
        <v>104</v>
      </c>
      <c r="C156" s="289">
        <v>66807.81</v>
      </c>
      <c r="D156" s="290"/>
      <c r="E156" s="290"/>
      <c r="F156" s="179">
        <v>-0.1898697783024953</v>
      </c>
      <c r="G156" s="36"/>
      <c r="H156" s="5"/>
    </row>
    <row r="157" spans="1:8" s="28" customFormat="1" ht="10.5" customHeight="1" x14ac:dyDescent="0.2">
      <c r="A157" s="24"/>
      <c r="B157" s="33" t="s">
        <v>106</v>
      </c>
      <c r="C157" s="289">
        <v>65966.03</v>
      </c>
      <c r="D157" s="290"/>
      <c r="E157" s="290"/>
      <c r="F157" s="179">
        <v>-0.17943778963036527</v>
      </c>
      <c r="G157" s="36"/>
      <c r="H157" s="5"/>
    </row>
    <row r="158" spans="1:8" s="28" customFormat="1" ht="10.5" customHeight="1" x14ac:dyDescent="0.2">
      <c r="A158" s="24"/>
      <c r="B158" s="33" t="s">
        <v>304</v>
      </c>
      <c r="C158" s="289">
        <v>11430.310000000001</v>
      </c>
      <c r="D158" s="290"/>
      <c r="E158" s="290"/>
      <c r="F158" s="179">
        <v>-0.23214362488243967</v>
      </c>
      <c r="G158" s="36"/>
      <c r="H158" s="5"/>
    </row>
    <row r="159" spans="1:8" s="28" customFormat="1" ht="10.5" customHeight="1" x14ac:dyDescent="0.2">
      <c r="A159" s="24"/>
      <c r="B159" s="33" t="s">
        <v>305</v>
      </c>
      <c r="C159" s="289"/>
      <c r="D159" s="290"/>
      <c r="E159" s="290"/>
      <c r="F159" s="179"/>
      <c r="G159" s="36"/>
      <c r="H159" s="5"/>
    </row>
    <row r="160" spans="1:8" s="28" customFormat="1" ht="10.5" customHeight="1" x14ac:dyDescent="0.2">
      <c r="A160" s="24"/>
      <c r="B160" s="33" t="s">
        <v>306</v>
      </c>
      <c r="C160" s="289">
        <v>2324.59</v>
      </c>
      <c r="D160" s="290"/>
      <c r="E160" s="290"/>
      <c r="F160" s="179">
        <v>-3.4815067014332901E-2</v>
      </c>
      <c r="G160" s="36"/>
      <c r="H160" s="5"/>
    </row>
    <row r="161" spans="1:9" s="28" customFormat="1" ht="10.5" customHeight="1" x14ac:dyDescent="0.2">
      <c r="A161" s="24"/>
      <c r="B161" s="33" t="s">
        <v>307</v>
      </c>
      <c r="C161" s="289">
        <v>6681.6100000000015</v>
      </c>
      <c r="D161" s="290"/>
      <c r="E161" s="290"/>
      <c r="F161" s="179">
        <v>-0.27324037112370403</v>
      </c>
      <c r="G161" s="36"/>
      <c r="H161" s="5"/>
    </row>
    <row r="162" spans="1:9" s="28" customFormat="1" ht="10.5" customHeight="1" x14ac:dyDescent="0.2">
      <c r="A162" s="24"/>
      <c r="B162" s="33" t="s">
        <v>308</v>
      </c>
      <c r="C162" s="289">
        <v>25099.67</v>
      </c>
      <c r="D162" s="290"/>
      <c r="E162" s="290"/>
      <c r="F162" s="179">
        <v>-1.5790303328790167E-2</v>
      </c>
      <c r="G162" s="36"/>
      <c r="H162" s="5"/>
    </row>
    <row r="163" spans="1:9" s="28" customFormat="1" ht="10.5" customHeight="1" x14ac:dyDescent="0.2">
      <c r="A163" s="24"/>
      <c r="B163" s="33" t="s">
        <v>309</v>
      </c>
      <c r="C163" s="289">
        <v>20429.849999999999</v>
      </c>
      <c r="D163" s="290"/>
      <c r="E163" s="290"/>
      <c r="F163" s="179">
        <v>-0.28065833449527411</v>
      </c>
      <c r="G163" s="34"/>
      <c r="H163" s="5"/>
    </row>
    <row r="164" spans="1:9" ht="10.5" customHeight="1" x14ac:dyDescent="0.2">
      <c r="B164" s="33" t="s">
        <v>105</v>
      </c>
      <c r="C164" s="289">
        <v>841.78</v>
      </c>
      <c r="D164" s="290"/>
      <c r="E164" s="290"/>
      <c r="F164" s="179">
        <v>-0.59417816474308915</v>
      </c>
      <c r="G164" s="34"/>
      <c r="H164" s="5"/>
      <c r="I164" s="5"/>
    </row>
    <row r="165" spans="1:9" ht="10.5" customHeight="1" x14ac:dyDescent="0.2">
      <c r="B165" s="16" t="s">
        <v>116</v>
      </c>
      <c r="C165" s="289">
        <v>2438.9599999999996</v>
      </c>
      <c r="D165" s="290"/>
      <c r="E165" s="290"/>
      <c r="F165" s="179">
        <v>-0.56041468408455186</v>
      </c>
      <c r="G165" s="34"/>
      <c r="H165" s="5"/>
      <c r="I165" s="5"/>
    </row>
    <row r="166" spans="1:9" ht="10.5" customHeight="1" x14ac:dyDescent="0.2">
      <c r="B166" s="16" t="s">
        <v>117</v>
      </c>
      <c r="C166" s="289">
        <v>3602.63</v>
      </c>
      <c r="D166" s="290"/>
      <c r="E166" s="290"/>
      <c r="F166" s="179">
        <v>0.54494656671869901</v>
      </c>
      <c r="G166" s="34"/>
      <c r="H166" s="5"/>
      <c r="I166" s="5"/>
    </row>
    <row r="167" spans="1:9" ht="10.5" customHeight="1" x14ac:dyDescent="0.2">
      <c r="B167" s="16" t="s">
        <v>118</v>
      </c>
      <c r="C167" s="289"/>
      <c r="D167" s="290"/>
      <c r="E167" s="290"/>
      <c r="F167" s="179"/>
      <c r="G167" s="36"/>
      <c r="H167" s="5"/>
      <c r="I167" s="5"/>
    </row>
    <row r="168" spans="1:9" s="28" customFormat="1" ht="10.5" customHeight="1" x14ac:dyDescent="0.2">
      <c r="A168" s="24"/>
      <c r="B168" s="16" t="s">
        <v>115</v>
      </c>
      <c r="C168" s="289">
        <v>419</v>
      </c>
      <c r="D168" s="290"/>
      <c r="E168" s="290"/>
      <c r="F168" s="179"/>
      <c r="G168" s="36"/>
      <c r="H168" s="5"/>
    </row>
    <row r="169" spans="1:9" s="28" customFormat="1" ht="10.5" customHeight="1" x14ac:dyDescent="0.2">
      <c r="A169" s="24"/>
      <c r="B169" s="16" t="s">
        <v>114</v>
      </c>
      <c r="C169" s="289">
        <v>518.40000000000009</v>
      </c>
      <c r="D169" s="290"/>
      <c r="E169" s="290"/>
      <c r="F169" s="179">
        <v>0.25901639344262306</v>
      </c>
      <c r="G169" s="20"/>
      <c r="H169" s="5"/>
    </row>
    <row r="170" spans="1:9" ht="10.5" customHeight="1" x14ac:dyDescent="0.2">
      <c r="B170" s="16" t="s">
        <v>95</v>
      </c>
      <c r="C170" s="289">
        <v>588.80000000000007</v>
      </c>
      <c r="D170" s="290"/>
      <c r="E170" s="290"/>
      <c r="F170" s="179">
        <v>-0.51879699248120292</v>
      </c>
      <c r="G170" s="20"/>
      <c r="H170" s="5"/>
      <c r="I170" s="5"/>
    </row>
    <row r="171" spans="1:9" ht="10.5" customHeight="1" x14ac:dyDescent="0.2">
      <c r="B171" s="16" t="s">
        <v>381</v>
      </c>
      <c r="C171" s="289">
        <v>1463.1</v>
      </c>
      <c r="D171" s="290"/>
      <c r="E171" s="290"/>
      <c r="F171" s="179">
        <v>-0.22448611803118801</v>
      </c>
      <c r="G171" s="20"/>
      <c r="H171" s="5"/>
      <c r="I171" s="5"/>
    </row>
    <row r="172" spans="1:9" s="486" customFormat="1" ht="10.5" customHeight="1" x14ac:dyDescent="0.2">
      <c r="A172" s="452"/>
      <c r="B172" s="563" t="s">
        <v>310</v>
      </c>
      <c r="C172" s="568"/>
      <c r="D172" s="569"/>
      <c r="E172" s="569"/>
      <c r="F172" s="570"/>
      <c r="G172" s="494"/>
    </row>
    <row r="173" spans="1:9" s="486" customFormat="1" ht="10.5" customHeight="1" x14ac:dyDescent="0.2">
      <c r="A173" s="452"/>
      <c r="B173" s="563" t="s">
        <v>311</v>
      </c>
      <c r="C173" s="568"/>
      <c r="D173" s="569"/>
      <c r="E173" s="569"/>
      <c r="F173" s="570"/>
      <c r="G173" s="494"/>
    </row>
    <row r="174" spans="1:9" s="486" customFormat="1" ht="10.5" customHeight="1" x14ac:dyDescent="0.2">
      <c r="A174" s="452"/>
      <c r="B174" s="563" t="s">
        <v>312</v>
      </c>
      <c r="C174" s="568"/>
      <c r="D174" s="569"/>
      <c r="E174" s="569"/>
      <c r="F174" s="570"/>
      <c r="G174" s="494"/>
    </row>
    <row r="175" spans="1:9" s="486" customFormat="1" ht="10.5" customHeight="1" x14ac:dyDescent="0.2">
      <c r="A175" s="452"/>
      <c r="B175" s="563" t="s">
        <v>313</v>
      </c>
      <c r="C175" s="568"/>
      <c r="D175" s="569"/>
      <c r="E175" s="569"/>
      <c r="F175" s="570"/>
      <c r="G175" s="571"/>
    </row>
    <row r="176" spans="1:9" ht="10.5" customHeight="1" x14ac:dyDescent="0.2">
      <c r="B176" s="269" t="s">
        <v>412</v>
      </c>
      <c r="C176" s="289"/>
      <c r="D176" s="290"/>
      <c r="E176" s="290"/>
      <c r="F176" s="179"/>
      <c r="G176" s="34"/>
      <c r="H176" s="5"/>
      <c r="I176" s="5"/>
    </row>
    <row r="177" spans="1:9" ht="10.5" customHeight="1" x14ac:dyDescent="0.2">
      <c r="B177" s="16" t="s">
        <v>100</v>
      </c>
      <c r="C177" s="289">
        <v>290.5</v>
      </c>
      <c r="D177" s="290"/>
      <c r="E177" s="290"/>
      <c r="F177" s="179">
        <v>-0.3382687927107062</v>
      </c>
      <c r="G177" s="34"/>
      <c r="H177" s="5"/>
      <c r="I177" s="5"/>
    </row>
    <row r="178" spans="1:9" ht="10.5" customHeight="1" x14ac:dyDescent="0.2">
      <c r="B178" s="16" t="s">
        <v>94</v>
      </c>
      <c r="C178" s="289"/>
      <c r="D178" s="290"/>
      <c r="E178" s="290"/>
      <c r="F178" s="179"/>
      <c r="G178" s="34"/>
      <c r="H178" s="5"/>
      <c r="I178" s="5"/>
    </row>
    <row r="179" spans="1:9" ht="10.5" customHeight="1" x14ac:dyDescent="0.2">
      <c r="B179" s="16" t="s">
        <v>92</v>
      </c>
      <c r="C179" s="289"/>
      <c r="D179" s="290"/>
      <c r="E179" s="290"/>
      <c r="F179" s="179"/>
      <c r="G179" s="34"/>
      <c r="H179" s="5"/>
      <c r="I179" s="5"/>
    </row>
    <row r="180" spans="1:9" ht="10.5" customHeight="1" x14ac:dyDescent="0.2">
      <c r="B180" s="16" t="s">
        <v>93</v>
      </c>
      <c r="C180" s="289"/>
      <c r="D180" s="290"/>
      <c r="E180" s="290"/>
      <c r="F180" s="179"/>
      <c r="G180" s="27"/>
      <c r="H180" s="5"/>
      <c r="I180" s="5"/>
    </row>
    <row r="181" spans="1:9" s="28" customFormat="1" ht="10.5" customHeight="1" x14ac:dyDescent="0.2">
      <c r="A181" s="24"/>
      <c r="B181" s="16" t="s">
        <v>303</v>
      </c>
      <c r="C181" s="289"/>
      <c r="D181" s="290"/>
      <c r="E181" s="290"/>
      <c r="F181" s="179"/>
      <c r="G181" s="34"/>
      <c r="H181" s="5"/>
    </row>
    <row r="182" spans="1:9" ht="10.5" customHeight="1" x14ac:dyDescent="0.2">
      <c r="B182" s="16" t="s">
        <v>123</v>
      </c>
      <c r="C182" s="289">
        <v>35.28</v>
      </c>
      <c r="D182" s="290"/>
      <c r="E182" s="290"/>
      <c r="F182" s="179">
        <v>-0.23636363636363633</v>
      </c>
      <c r="G182" s="34"/>
      <c r="H182" s="5"/>
      <c r="I182" s="5"/>
    </row>
    <row r="183" spans="1:9" ht="10.5" customHeight="1" x14ac:dyDescent="0.2">
      <c r="B183" s="16" t="s">
        <v>107</v>
      </c>
      <c r="C183" s="289"/>
      <c r="D183" s="290"/>
      <c r="E183" s="290"/>
      <c r="F183" s="179"/>
      <c r="G183" s="20"/>
      <c r="H183" s="5"/>
      <c r="I183" s="5"/>
    </row>
    <row r="184" spans="1:9" ht="10.5" customHeight="1" x14ac:dyDescent="0.2">
      <c r="B184" s="33" t="s">
        <v>110</v>
      </c>
      <c r="C184" s="289"/>
      <c r="D184" s="290"/>
      <c r="E184" s="290"/>
      <c r="F184" s="179"/>
      <c r="G184" s="34"/>
      <c r="H184" s="5"/>
      <c r="I184" s="5"/>
    </row>
    <row r="185" spans="1:9" ht="10.5" customHeight="1" x14ac:dyDescent="0.2">
      <c r="B185" s="33" t="s">
        <v>109</v>
      </c>
      <c r="C185" s="289"/>
      <c r="D185" s="290"/>
      <c r="E185" s="290"/>
      <c r="F185" s="179"/>
      <c r="G185" s="34"/>
      <c r="H185" s="5"/>
      <c r="I185" s="5"/>
    </row>
    <row r="186" spans="1:9" ht="10.5" customHeight="1" x14ac:dyDescent="0.2">
      <c r="B186" s="33" t="s">
        <v>111</v>
      </c>
      <c r="C186" s="289"/>
      <c r="D186" s="290"/>
      <c r="E186" s="290"/>
      <c r="F186" s="179"/>
      <c r="G186" s="34"/>
      <c r="H186" s="5"/>
      <c r="I186" s="5"/>
    </row>
    <row r="187" spans="1:9" ht="10.5" customHeight="1" x14ac:dyDescent="0.2">
      <c r="B187" s="33" t="s">
        <v>112</v>
      </c>
      <c r="C187" s="289"/>
      <c r="D187" s="290"/>
      <c r="E187" s="290"/>
      <c r="F187" s="179"/>
      <c r="G187" s="34"/>
      <c r="H187" s="5"/>
      <c r="I187" s="5"/>
    </row>
    <row r="188" spans="1:9" ht="10.5" customHeight="1" x14ac:dyDescent="0.2">
      <c r="B188" s="16" t="s">
        <v>256</v>
      </c>
      <c r="C188" s="289"/>
      <c r="D188" s="290"/>
      <c r="E188" s="290"/>
      <c r="F188" s="179"/>
      <c r="G188" s="47"/>
      <c r="H188" s="5"/>
      <c r="I188" s="5"/>
    </row>
    <row r="189" spans="1:9" s="28" customFormat="1" ht="10.5" customHeight="1" x14ac:dyDescent="0.2">
      <c r="A189" s="24"/>
      <c r="B189" s="16" t="s">
        <v>96</v>
      </c>
      <c r="C189" s="289"/>
      <c r="D189" s="290"/>
      <c r="E189" s="290"/>
      <c r="F189" s="179"/>
      <c r="G189" s="47"/>
      <c r="H189" s="5"/>
    </row>
    <row r="190" spans="1:9" s="28" customFormat="1" ht="10.5" customHeight="1" x14ac:dyDescent="0.2">
      <c r="A190" s="24"/>
      <c r="B190" s="16" t="s">
        <v>103</v>
      </c>
      <c r="C190" s="295"/>
      <c r="D190" s="296"/>
      <c r="E190" s="296"/>
      <c r="F190" s="190"/>
      <c r="G190" s="47"/>
      <c r="H190" s="5"/>
    </row>
    <row r="191" spans="1:9" s="28" customFormat="1" ht="10.5" customHeight="1" x14ac:dyDescent="0.2">
      <c r="A191" s="24"/>
      <c r="B191" s="16" t="s">
        <v>91</v>
      </c>
      <c r="C191" s="295">
        <v>320</v>
      </c>
      <c r="D191" s="296"/>
      <c r="E191" s="296"/>
      <c r="F191" s="190">
        <v>-0.57894736842105265</v>
      </c>
      <c r="G191" s="47"/>
      <c r="H191" s="5"/>
    </row>
    <row r="192" spans="1:9" s="28" customFormat="1" ht="10.5" customHeight="1" x14ac:dyDescent="0.2">
      <c r="A192" s="24"/>
      <c r="B192" s="268" t="s">
        <v>255</v>
      </c>
      <c r="C192" s="295"/>
      <c r="D192" s="296"/>
      <c r="E192" s="296"/>
      <c r="F192" s="190"/>
      <c r="G192" s="47"/>
      <c r="H192" s="5"/>
    </row>
    <row r="193" spans="1:9" s="28" customFormat="1" ht="10.5" customHeight="1" x14ac:dyDescent="0.2">
      <c r="A193" s="24"/>
      <c r="B193" s="16" t="s">
        <v>411</v>
      </c>
      <c r="C193" s="295"/>
      <c r="D193" s="296"/>
      <c r="E193" s="296"/>
      <c r="F193" s="190"/>
      <c r="G193" s="47"/>
      <c r="H193" s="5"/>
    </row>
    <row r="194" spans="1:9" s="28" customFormat="1" ht="10.5" customHeight="1" x14ac:dyDescent="0.2">
      <c r="A194" s="24"/>
      <c r="B194" s="16" t="s">
        <v>97</v>
      </c>
      <c r="C194" s="295"/>
      <c r="D194" s="296"/>
      <c r="E194" s="296"/>
      <c r="F194" s="190"/>
      <c r="G194" s="47"/>
      <c r="H194" s="5"/>
    </row>
    <row r="195" spans="1:9" s="28" customFormat="1" ht="10.5" customHeight="1" x14ac:dyDescent="0.2">
      <c r="A195" s="24"/>
      <c r="B195" s="16" t="s">
        <v>374</v>
      </c>
      <c r="C195" s="295"/>
      <c r="D195" s="296"/>
      <c r="E195" s="296"/>
      <c r="F195" s="190"/>
      <c r="G195" s="47"/>
      <c r="H195" s="5"/>
    </row>
    <row r="196" spans="1:9" s="28" customFormat="1" ht="10.5" customHeight="1" x14ac:dyDescent="0.2">
      <c r="A196" s="24"/>
      <c r="B196" s="574" t="s">
        <v>460</v>
      </c>
      <c r="C196" s="295"/>
      <c r="D196" s="296"/>
      <c r="E196" s="296"/>
      <c r="F196" s="190"/>
      <c r="G196" s="47"/>
      <c r="H196" s="5"/>
    </row>
    <row r="197" spans="1:9" s="28" customFormat="1" ht="10.5" customHeight="1" x14ac:dyDescent="0.2">
      <c r="A197" s="24"/>
      <c r="B197" s="16" t="s">
        <v>491</v>
      </c>
      <c r="C197" s="295"/>
      <c r="D197" s="296"/>
      <c r="E197" s="296"/>
      <c r="F197" s="190"/>
      <c r="G197" s="47"/>
      <c r="H197" s="5"/>
    </row>
    <row r="198" spans="1:9" s="28" customFormat="1" ht="10.5" customHeight="1" x14ac:dyDescent="0.2">
      <c r="A198" s="24"/>
      <c r="B198" s="574" t="s">
        <v>489</v>
      </c>
      <c r="C198" s="295"/>
      <c r="D198" s="296"/>
      <c r="E198" s="296"/>
      <c r="F198" s="190"/>
      <c r="G198" s="47"/>
      <c r="H198" s="5"/>
    </row>
    <row r="199" spans="1:9" s="28" customFormat="1" ht="10.5" customHeight="1" x14ac:dyDescent="0.2">
      <c r="A199" s="24"/>
      <c r="B199" s="16" t="s">
        <v>99</v>
      </c>
      <c r="C199" s="295">
        <v>160</v>
      </c>
      <c r="D199" s="296"/>
      <c r="E199" s="296"/>
      <c r="F199" s="190"/>
      <c r="G199" s="47"/>
      <c r="H199" s="5"/>
    </row>
    <row r="200" spans="1:9" s="28" customFormat="1" ht="10.5" customHeight="1" x14ac:dyDescent="0.2">
      <c r="A200" s="24"/>
      <c r="B200" s="16" t="s">
        <v>98</v>
      </c>
      <c r="C200" s="295"/>
      <c r="D200" s="296"/>
      <c r="E200" s="296"/>
      <c r="F200" s="190"/>
      <c r="G200" s="47"/>
      <c r="H200" s="5"/>
    </row>
    <row r="201" spans="1:9" s="28" customFormat="1" ht="10.5" customHeight="1" x14ac:dyDescent="0.2">
      <c r="A201" s="24"/>
      <c r="B201" s="16" t="s">
        <v>279</v>
      </c>
      <c r="C201" s="295">
        <v>-8771</v>
      </c>
      <c r="D201" s="296"/>
      <c r="E201" s="296">
        <v>-4</v>
      </c>
      <c r="F201" s="190">
        <v>-2.6526082130965634E-2</v>
      </c>
      <c r="G201" s="47"/>
      <c r="H201" s="5"/>
    </row>
    <row r="202" spans="1:9" s="28" customFormat="1" ht="11.25" customHeight="1" x14ac:dyDescent="0.2">
      <c r="A202" s="24"/>
      <c r="B202" s="35" t="s">
        <v>245</v>
      </c>
      <c r="C202" s="297">
        <v>350255.50000000006</v>
      </c>
      <c r="D202" s="298"/>
      <c r="E202" s="298">
        <v>100.5</v>
      </c>
      <c r="F202" s="180">
        <v>9.9344568662414146E-2</v>
      </c>
      <c r="G202" s="47"/>
    </row>
    <row r="203" spans="1:9" ht="10.5" customHeight="1" x14ac:dyDescent="0.2">
      <c r="B203" s="31" t="s">
        <v>278</v>
      </c>
      <c r="C203" s="297"/>
      <c r="D203" s="298"/>
      <c r="E203" s="298"/>
      <c r="F203" s="180"/>
      <c r="G203" s="47"/>
      <c r="H203" s="5"/>
      <c r="I203" s="5"/>
    </row>
    <row r="204" spans="1:9" ht="10.5" customHeight="1" x14ac:dyDescent="0.2">
      <c r="B204" s="16" t="s">
        <v>22</v>
      </c>
      <c r="C204" s="295">
        <v>7952023.6300000036</v>
      </c>
      <c r="D204" s="296">
        <v>438557.10999999993</v>
      </c>
      <c r="E204" s="296">
        <v>7334.9</v>
      </c>
      <c r="F204" s="190">
        <v>3.2509633908203606E-2</v>
      </c>
      <c r="G204" s="47"/>
      <c r="H204" s="5"/>
      <c r="I204" s="5"/>
    </row>
    <row r="205" spans="1:9" ht="10.5" customHeight="1" x14ac:dyDescent="0.2">
      <c r="B205" s="16" t="s">
        <v>104</v>
      </c>
      <c r="C205" s="295">
        <v>6360828.9900000021</v>
      </c>
      <c r="D205" s="296">
        <v>2884334.5800000024</v>
      </c>
      <c r="E205" s="296">
        <v>10006.400000000001</v>
      </c>
      <c r="F205" s="190">
        <v>2.344085273730423E-2</v>
      </c>
      <c r="G205" s="47"/>
      <c r="H205" s="5"/>
      <c r="I205" s="5"/>
    </row>
    <row r="206" spans="1:9" ht="10.5" customHeight="1" x14ac:dyDescent="0.2">
      <c r="B206" s="33" t="s">
        <v>106</v>
      </c>
      <c r="C206" s="295">
        <v>6346537.3500000015</v>
      </c>
      <c r="D206" s="296">
        <v>2882401.3000000021</v>
      </c>
      <c r="E206" s="296">
        <v>9988.73</v>
      </c>
      <c r="F206" s="190">
        <v>2.4257069597676928E-2</v>
      </c>
      <c r="G206" s="47"/>
      <c r="H206" s="5"/>
      <c r="I206" s="5"/>
    </row>
    <row r="207" spans="1:9" ht="10.5" customHeight="1" x14ac:dyDescent="0.2">
      <c r="B207" s="33" t="s">
        <v>304</v>
      </c>
      <c r="C207" s="295">
        <v>1885840.0800000017</v>
      </c>
      <c r="D207" s="296">
        <v>1758158.5600000017</v>
      </c>
      <c r="E207" s="296">
        <v>3527.9600000000005</v>
      </c>
      <c r="F207" s="190">
        <v>4.2801617612044929E-2</v>
      </c>
      <c r="G207" s="47"/>
      <c r="H207" s="5"/>
      <c r="I207" s="5"/>
    </row>
    <row r="208" spans="1:9" ht="10.5" customHeight="1" x14ac:dyDescent="0.2">
      <c r="B208" s="33" t="s">
        <v>305</v>
      </c>
      <c r="C208" s="295"/>
      <c r="D208" s="296"/>
      <c r="E208" s="296"/>
      <c r="F208" s="190"/>
      <c r="G208" s="47"/>
      <c r="H208" s="5"/>
      <c r="I208" s="5"/>
    </row>
    <row r="209" spans="2:9" ht="10.5" customHeight="1" x14ac:dyDescent="0.2">
      <c r="B209" s="33" t="s">
        <v>306</v>
      </c>
      <c r="C209" s="295">
        <v>775679.30000000028</v>
      </c>
      <c r="D209" s="296">
        <v>770843.39000000025</v>
      </c>
      <c r="E209" s="296">
        <v>1693.74</v>
      </c>
      <c r="F209" s="190">
        <v>2.1645730141167441E-2</v>
      </c>
      <c r="G209" s="47"/>
      <c r="H209" s="5"/>
      <c r="I209" s="5"/>
    </row>
    <row r="210" spans="2:9" ht="10.5" customHeight="1" x14ac:dyDescent="0.2">
      <c r="B210" s="33" t="s">
        <v>307</v>
      </c>
      <c r="C210" s="295">
        <v>438623.04000000015</v>
      </c>
      <c r="D210" s="296">
        <v>6797.0199999999995</v>
      </c>
      <c r="E210" s="296">
        <v>545.84</v>
      </c>
      <c r="F210" s="190">
        <v>-2.5358913392266813E-2</v>
      </c>
      <c r="G210" s="47"/>
      <c r="H210" s="5"/>
      <c r="I210" s="5"/>
    </row>
    <row r="211" spans="2:9" ht="10.5" customHeight="1" x14ac:dyDescent="0.2">
      <c r="B211" s="33" t="s">
        <v>308</v>
      </c>
      <c r="C211" s="295">
        <v>2507468.2699999991</v>
      </c>
      <c r="D211" s="296">
        <v>266923.17999999982</v>
      </c>
      <c r="E211" s="296">
        <v>3737.7799999999997</v>
      </c>
      <c r="F211" s="190">
        <v>1.5251073957917027E-2</v>
      </c>
      <c r="G211" s="47"/>
      <c r="H211" s="5"/>
      <c r="I211" s="5"/>
    </row>
    <row r="212" spans="2:9" ht="10.5" customHeight="1" x14ac:dyDescent="0.2">
      <c r="B212" s="33" t="s">
        <v>309</v>
      </c>
      <c r="C212" s="295">
        <v>738926.66</v>
      </c>
      <c r="D212" s="296">
        <v>79679.149999999994</v>
      </c>
      <c r="E212" s="296">
        <v>483.41000000000008</v>
      </c>
      <c r="F212" s="190">
        <v>4.2625446392748678E-2</v>
      </c>
      <c r="G212" s="47"/>
      <c r="H212" s="5"/>
      <c r="I212" s="5"/>
    </row>
    <row r="213" spans="2:9" ht="10.5" customHeight="1" x14ac:dyDescent="0.2">
      <c r="B213" s="33" t="s">
        <v>105</v>
      </c>
      <c r="C213" s="295">
        <v>14291.639999999998</v>
      </c>
      <c r="D213" s="296">
        <v>1933.2800000000002</v>
      </c>
      <c r="E213" s="296">
        <v>17.669999999999998</v>
      </c>
      <c r="F213" s="190">
        <v>-0.244066150638371</v>
      </c>
      <c r="G213" s="47"/>
      <c r="H213" s="5"/>
      <c r="I213" s="5"/>
    </row>
    <row r="214" spans="2:9" ht="10.5" customHeight="1" x14ac:dyDescent="0.2">
      <c r="B214" s="16" t="s">
        <v>116</v>
      </c>
      <c r="C214" s="295">
        <v>8278.24</v>
      </c>
      <c r="D214" s="296"/>
      <c r="E214" s="296"/>
      <c r="F214" s="190">
        <v>-0.28022189181904356</v>
      </c>
      <c r="G214" s="47"/>
      <c r="H214" s="5"/>
      <c r="I214" s="5"/>
    </row>
    <row r="215" spans="2:9" ht="10.5" customHeight="1" x14ac:dyDescent="0.2">
      <c r="B215" s="16" t="s">
        <v>117</v>
      </c>
      <c r="C215" s="295">
        <v>9068.82</v>
      </c>
      <c r="D215" s="296"/>
      <c r="E215" s="296"/>
      <c r="F215" s="190">
        <v>-0.20054831714240373</v>
      </c>
      <c r="G215" s="47"/>
      <c r="H215" s="5"/>
      <c r="I215" s="5"/>
    </row>
    <row r="216" spans="2:9" ht="10.5" customHeight="1" x14ac:dyDescent="0.2">
      <c r="B216" s="16" t="s">
        <v>118</v>
      </c>
      <c r="C216" s="295">
        <v>193.5</v>
      </c>
      <c r="D216" s="296"/>
      <c r="E216" s="296"/>
      <c r="F216" s="190"/>
      <c r="G216" s="47"/>
      <c r="H216" s="5"/>
      <c r="I216" s="5"/>
    </row>
    <row r="217" spans="2:9" ht="10.5" customHeight="1" x14ac:dyDescent="0.2">
      <c r="B217" s="16" t="s">
        <v>100</v>
      </c>
      <c r="C217" s="295">
        <v>51167.440000000017</v>
      </c>
      <c r="D217" s="296"/>
      <c r="E217" s="296">
        <v>111.66</v>
      </c>
      <c r="F217" s="190">
        <v>-7.593746833929671E-2</v>
      </c>
      <c r="G217" s="20"/>
      <c r="H217" s="5"/>
      <c r="I217" s="5"/>
    </row>
    <row r="218" spans="2:9" ht="10.5" customHeight="1" x14ac:dyDescent="0.2">
      <c r="B218" s="16" t="s">
        <v>107</v>
      </c>
      <c r="C218" s="295">
        <v>1889556.4999999991</v>
      </c>
      <c r="D218" s="296">
        <v>1889556.4999999991</v>
      </c>
      <c r="E218" s="296">
        <v>2892.48</v>
      </c>
      <c r="F218" s="190">
        <v>6.781511047416422E-2</v>
      </c>
      <c r="G218" s="47"/>
      <c r="H218" s="5"/>
      <c r="I218" s="5"/>
    </row>
    <row r="219" spans="2:9" ht="10.5" customHeight="1" x14ac:dyDescent="0.2">
      <c r="B219" s="33" t="s">
        <v>110</v>
      </c>
      <c r="C219" s="289">
        <v>388995.87999999977</v>
      </c>
      <c r="D219" s="290">
        <v>388995.87999999977</v>
      </c>
      <c r="E219" s="290">
        <v>772.90000000000009</v>
      </c>
      <c r="F219" s="179">
        <v>3.1758307976962552E-2</v>
      </c>
      <c r="G219" s="47"/>
      <c r="H219" s="5"/>
      <c r="I219" s="5"/>
    </row>
    <row r="220" spans="2:9" ht="10.5" customHeight="1" x14ac:dyDescent="0.2">
      <c r="B220" s="33" t="s">
        <v>109</v>
      </c>
      <c r="C220" s="295">
        <v>1490710.6199999994</v>
      </c>
      <c r="D220" s="296">
        <v>1490710.6199999994</v>
      </c>
      <c r="E220" s="296">
        <v>2119.58</v>
      </c>
      <c r="F220" s="190">
        <v>7.7974066198329695E-2</v>
      </c>
      <c r="G220" s="47"/>
      <c r="H220" s="5"/>
      <c r="I220" s="5"/>
    </row>
    <row r="221" spans="2:9" ht="10.5" customHeight="1" x14ac:dyDescent="0.2">
      <c r="B221" s="33" t="s">
        <v>112</v>
      </c>
      <c r="C221" s="295">
        <v>9850</v>
      </c>
      <c r="D221" s="296">
        <v>9850</v>
      </c>
      <c r="E221" s="296"/>
      <c r="F221" s="190">
        <v>2.0725388601036343E-2</v>
      </c>
      <c r="G221" s="47"/>
      <c r="H221" s="5"/>
      <c r="I221" s="5"/>
    </row>
    <row r="222" spans="2:9" ht="10.5" customHeight="1" x14ac:dyDescent="0.2">
      <c r="B222" s="33" t="s">
        <v>111</v>
      </c>
      <c r="C222" s="295"/>
      <c r="D222" s="296"/>
      <c r="E222" s="296"/>
      <c r="F222" s="190"/>
      <c r="G222" s="47"/>
      <c r="H222" s="5"/>
      <c r="I222" s="5"/>
    </row>
    <row r="223" spans="2:9" ht="10.5" customHeight="1" x14ac:dyDescent="0.2">
      <c r="B223" s="269" t="s">
        <v>411</v>
      </c>
      <c r="C223" s="295"/>
      <c r="D223" s="296"/>
      <c r="E223" s="296"/>
      <c r="F223" s="190"/>
      <c r="G223" s="47"/>
      <c r="H223" s="5"/>
      <c r="I223" s="5"/>
    </row>
    <row r="224" spans="2:9" ht="10.5" customHeight="1" x14ac:dyDescent="0.2">
      <c r="B224" s="16" t="s">
        <v>97</v>
      </c>
      <c r="C224" s="295"/>
      <c r="D224" s="296"/>
      <c r="E224" s="296"/>
      <c r="F224" s="190"/>
      <c r="G224" s="47"/>
      <c r="H224" s="5"/>
      <c r="I224" s="5"/>
    </row>
    <row r="225" spans="1:9" ht="10.5" customHeight="1" x14ac:dyDescent="0.2">
      <c r="B225" s="16" t="s">
        <v>103</v>
      </c>
      <c r="C225" s="295"/>
      <c r="D225" s="296"/>
      <c r="E225" s="296"/>
      <c r="F225" s="190"/>
      <c r="G225" s="47"/>
      <c r="H225" s="5"/>
      <c r="I225" s="5"/>
    </row>
    <row r="226" spans="1:9" ht="10.5" customHeight="1" x14ac:dyDescent="0.2">
      <c r="B226" s="16" t="s">
        <v>96</v>
      </c>
      <c r="C226" s="295"/>
      <c r="D226" s="296"/>
      <c r="E226" s="296"/>
      <c r="F226" s="190"/>
      <c r="G226" s="47"/>
      <c r="H226" s="5"/>
      <c r="I226" s="5"/>
    </row>
    <row r="227" spans="1:9" ht="10.5" customHeight="1" x14ac:dyDescent="0.2">
      <c r="B227" s="16" t="s">
        <v>115</v>
      </c>
      <c r="C227" s="295">
        <v>1438.7</v>
      </c>
      <c r="D227" s="296"/>
      <c r="E227" s="296"/>
      <c r="F227" s="190">
        <v>-0.45181312798393569</v>
      </c>
      <c r="G227" s="47"/>
      <c r="H227" s="5"/>
      <c r="I227" s="5"/>
    </row>
    <row r="228" spans="1:9" ht="10.5" customHeight="1" x14ac:dyDescent="0.2">
      <c r="B228" s="16" t="s">
        <v>114</v>
      </c>
      <c r="C228" s="295">
        <v>858.85000000000014</v>
      </c>
      <c r="D228" s="296"/>
      <c r="E228" s="296">
        <v>172.8</v>
      </c>
      <c r="F228" s="190">
        <v>0.46924985031220601</v>
      </c>
      <c r="G228" s="47"/>
      <c r="H228" s="5"/>
      <c r="I228" s="5"/>
    </row>
    <row r="229" spans="1:9" ht="10.5" customHeight="1" x14ac:dyDescent="0.2">
      <c r="B229" s="16" t="s">
        <v>123</v>
      </c>
      <c r="C229" s="295">
        <v>322.28999999999996</v>
      </c>
      <c r="D229" s="296"/>
      <c r="E229" s="296"/>
      <c r="F229" s="190">
        <v>-0.4640113088308665</v>
      </c>
      <c r="G229" s="47"/>
      <c r="H229" s="5"/>
      <c r="I229" s="5"/>
    </row>
    <row r="230" spans="1:9" ht="10.5" customHeight="1" x14ac:dyDescent="0.2">
      <c r="B230" s="16" t="s">
        <v>95</v>
      </c>
      <c r="C230" s="295">
        <v>5492.5999999999995</v>
      </c>
      <c r="D230" s="296">
        <v>4903.7999999999993</v>
      </c>
      <c r="E230" s="296"/>
      <c r="F230" s="190">
        <v>-6.7343612035590805E-2</v>
      </c>
      <c r="G230" s="47"/>
      <c r="H230" s="5"/>
      <c r="I230" s="5"/>
    </row>
    <row r="231" spans="1:9" ht="10.5" customHeight="1" x14ac:dyDescent="0.2">
      <c r="B231" s="16" t="s">
        <v>381</v>
      </c>
      <c r="C231" s="295">
        <v>90669.469999999987</v>
      </c>
      <c r="D231" s="296">
        <v>40</v>
      </c>
      <c r="E231" s="296">
        <v>25</v>
      </c>
      <c r="F231" s="190">
        <v>9.3179278591501102E-2</v>
      </c>
      <c r="G231" s="47"/>
      <c r="H231" s="5"/>
      <c r="I231" s="5"/>
    </row>
    <row r="232" spans="1:9" s="486" customFormat="1" ht="10.5" customHeight="1" x14ac:dyDescent="0.2">
      <c r="A232" s="452"/>
      <c r="B232" s="563" t="s">
        <v>310</v>
      </c>
      <c r="C232" s="564"/>
      <c r="D232" s="565"/>
      <c r="E232" s="565"/>
      <c r="F232" s="566"/>
      <c r="G232" s="567"/>
    </row>
    <row r="233" spans="1:9" s="486" customFormat="1" ht="10.5" customHeight="1" x14ac:dyDescent="0.2">
      <c r="A233" s="452"/>
      <c r="B233" s="563" t="s">
        <v>311</v>
      </c>
      <c r="C233" s="564"/>
      <c r="D233" s="565"/>
      <c r="E233" s="565"/>
      <c r="F233" s="566"/>
      <c r="G233" s="567"/>
    </row>
    <row r="234" spans="1:9" s="486" customFormat="1" ht="10.5" customHeight="1" x14ac:dyDescent="0.2">
      <c r="A234" s="452"/>
      <c r="B234" s="563" t="s">
        <v>312</v>
      </c>
      <c r="C234" s="564"/>
      <c r="D234" s="565"/>
      <c r="E234" s="565"/>
      <c r="F234" s="566"/>
      <c r="G234" s="567"/>
    </row>
    <row r="235" spans="1:9" s="486" customFormat="1" ht="13.5" customHeight="1" x14ac:dyDescent="0.2">
      <c r="A235" s="452"/>
      <c r="B235" s="563" t="s">
        <v>313</v>
      </c>
      <c r="C235" s="564"/>
      <c r="D235" s="565"/>
      <c r="E235" s="565"/>
      <c r="F235" s="566"/>
      <c r="G235" s="567"/>
    </row>
    <row r="236" spans="1:9" ht="10.5" customHeight="1" x14ac:dyDescent="0.2">
      <c r="B236" s="269" t="s">
        <v>412</v>
      </c>
      <c r="C236" s="295"/>
      <c r="D236" s="296"/>
      <c r="E236" s="296"/>
      <c r="F236" s="190"/>
      <c r="G236" s="47"/>
      <c r="H236" s="5"/>
      <c r="I236" s="5"/>
    </row>
    <row r="237" spans="1:9" ht="10.5" customHeight="1" x14ac:dyDescent="0.2">
      <c r="B237" s="16" t="s">
        <v>94</v>
      </c>
      <c r="C237" s="295"/>
      <c r="D237" s="296"/>
      <c r="E237" s="296"/>
      <c r="F237" s="190"/>
      <c r="G237" s="47"/>
      <c r="H237" s="5"/>
      <c r="I237" s="5"/>
    </row>
    <row r="238" spans="1:9" ht="10.5" customHeight="1" x14ac:dyDescent="0.2">
      <c r="B238" s="16" t="s">
        <v>92</v>
      </c>
      <c r="C238" s="295"/>
      <c r="D238" s="296"/>
      <c r="E238" s="296"/>
      <c r="F238" s="190"/>
      <c r="G238" s="47"/>
      <c r="H238" s="5"/>
      <c r="I238" s="5"/>
    </row>
    <row r="239" spans="1:9" ht="10.5" customHeight="1" x14ac:dyDescent="0.2">
      <c r="B239" s="16" t="s">
        <v>93</v>
      </c>
      <c r="C239" s="295"/>
      <c r="D239" s="296"/>
      <c r="E239" s="296"/>
      <c r="F239" s="190"/>
      <c r="G239" s="47"/>
      <c r="H239" s="5"/>
      <c r="I239" s="5"/>
    </row>
    <row r="240" spans="1:9" ht="10.5" customHeight="1" x14ac:dyDescent="0.2">
      <c r="B240" s="16" t="s">
        <v>91</v>
      </c>
      <c r="C240" s="295">
        <v>6251.3700000000008</v>
      </c>
      <c r="D240" s="296">
        <v>1897.77</v>
      </c>
      <c r="E240" s="296"/>
      <c r="F240" s="190">
        <v>-0.26773737094503247</v>
      </c>
      <c r="G240" s="47"/>
      <c r="H240" s="5"/>
      <c r="I240" s="5"/>
    </row>
    <row r="241" spans="1:9" ht="10.5" customHeight="1" x14ac:dyDescent="0.2">
      <c r="B241" s="16" t="s">
        <v>252</v>
      </c>
      <c r="C241" s="295"/>
      <c r="D241" s="296"/>
      <c r="E241" s="296"/>
      <c r="F241" s="190"/>
      <c r="G241" s="47"/>
      <c r="H241" s="5"/>
      <c r="I241" s="5"/>
    </row>
    <row r="242" spans="1:9" ht="10.5" customHeight="1" x14ac:dyDescent="0.2">
      <c r="B242" s="16" t="s">
        <v>177</v>
      </c>
      <c r="C242" s="295"/>
      <c r="D242" s="296"/>
      <c r="E242" s="296"/>
      <c r="F242" s="190"/>
      <c r="G242" s="47"/>
      <c r="H242" s="5"/>
      <c r="I242" s="5"/>
    </row>
    <row r="243" spans="1:9" ht="10.5" customHeight="1" x14ac:dyDescent="0.2">
      <c r="B243" s="16" t="s">
        <v>303</v>
      </c>
      <c r="C243" s="295"/>
      <c r="D243" s="296"/>
      <c r="E243" s="296"/>
      <c r="F243" s="190"/>
      <c r="G243" s="47"/>
      <c r="H243" s="5"/>
      <c r="I243" s="5"/>
    </row>
    <row r="244" spans="1:9" ht="10.5" customHeight="1" x14ac:dyDescent="0.2">
      <c r="B244" s="268" t="s">
        <v>255</v>
      </c>
      <c r="C244" s="295"/>
      <c r="D244" s="296"/>
      <c r="E244" s="296"/>
      <c r="F244" s="190"/>
      <c r="G244" s="47"/>
      <c r="H244" s="5"/>
      <c r="I244" s="5"/>
    </row>
    <row r="245" spans="1:9" ht="10.5" customHeight="1" x14ac:dyDescent="0.2">
      <c r="B245" s="16" t="s">
        <v>374</v>
      </c>
      <c r="C245" s="295"/>
      <c r="D245" s="296"/>
      <c r="E245" s="296"/>
      <c r="F245" s="190"/>
      <c r="G245" s="117"/>
      <c r="H245" s="5"/>
      <c r="I245" s="5"/>
    </row>
    <row r="246" spans="1:9" ht="10.5" customHeight="1" x14ac:dyDescent="0.2">
      <c r="B246" s="574" t="s">
        <v>460</v>
      </c>
      <c r="C246" s="295"/>
      <c r="D246" s="296"/>
      <c r="E246" s="296"/>
      <c r="F246" s="190"/>
      <c r="G246" s="117"/>
      <c r="H246" s="5"/>
      <c r="I246" s="5"/>
    </row>
    <row r="247" spans="1:9" ht="10.5" hidden="1" customHeight="1" x14ac:dyDescent="0.2">
      <c r="B247" s="579"/>
      <c r="C247" s="295"/>
      <c r="D247" s="296"/>
      <c r="E247" s="296"/>
      <c r="F247" s="190"/>
      <c r="G247" s="117"/>
      <c r="H247" s="5"/>
      <c r="I247" s="5"/>
    </row>
    <row r="248" spans="1:9" ht="10.5" customHeight="1" x14ac:dyDescent="0.2">
      <c r="B248" s="16" t="s">
        <v>99</v>
      </c>
      <c r="C248" s="295">
        <v>1660.94</v>
      </c>
      <c r="D248" s="296">
        <v>960</v>
      </c>
      <c r="E248" s="296"/>
      <c r="F248" s="190">
        <v>0.11099665551839477</v>
      </c>
      <c r="G248" s="47"/>
      <c r="H248" s="5"/>
      <c r="I248" s="5"/>
    </row>
    <row r="249" spans="1:9" ht="13.5" customHeight="1" x14ac:dyDescent="0.2">
      <c r="A249" s="24"/>
      <c r="B249" s="16" t="s">
        <v>98</v>
      </c>
      <c r="C249" s="295"/>
      <c r="D249" s="296"/>
      <c r="E249" s="296"/>
      <c r="F249" s="190"/>
      <c r="G249" s="266"/>
      <c r="H249" s="5"/>
      <c r="I249" s="28"/>
    </row>
    <row r="250" spans="1:9" s="28" customFormat="1" ht="12.75" customHeight="1" x14ac:dyDescent="0.2">
      <c r="A250" s="24"/>
      <c r="B250" s="16" t="s">
        <v>279</v>
      </c>
      <c r="C250" s="295">
        <v>-318426</v>
      </c>
      <c r="D250" s="296">
        <v>-1343</v>
      </c>
      <c r="E250" s="296">
        <v>-350</v>
      </c>
      <c r="F250" s="190">
        <v>-1.7167302492684944E-2</v>
      </c>
      <c r="G250" s="266"/>
      <c r="H250" s="267"/>
      <c r="I250" s="47"/>
    </row>
    <row r="251" spans="1:9" s="28" customFormat="1" ht="15" customHeight="1" x14ac:dyDescent="0.2">
      <c r="A251" s="24"/>
      <c r="B251" s="263" t="s">
        <v>253</v>
      </c>
      <c r="C251" s="299">
        <v>16059395.340000002</v>
      </c>
      <c r="D251" s="300">
        <v>5218906.76</v>
      </c>
      <c r="E251" s="300">
        <v>20193.239999999998</v>
      </c>
      <c r="F251" s="234">
        <v>3.3207203192741286E-2</v>
      </c>
      <c r="G251" s="266"/>
      <c r="H251" s="267"/>
      <c r="I251" s="47"/>
    </row>
    <row r="252" spans="1:9" s="28" customFormat="1" ht="11.25" customHeight="1" x14ac:dyDescent="0.2">
      <c r="A252" s="24"/>
      <c r="B252" s="265" t="s">
        <v>238</v>
      </c>
      <c r="C252" s="266"/>
      <c r="D252" s="266"/>
      <c r="E252" s="266"/>
      <c r="F252" s="266"/>
      <c r="G252" s="266"/>
      <c r="H252" s="267"/>
      <c r="I252" s="47"/>
    </row>
    <row r="253" spans="1:9" s="28" customFormat="1" ht="11.25" customHeight="1" x14ac:dyDescent="0.2">
      <c r="A253" s="24"/>
      <c r="B253" s="265" t="s">
        <v>249</v>
      </c>
      <c r="C253" s="266"/>
      <c r="D253" s="266"/>
      <c r="E253" s="266"/>
      <c r="F253" s="266"/>
      <c r="G253" s="266"/>
      <c r="H253" s="267"/>
      <c r="I253" s="47"/>
    </row>
    <row r="254" spans="1:9" s="28" customFormat="1" ht="11.25" customHeight="1" x14ac:dyDescent="0.2">
      <c r="A254" s="24"/>
      <c r="B254" s="265" t="s">
        <v>251</v>
      </c>
      <c r="C254" s="266"/>
      <c r="D254" s="266"/>
      <c r="E254" s="266"/>
      <c r="F254" s="266"/>
      <c r="G254" s="266"/>
      <c r="H254" s="267"/>
      <c r="I254" s="47"/>
    </row>
    <row r="255" spans="1:9" s="28" customFormat="1" ht="11.25" customHeight="1" x14ac:dyDescent="0.2">
      <c r="A255" s="24"/>
      <c r="B255" s="265" t="s">
        <v>376</v>
      </c>
      <c r="C255" s="266"/>
      <c r="D255" s="266"/>
      <c r="E255" s="266"/>
      <c r="F255" s="266"/>
      <c r="G255" s="266"/>
      <c r="H255" s="267"/>
      <c r="I255" s="47"/>
    </row>
    <row r="256" spans="1:9" s="28" customFormat="1" ht="11.25" customHeight="1" x14ac:dyDescent="0.2">
      <c r="A256" s="24"/>
      <c r="B256" s="265" t="s">
        <v>282</v>
      </c>
      <c r="C256" s="266"/>
      <c r="D256" s="266"/>
      <c r="E256" s="266"/>
      <c r="F256" s="266"/>
      <c r="G256" s="8"/>
      <c r="H256" s="267"/>
      <c r="I256" s="47"/>
    </row>
    <row r="257" spans="1:9" x14ac:dyDescent="0.2">
      <c r="B257" s="265"/>
      <c r="C257" s="266"/>
      <c r="D257" s="266"/>
      <c r="E257" s="266"/>
      <c r="F257" s="266"/>
      <c r="H257" s="8"/>
      <c r="I257" s="8"/>
    </row>
    <row r="258" spans="1:9" ht="15" customHeight="1" x14ac:dyDescent="0.2">
      <c r="B258" s="265"/>
      <c r="C258" s="266"/>
      <c r="D258" s="266"/>
      <c r="E258" s="266"/>
      <c r="F258" s="266"/>
      <c r="G258" s="15"/>
    </row>
    <row r="259" spans="1:9" ht="15.75" x14ac:dyDescent="0.25">
      <c r="B259" s="7" t="s">
        <v>288</v>
      </c>
      <c r="C259" s="8"/>
      <c r="D259" s="8"/>
      <c r="E259" s="8"/>
      <c r="F259" s="8"/>
      <c r="G259" s="20"/>
      <c r="H259" s="5"/>
      <c r="I259" s="5"/>
    </row>
    <row r="260" spans="1:9" ht="14.25" customHeight="1" x14ac:dyDescent="0.2">
      <c r="B260" s="9"/>
      <c r="C260" s="10" t="str">
        <f>$C$3</f>
        <v>MOIS DE JANVIER 2024</v>
      </c>
      <c r="D260" s="11"/>
      <c r="G260" s="23"/>
      <c r="H260" s="5"/>
      <c r="I260" s="5"/>
    </row>
    <row r="261" spans="1:9" ht="12" customHeight="1" x14ac:dyDescent="0.2">
      <c r="B261" s="12" t="str">
        <f>B4</f>
        <v xml:space="preserve">             V - ASSURANCE ACCIDENTS DU TRAVAIL : DEPENSES en milliers d'euros</v>
      </c>
      <c r="C261" s="13"/>
      <c r="D261" s="13"/>
      <c r="E261" s="13"/>
      <c r="F261" s="14"/>
      <c r="G261" s="27"/>
      <c r="H261" s="5"/>
      <c r="I261" s="5"/>
    </row>
    <row r="262" spans="1:9" x14ac:dyDescent="0.2">
      <c r="A262" s="24"/>
      <c r="B262" s="16" t="s">
        <v>4</v>
      </c>
      <c r="C262" s="18" t="s">
        <v>6</v>
      </c>
      <c r="D262" s="219" t="s">
        <v>3</v>
      </c>
      <c r="E262" s="219" t="s">
        <v>237</v>
      </c>
      <c r="F262" s="19" t="str">
        <f>Maladie_mnt!$H$5</f>
        <v>GAM</v>
      </c>
      <c r="G262" s="20"/>
      <c r="H262" s="28"/>
      <c r="I262" s="28"/>
    </row>
    <row r="263" spans="1:9" s="28" customFormat="1" ht="18" customHeight="1" x14ac:dyDescent="0.2">
      <c r="A263" s="6"/>
      <c r="B263" s="21"/>
      <c r="C263" s="44"/>
      <c r="D263" s="220" t="s">
        <v>241</v>
      </c>
      <c r="E263" s="220" t="s">
        <v>239</v>
      </c>
      <c r="F263" s="22" t="str">
        <f>Maladie_mnt!$H$6</f>
        <v>en %</v>
      </c>
      <c r="G263" s="20"/>
      <c r="H263" s="5"/>
      <c r="I263" s="5"/>
    </row>
    <row r="264" spans="1:9" ht="12.75" x14ac:dyDescent="0.2">
      <c r="B264" s="52" t="s">
        <v>163</v>
      </c>
      <c r="C264" s="303"/>
      <c r="D264" s="304"/>
      <c r="E264" s="304"/>
      <c r="F264" s="237"/>
      <c r="G264" s="27"/>
      <c r="H264" s="5"/>
      <c r="I264" s="5"/>
    </row>
    <row r="265" spans="1:9" ht="12" x14ac:dyDescent="0.2">
      <c r="A265" s="54"/>
      <c r="B265" s="31" t="s">
        <v>124</v>
      </c>
      <c r="C265" s="303"/>
      <c r="D265" s="304"/>
      <c r="E265" s="304"/>
      <c r="F265" s="237"/>
      <c r="G265" s="27"/>
      <c r="H265" s="28"/>
      <c r="I265" s="28"/>
    </row>
    <row r="266" spans="1:9" s="28" customFormat="1" ht="10.5" customHeight="1" x14ac:dyDescent="0.2">
      <c r="A266" s="54"/>
      <c r="B266" s="31"/>
      <c r="C266" s="303"/>
      <c r="D266" s="304"/>
      <c r="E266" s="304"/>
      <c r="F266" s="237"/>
      <c r="G266" s="20"/>
    </row>
    <row r="267" spans="1:9" s="28" customFormat="1" ht="9.75" customHeight="1" x14ac:dyDescent="0.2">
      <c r="A267" s="2"/>
      <c r="B267" s="37" t="s">
        <v>125</v>
      </c>
      <c r="C267" s="301">
        <v>1244859.1200000017</v>
      </c>
      <c r="D267" s="302">
        <v>1544.0100000000023</v>
      </c>
      <c r="E267" s="302">
        <v>3222.8300000000004</v>
      </c>
      <c r="F267" s="239">
        <v>8.9753072263086819E-2</v>
      </c>
      <c r="G267" s="20"/>
      <c r="H267" s="5"/>
      <c r="I267" s="5"/>
    </row>
    <row r="268" spans="1:9" ht="10.5" customHeight="1" x14ac:dyDescent="0.2">
      <c r="A268" s="2"/>
      <c r="B268" s="37" t="s">
        <v>126</v>
      </c>
      <c r="C268" s="301">
        <v>18469</v>
      </c>
      <c r="D268" s="302"/>
      <c r="E268" s="302">
        <v>648.35</v>
      </c>
      <c r="F268" s="239"/>
      <c r="G268" s="20"/>
      <c r="H268" s="5"/>
      <c r="I268" s="5"/>
    </row>
    <row r="269" spans="1:9" ht="10.5" customHeight="1" x14ac:dyDescent="0.2">
      <c r="A269" s="2"/>
      <c r="B269" s="37" t="s">
        <v>127</v>
      </c>
      <c r="C269" s="301">
        <v>87585.1</v>
      </c>
      <c r="D269" s="302"/>
      <c r="E269" s="302">
        <v>1265.6000000000001</v>
      </c>
      <c r="F269" s="239"/>
      <c r="G269" s="20"/>
      <c r="H269" s="5"/>
      <c r="I269" s="5"/>
    </row>
    <row r="270" spans="1:9" ht="10.5" customHeight="1" x14ac:dyDescent="0.2">
      <c r="A270" s="2"/>
      <c r="B270" s="37" t="s">
        <v>219</v>
      </c>
      <c r="C270" s="301">
        <v>373978.53999999969</v>
      </c>
      <c r="D270" s="302"/>
      <c r="E270" s="302">
        <v>1358.55</v>
      </c>
      <c r="F270" s="239">
        <v>3.281684924731576E-2</v>
      </c>
      <c r="G270" s="20"/>
      <c r="H270" s="5"/>
      <c r="I270" s="5"/>
    </row>
    <row r="271" spans="1:9" ht="10.5" hidden="1" customHeight="1" x14ac:dyDescent="0.2">
      <c r="A271" s="2"/>
      <c r="B271" s="37" t="s">
        <v>130</v>
      </c>
      <c r="C271" s="301"/>
      <c r="D271" s="302"/>
      <c r="E271" s="302"/>
      <c r="F271" s="239"/>
      <c r="G271" s="20"/>
      <c r="H271" s="5"/>
      <c r="I271" s="5"/>
    </row>
    <row r="272" spans="1:9" ht="10.5" hidden="1" customHeight="1" x14ac:dyDescent="0.2">
      <c r="A272" s="2"/>
      <c r="B272" s="16" t="s">
        <v>128</v>
      </c>
      <c r="C272" s="301"/>
      <c r="D272" s="302"/>
      <c r="E272" s="302"/>
      <c r="F272" s="239"/>
      <c r="G272" s="20"/>
      <c r="H272" s="5"/>
      <c r="I272" s="5"/>
    </row>
    <row r="273" spans="1:9" ht="10.5" hidden="1" customHeight="1" x14ac:dyDescent="0.2">
      <c r="A273" s="2"/>
      <c r="B273" s="16" t="s">
        <v>192</v>
      </c>
      <c r="C273" s="301"/>
      <c r="D273" s="302"/>
      <c r="E273" s="302"/>
      <c r="F273" s="239"/>
      <c r="G273" s="20"/>
      <c r="H273" s="5"/>
      <c r="I273" s="5"/>
    </row>
    <row r="274" spans="1:9" ht="10.5" customHeight="1" x14ac:dyDescent="0.2">
      <c r="A274" s="2"/>
      <c r="B274" s="16" t="s">
        <v>414</v>
      </c>
      <c r="C274" s="301"/>
      <c r="D274" s="302"/>
      <c r="E274" s="302"/>
      <c r="F274" s="239"/>
      <c r="G274" s="20"/>
      <c r="H274" s="5"/>
      <c r="I274" s="5"/>
    </row>
    <row r="275" spans="1:9" ht="10.5" customHeight="1" x14ac:dyDescent="0.2">
      <c r="A275" s="2"/>
      <c r="B275" s="574" t="s">
        <v>452</v>
      </c>
      <c r="C275" s="301"/>
      <c r="D275" s="302"/>
      <c r="E275" s="302"/>
      <c r="F275" s="239"/>
      <c r="G275" s="20"/>
      <c r="H275" s="5"/>
      <c r="I275" s="5"/>
    </row>
    <row r="276" spans="1:9" ht="10.5" customHeight="1" x14ac:dyDescent="0.2">
      <c r="A276" s="2"/>
      <c r="B276" s="574" t="s">
        <v>490</v>
      </c>
      <c r="C276" s="301"/>
      <c r="D276" s="302"/>
      <c r="E276" s="302"/>
      <c r="F276" s="239"/>
      <c r="G276" s="20"/>
      <c r="H276" s="5"/>
      <c r="I276" s="5"/>
    </row>
    <row r="277" spans="1:9" ht="10.5" customHeight="1" x14ac:dyDescent="0.2">
      <c r="A277" s="2"/>
      <c r="B277" s="16" t="s">
        <v>280</v>
      </c>
      <c r="C277" s="301">
        <v>-69101.22</v>
      </c>
      <c r="D277" s="302">
        <v>-4</v>
      </c>
      <c r="E277" s="302">
        <v>-217.5</v>
      </c>
      <c r="F277" s="239">
        <v>3.2081793203734277E-2</v>
      </c>
      <c r="G277" s="27"/>
      <c r="H277" s="5"/>
      <c r="I277" s="5"/>
    </row>
    <row r="278" spans="1:9" s="28" customFormat="1" ht="10.5" customHeight="1" x14ac:dyDescent="0.2">
      <c r="A278" s="54"/>
      <c r="B278" s="35" t="s">
        <v>131</v>
      </c>
      <c r="C278" s="303">
        <v>1655890.5400000014</v>
      </c>
      <c r="D278" s="304">
        <v>1540.0100000000023</v>
      </c>
      <c r="E278" s="304">
        <v>6277.8300000000008</v>
      </c>
      <c r="F278" s="237">
        <v>8.7772817135773451E-2</v>
      </c>
      <c r="G278" s="27"/>
      <c r="H278" s="5"/>
    </row>
    <row r="279" spans="1:9" ht="12" x14ac:dyDescent="0.2">
      <c r="A279" s="54"/>
      <c r="B279" s="31" t="s">
        <v>132</v>
      </c>
      <c r="C279" s="303"/>
      <c r="D279" s="304"/>
      <c r="E279" s="304"/>
      <c r="F279" s="237"/>
      <c r="G279" s="27"/>
      <c r="H279" s="5"/>
      <c r="I279" s="28"/>
    </row>
    <row r="280" spans="1:9" s="28" customFormat="1" ht="12.75" customHeight="1" x14ac:dyDescent="0.2">
      <c r="A280" s="54"/>
      <c r="B280" s="31"/>
      <c r="C280" s="303"/>
      <c r="D280" s="304"/>
      <c r="E280" s="304"/>
      <c r="F280" s="237"/>
      <c r="G280" s="20"/>
      <c r="H280" s="5"/>
    </row>
    <row r="281" spans="1:9" s="28" customFormat="1" ht="12.75" customHeight="1" x14ac:dyDescent="0.2">
      <c r="A281" s="2"/>
      <c r="B281" s="37" t="s">
        <v>24</v>
      </c>
      <c r="C281" s="301">
        <v>11790519.85999999</v>
      </c>
      <c r="D281" s="302">
        <v>27769.140000000007</v>
      </c>
      <c r="E281" s="302">
        <v>28993.829999999998</v>
      </c>
      <c r="F281" s="239">
        <v>-2.0787242046534149E-2</v>
      </c>
      <c r="G281" s="20"/>
      <c r="H281" s="5"/>
      <c r="I281" s="5"/>
    </row>
    <row r="282" spans="1:9" ht="10.5" customHeight="1" x14ac:dyDescent="0.2">
      <c r="A282" s="2"/>
      <c r="B282" s="37" t="s">
        <v>133</v>
      </c>
      <c r="C282" s="301">
        <v>698094.9500000017</v>
      </c>
      <c r="D282" s="302">
        <v>337.37</v>
      </c>
      <c r="E282" s="302">
        <v>2829.5700000000006</v>
      </c>
      <c r="F282" s="239">
        <v>-7.1716490139046574E-2</v>
      </c>
      <c r="G282" s="20"/>
      <c r="H282" s="5"/>
      <c r="I282" s="5"/>
    </row>
    <row r="283" spans="1:9" ht="10.5" customHeight="1" x14ac:dyDescent="0.2">
      <c r="A283" s="2"/>
      <c r="B283" s="37" t="s">
        <v>134</v>
      </c>
      <c r="C283" s="301">
        <v>53177.060000000019</v>
      </c>
      <c r="D283" s="302">
        <v>30421.410000000007</v>
      </c>
      <c r="E283" s="302">
        <v>80.649999999999991</v>
      </c>
      <c r="F283" s="239">
        <v>0.25151382001351386</v>
      </c>
      <c r="G283" s="20"/>
      <c r="H283" s="5"/>
      <c r="I283" s="5"/>
    </row>
    <row r="284" spans="1:9" ht="10.5" customHeight="1" x14ac:dyDescent="0.2">
      <c r="A284" s="2"/>
      <c r="B284" s="37" t="s">
        <v>220</v>
      </c>
      <c r="C284" s="301">
        <v>61355.960000000014</v>
      </c>
      <c r="D284" s="302"/>
      <c r="E284" s="302">
        <v>598.52</v>
      </c>
      <c r="F284" s="239">
        <v>-0.12527260401793816</v>
      </c>
      <c r="G284" s="20"/>
      <c r="H284" s="5"/>
      <c r="I284" s="5"/>
    </row>
    <row r="285" spans="1:9" ht="10.5" customHeight="1" x14ac:dyDescent="0.2">
      <c r="A285" s="2"/>
      <c r="B285" s="37" t="s">
        <v>312</v>
      </c>
      <c r="C285" s="301"/>
      <c r="D285" s="302"/>
      <c r="E285" s="302"/>
      <c r="F285" s="239"/>
      <c r="G285" s="20"/>
      <c r="H285" s="5"/>
      <c r="I285" s="5"/>
    </row>
    <row r="286" spans="1:9" ht="10.5" customHeight="1" x14ac:dyDescent="0.2">
      <c r="A286" s="2"/>
      <c r="B286" s="16" t="s">
        <v>414</v>
      </c>
      <c r="C286" s="301"/>
      <c r="D286" s="302"/>
      <c r="E286" s="302"/>
      <c r="F286" s="239"/>
      <c r="G286" s="20"/>
      <c r="H286" s="5"/>
      <c r="I286" s="5"/>
    </row>
    <row r="287" spans="1:9" ht="10.5" customHeight="1" x14ac:dyDescent="0.2">
      <c r="A287" s="2"/>
      <c r="B287" s="574" t="s">
        <v>453</v>
      </c>
      <c r="C287" s="301"/>
      <c r="D287" s="302"/>
      <c r="E287" s="302"/>
      <c r="F287" s="239"/>
      <c r="G287" s="20"/>
      <c r="H287" s="5"/>
      <c r="I287" s="5"/>
    </row>
    <row r="288" spans="1:9" ht="10.5" hidden="1" customHeight="1" x14ac:dyDescent="0.2">
      <c r="A288" s="2"/>
      <c r="B288" s="574"/>
      <c r="C288" s="301"/>
      <c r="D288" s="302"/>
      <c r="E288" s="302"/>
      <c r="F288" s="239"/>
      <c r="G288" s="20"/>
      <c r="H288" s="5"/>
      <c r="I288" s="5"/>
    </row>
    <row r="289" spans="1:9" ht="10.5" customHeight="1" x14ac:dyDescent="0.2">
      <c r="A289" s="2"/>
      <c r="B289" s="16" t="s">
        <v>280</v>
      </c>
      <c r="C289" s="301">
        <v>-339582.10000000003</v>
      </c>
      <c r="D289" s="302"/>
      <c r="E289" s="302">
        <v>-894</v>
      </c>
      <c r="F289" s="239">
        <v>-2.0670761686066852E-2</v>
      </c>
      <c r="G289" s="20"/>
      <c r="H289" s="5"/>
      <c r="I289" s="5"/>
    </row>
    <row r="290" spans="1:9" ht="10.5" customHeight="1" x14ac:dyDescent="0.2">
      <c r="A290" s="2"/>
      <c r="B290" s="35" t="s">
        <v>135</v>
      </c>
      <c r="C290" s="303">
        <v>12264245.729999991</v>
      </c>
      <c r="D290" s="304">
        <v>58527.920000000013</v>
      </c>
      <c r="E290" s="304">
        <v>31608.57</v>
      </c>
      <c r="F290" s="237">
        <v>-2.3591346167318283E-2</v>
      </c>
      <c r="G290" s="27"/>
      <c r="H290" s="5"/>
      <c r="I290" s="5"/>
    </row>
    <row r="291" spans="1:9" x14ac:dyDescent="0.2">
      <c r="A291" s="54"/>
      <c r="B291" s="16"/>
      <c r="C291" s="303"/>
      <c r="D291" s="304"/>
      <c r="E291" s="304"/>
      <c r="F291" s="237"/>
      <c r="G291" s="27"/>
      <c r="H291" s="5"/>
      <c r="I291" s="28"/>
    </row>
    <row r="292" spans="1:9" s="28" customFormat="1" ht="16.5" customHeight="1" x14ac:dyDescent="0.2">
      <c r="A292" s="54"/>
      <c r="B292" s="31" t="s">
        <v>136</v>
      </c>
      <c r="C292" s="303"/>
      <c r="D292" s="304"/>
      <c r="E292" s="304"/>
      <c r="F292" s="237"/>
      <c r="G292" s="20"/>
      <c r="H292" s="5"/>
    </row>
    <row r="293" spans="1:9" s="28" customFormat="1" ht="16.5" customHeight="1" x14ac:dyDescent="0.2">
      <c r="A293" s="2"/>
      <c r="B293" s="37" t="s">
        <v>138</v>
      </c>
      <c r="C293" s="301">
        <v>49561.319999999985</v>
      </c>
      <c r="D293" s="302">
        <v>100</v>
      </c>
      <c r="E293" s="302"/>
      <c r="F293" s="239">
        <v>-0.10029419378449855</v>
      </c>
      <c r="G293" s="20"/>
      <c r="H293" s="5"/>
      <c r="I293" s="5"/>
    </row>
    <row r="294" spans="1:9" ht="10.5" customHeight="1" x14ac:dyDescent="0.2">
      <c r="A294" s="2"/>
      <c r="B294" s="37" t="s">
        <v>221</v>
      </c>
      <c r="C294" s="301">
        <v>475.44</v>
      </c>
      <c r="D294" s="302"/>
      <c r="E294" s="302"/>
      <c r="F294" s="239">
        <v>-0.2140708169405231</v>
      </c>
      <c r="G294" s="20"/>
      <c r="H294" s="5"/>
      <c r="I294" s="5"/>
    </row>
    <row r="295" spans="1:9" ht="10.5" hidden="1" customHeight="1" x14ac:dyDescent="0.2">
      <c r="A295" s="2"/>
      <c r="B295" s="16" t="s">
        <v>128</v>
      </c>
      <c r="C295" s="301"/>
      <c r="D295" s="302"/>
      <c r="E295" s="302"/>
      <c r="F295" s="239"/>
      <c r="G295" s="27"/>
      <c r="H295" s="5"/>
      <c r="I295" s="5"/>
    </row>
    <row r="296" spans="1:9" ht="10.5" customHeight="1" x14ac:dyDescent="0.2">
      <c r="A296" s="2"/>
      <c r="B296" s="574" t="s">
        <v>454</v>
      </c>
      <c r="C296" s="301"/>
      <c r="D296" s="302"/>
      <c r="E296" s="302"/>
      <c r="F296" s="239"/>
      <c r="G296" s="27"/>
      <c r="H296" s="5"/>
      <c r="I296" s="5"/>
    </row>
    <row r="297" spans="1:9" ht="10.5" hidden="1" customHeight="1" x14ac:dyDescent="0.2">
      <c r="A297" s="2"/>
      <c r="B297" s="574"/>
      <c r="C297" s="301"/>
      <c r="D297" s="302"/>
      <c r="E297" s="302"/>
      <c r="F297" s="239"/>
      <c r="G297" s="27"/>
      <c r="H297" s="5"/>
      <c r="I297" s="5"/>
    </row>
    <row r="298" spans="1:9" s="28" customFormat="1" ht="10.5" customHeight="1" x14ac:dyDescent="0.2">
      <c r="A298" s="54"/>
      <c r="B298" s="16" t="s">
        <v>280</v>
      </c>
      <c r="C298" s="301">
        <v>-603</v>
      </c>
      <c r="D298" s="302"/>
      <c r="E298" s="302"/>
      <c r="F298" s="239">
        <v>-8.8435374149659851E-2</v>
      </c>
      <c r="G298" s="27"/>
      <c r="H298" s="5"/>
    </row>
    <row r="299" spans="1:9" s="28" customFormat="1" ht="10.5" customHeight="1" x14ac:dyDescent="0.2">
      <c r="A299" s="54"/>
      <c r="B299" s="16" t="s">
        <v>356</v>
      </c>
      <c r="C299" s="303"/>
      <c r="D299" s="304"/>
      <c r="E299" s="304"/>
      <c r="F299" s="237"/>
      <c r="G299" s="20"/>
      <c r="H299" s="5"/>
    </row>
    <row r="300" spans="1:9" ht="11.25" customHeight="1" x14ac:dyDescent="0.2">
      <c r="A300" s="2"/>
      <c r="B300" s="35" t="s">
        <v>137</v>
      </c>
      <c r="C300" s="303">
        <v>49583.759999999987</v>
      </c>
      <c r="D300" s="304">
        <v>100</v>
      </c>
      <c r="E300" s="304"/>
      <c r="F300" s="237">
        <v>-0.10303660049515595</v>
      </c>
      <c r="G300" s="27"/>
      <c r="H300" s="5"/>
      <c r="I300" s="5"/>
    </row>
    <row r="301" spans="1:9" ht="11.25" customHeight="1" x14ac:dyDescent="0.2">
      <c r="A301" s="54"/>
      <c r="B301" s="16"/>
      <c r="C301" s="303"/>
      <c r="D301" s="304"/>
      <c r="E301" s="304"/>
      <c r="F301" s="237"/>
      <c r="G301" s="27"/>
      <c r="H301" s="5"/>
      <c r="I301" s="28"/>
    </row>
    <row r="302" spans="1:9" s="28" customFormat="1" ht="16.5" customHeight="1" x14ac:dyDescent="0.2">
      <c r="A302" s="54"/>
      <c r="B302" s="31" t="s">
        <v>141</v>
      </c>
      <c r="C302" s="303"/>
      <c r="D302" s="304"/>
      <c r="E302" s="304"/>
      <c r="F302" s="237"/>
      <c r="G302" s="20"/>
      <c r="H302" s="5"/>
    </row>
    <row r="303" spans="1:9" s="28" customFormat="1" ht="16.5" customHeight="1" x14ac:dyDescent="0.2">
      <c r="A303" s="2"/>
      <c r="B303" s="37" t="s">
        <v>151</v>
      </c>
      <c r="C303" s="301">
        <v>7519.2000000000025</v>
      </c>
      <c r="D303" s="302"/>
      <c r="E303" s="302"/>
      <c r="F303" s="239">
        <v>0.3345639132441165</v>
      </c>
      <c r="G303" s="56"/>
      <c r="H303" s="5"/>
      <c r="I303" s="5"/>
    </row>
    <row r="304" spans="1:9" s="57" customFormat="1" ht="10.5" customHeight="1" x14ac:dyDescent="0.2">
      <c r="A304" s="6"/>
      <c r="B304" s="16" t="s">
        <v>222</v>
      </c>
      <c r="C304" s="306">
        <v>10</v>
      </c>
      <c r="D304" s="307"/>
      <c r="E304" s="307"/>
      <c r="F304" s="182">
        <v>0.33333333333333326</v>
      </c>
      <c r="G304" s="56"/>
      <c r="H304" s="5"/>
    </row>
    <row r="305" spans="1:9" ht="10.5" customHeight="1" x14ac:dyDescent="0.2">
      <c r="B305" s="16" t="s">
        <v>128</v>
      </c>
      <c r="C305" s="306"/>
      <c r="D305" s="307"/>
      <c r="E305" s="307"/>
      <c r="F305" s="182"/>
      <c r="G305" s="56"/>
      <c r="H305" s="5"/>
      <c r="I305" s="57"/>
    </row>
    <row r="306" spans="1:9" s="57" customFormat="1" ht="10.5" customHeight="1" x14ac:dyDescent="0.2">
      <c r="A306" s="6"/>
      <c r="B306" s="16" t="s">
        <v>427</v>
      </c>
      <c r="C306" s="306"/>
      <c r="D306" s="307"/>
      <c r="E306" s="307"/>
      <c r="F306" s="182"/>
      <c r="G306" s="56"/>
      <c r="H306" s="5"/>
    </row>
    <row r="307" spans="1:9" s="57" customFormat="1" ht="10.5" customHeight="1" x14ac:dyDescent="0.2">
      <c r="A307" s="6"/>
      <c r="B307" s="574" t="s">
        <v>455</v>
      </c>
      <c r="C307" s="306"/>
      <c r="D307" s="307"/>
      <c r="E307" s="307"/>
      <c r="F307" s="182"/>
      <c r="G307" s="56"/>
      <c r="H307" s="5"/>
    </row>
    <row r="308" spans="1:9" s="57" customFormat="1" ht="10.5" hidden="1" customHeight="1" x14ac:dyDescent="0.2">
      <c r="A308" s="6"/>
      <c r="B308" s="574"/>
      <c r="C308" s="306"/>
      <c r="D308" s="307"/>
      <c r="E308" s="307"/>
      <c r="F308" s="182"/>
      <c r="G308" s="56"/>
      <c r="H308" s="5"/>
    </row>
    <row r="309" spans="1:9" s="57" customFormat="1" ht="10.5" customHeight="1" x14ac:dyDescent="0.2">
      <c r="A309" s="6"/>
      <c r="B309" s="16" t="s">
        <v>280</v>
      </c>
      <c r="C309" s="306">
        <v>-142.5</v>
      </c>
      <c r="D309" s="307"/>
      <c r="E309" s="307"/>
      <c r="F309" s="182">
        <v>0.39705882352941169</v>
      </c>
      <c r="G309" s="56"/>
      <c r="H309" s="5"/>
    </row>
    <row r="310" spans="1:9" s="57" customFormat="1" ht="10.5" customHeight="1" x14ac:dyDescent="0.2">
      <c r="A310" s="6"/>
      <c r="B310" s="35" t="s">
        <v>142</v>
      </c>
      <c r="C310" s="308">
        <v>7386.7000000000025</v>
      </c>
      <c r="D310" s="309"/>
      <c r="E310" s="309"/>
      <c r="F310" s="182">
        <v>0.33341155658248667</v>
      </c>
      <c r="G310" s="59"/>
    </row>
    <row r="311" spans="1:9" s="57" customFormat="1" ht="9" x14ac:dyDescent="0.15">
      <c r="A311" s="24"/>
      <c r="B311" s="33"/>
      <c r="C311" s="308"/>
      <c r="D311" s="309"/>
      <c r="E311" s="309"/>
      <c r="F311" s="183"/>
      <c r="G311" s="59"/>
      <c r="H311" s="60"/>
      <c r="I311" s="60"/>
    </row>
    <row r="312" spans="1:9" s="60" customFormat="1" ht="14.25" customHeight="1" x14ac:dyDescent="0.2">
      <c r="A312" s="24"/>
      <c r="B312" s="31" t="s">
        <v>139</v>
      </c>
      <c r="C312" s="308"/>
      <c r="D312" s="309"/>
      <c r="E312" s="309"/>
      <c r="F312" s="183"/>
      <c r="G312" s="56"/>
    </row>
    <row r="313" spans="1:9" s="60" customFormat="1" ht="14.25" customHeight="1" x14ac:dyDescent="0.2">
      <c r="A313" s="6"/>
      <c r="B313" s="37" t="s">
        <v>140</v>
      </c>
      <c r="C313" s="306">
        <v>11.34</v>
      </c>
      <c r="D313" s="307"/>
      <c r="E313" s="307"/>
      <c r="F313" s="182"/>
      <c r="G313" s="56"/>
      <c r="H313" s="5"/>
      <c r="I313" s="57"/>
    </row>
    <row r="314" spans="1:9" s="57" customFormat="1" ht="10.5" customHeight="1" x14ac:dyDescent="0.2">
      <c r="A314" s="6"/>
      <c r="B314" s="37" t="s">
        <v>179</v>
      </c>
      <c r="C314" s="306">
        <v>54</v>
      </c>
      <c r="D314" s="307"/>
      <c r="E314" s="307"/>
      <c r="F314" s="182">
        <v>1</v>
      </c>
      <c r="G314" s="56"/>
      <c r="H314" s="5"/>
    </row>
    <row r="315" spans="1:9" s="57" customFormat="1" ht="10.5" customHeight="1" x14ac:dyDescent="0.2">
      <c r="A315" s="6"/>
      <c r="B315" s="37" t="s">
        <v>223</v>
      </c>
      <c r="C315" s="306"/>
      <c r="D315" s="307"/>
      <c r="E315" s="307"/>
      <c r="F315" s="182"/>
      <c r="G315" s="56"/>
      <c r="H315" s="5"/>
    </row>
    <row r="316" spans="1:9" s="57" customFormat="1" ht="10.5" customHeight="1" x14ac:dyDescent="0.2">
      <c r="A316" s="6"/>
      <c r="B316" s="574" t="s">
        <v>456</v>
      </c>
      <c r="C316" s="306"/>
      <c r="D316" s="307"/>
      <c r="E316" s="307"/>
      <c r="F316" s="182"/>
      <c r="G316" s="56"/>
      <c r="H316" s="5"/>
    </row>
    <row r="317" spans="1:9" s="57" customFormat="1" ht="10.5" customHeight="1" x14ac:dyDescent="0.2">
      <c r="A317" s="6"/>
      <c r="B317" s="37" t="s">
        <v>280</v>
      </c>
      <c r="C317" s="306">
        <v>-5</v>
      </c>
      <c r="D317" s="307"/>
      <c r="E317" s="307"/>
      <c r="F317" s="182">
        <v>-0.44444444444444442</v>
      </c>
      <c r="G317" s="59"/>
      <c r="H317" s="5"/>
    </row>
    <row r="318" spans="1:9" s="60" customFormat="1" ht="10.5" customHeight="1" x14ac:dyDescent="0.2">
      <c r="A318" s="24"/>
      <c r="B318" s="35" t="s">
        <v>143</v>
      </c>
      <c r="C318" s="308">
        <v>60.34</v>
      </c>
      <c r="D318" s="309"/>
      <c r="E318" s="309"/>
      <c r="F318" s="183">
        <v>-5.244974874371866E-2</v>
      </c>
      <c r="G318" s="56"/>
      <c r="H318" s="5"/>
    </row>
    <row r="319" spans="1:9" s="60" customFormat="1" ht="10.5" customHeight="1" x14ac:dyDescent="0.2">
      <c r="A319" s="24"/>
      <c r="B319" s="31" t="s">
        <v>466</v>
      </c>
      <c r="C319" s="308"/>
      <c r="D319" s="309"/>
      <c r="E319" s="309"/>
      <c r="F319" s="183"/>
      <c r="G319" s="56"/>
      <c r="H319" s="5"/>
    </row>
    <row r="320" spans="1:9" s="60" customFormat="1" ht="10.5" customHeight="1" x14ac:dyDescent="0.2">
      <c r="A320" s="24"/>
      <c r="B320" s="37" t="s">
        <v>468</v>
      </c>
      <c r="C320" s="308">
        <v>19210</v>
      </c>
      <c r="D320" s="309"/>
      <c r="E320" s="309"/>
      <c r="F320" s="183">
        <v>-0.45488081725312146</v>
      </c>
      <c r="G320" s="56"/>
      <c r="H320" s="5"/>
    </row>
    <row r="321" spans="1:9" s="60" customFormat="1" ht="10.5" customHeight="1" x14ac:dyDescent="0.2">
      <c r="A321" s="6"/>
      <c r="B321" s="35" t="s">
        <v>467</v>
      </c>
      <c r="C321" s="306">
        <v>19210</v>
      </c>
      <c r="D321" s="307"/>
      <c r="E321" s="307"/>
      <c r="F321" s="182">
        <v>-0.45488081725312146</v>
      </c>
      <c r="G321" s="59"/>
      <c r="H321" s="57"/>
      <c r="I321" s="57"/>
    </row>
    <row r="322" spans="1:9" s="57" customFormat="1" ht="9" x14ac:dyDescent="0.15">
      <c r="A322" s="24"/>
      <c r="B322" s="33"/>
      <c r="C322" s="308"/>
      <c r="D322" s="309"/>
      <c r="E322" s="309"/>
      <c r="F322" s="183"/>
      <c r="G322" s="59"/>
      <c r="H322" s="60"/>
      <c r="I322" s="60"/>
    </row>
    <row r="323" spans="1:9" s="60" customFormat="1" ht="13.5" customHeight="1" x14ac:dyDescent="0.2">
      <c r="A323" s="24"/>
      <c r="B323" s="31" t="s">
        <v>122</v>
      </c>
      <c r="C323" s="308"/>
      <c r="D323" s="309"/>
      <c r="E323" s="309"/>
      <c r="F323" s="183"/>
      <c r="G323" s="56"/>
    </row>
    <row r="324" spans="1:9" s="60" customFormat="1" ht="17.25" customHeight="1" x14ac:dyDescent="0.2">
      <c r="A324" s="6"/>
      <c r="B324" s="37" t="s">
        <v>144</v>
      </c>
      <c r="C324" s="306">
        <v>20.700000000000003</v>
      </c>
      <c r="D324" s="307"/>
      <c r="E324" s="307"/>
      <c r="F324" s="182">
        <v>-0.58699122106943336</v>
      </c>
      <c r="G324" s="56"/>
      <c r="H324" s="5"/>
      <c r="I324" s="57"/>
    </row>
    <row r="325" spans="1:9" s="57" customFormat="1" ht="10.5" customHeight="1" x14ac:dyDescent="0.2">
      <c r="A325" s="6"/>
      <c r="B325" s="37" t="s">
        <v>224</v>
      </c>
      <c r="C325" s="306">
        <v>3.57</v>
      </c>
      <c r="D325" s="307"/>
      <c r="E325" s="307"/>
      <c r="F325" s="182"/>
      <c r="G325" s="56"/>
      <c r="H325" s="5"/>
    </row>
    <row r="326" spans="1:9" s="57" customFormat="1" ht="10.5" customHeight="1" x14ac:dyDescent="0.2">
      <c r="A326" s="6"/>
      <c r="B326" s="37" t="s">
        <v>414</v>
      </c>
      <c r="C326" s="306"/>
      <c r="D326" s="307"/>
      <c r="E326" s="307"/>
      <c r="F326" s="182"/>
      <c r="G326" s="59"/>
      <c r="H326" s="5"/>
    </row>
    <row r="327" spans="1:9" s="60" customFormat="1" ht="10.5" customHeight="1" x14ac:dyDescent="0.2">
      <c r="A327" s="24"/>
      <c r="B327" s="35" t="s">
        <v>120</v>
      </c>
      <c r="C327" s="308">
        <v>24.270000000000003</v>
      </c>
      <c r="D327" s="309"/>
      <c r="E327" s="309"/>
      <c r="F327" s="183"/>
      <c r="G327" s="62"/>
      <c r="H327" s="5"/>
    </row>
    <row r="328" spans="1:9" s="57" customFormat="1" ht="12" x14ac:dyDescent="0.2">
      <c r="A328" s="61"/>
      <c r="B328" s="33"/>
      <c r="C328" s="308"/>
      <c r="D328" s="309"/>
      <c r="E328" s="309"/>
      <c r="F328" s="183"/>
      <c r="G328" s="62"/>
      <c r="H328" s="63"/>
      <c r="I328" s="63"/>
    </row>
    <row r="329" spans="1:9" s="63" customFormat="1" ht="14.25" customHeight="1" x14ac:dyDescent="0.2">
      <c r="A329" s="61"/>
      <c r="B329" s="31" t="s">
        <v>244</v>
      </c>
      <c r="C329" s="308"/>
      <c r="D329" s="309"/>
      <c r="E329" s="309"/>
      <c r="F329" s="183"/>
      <c r="G329" s="59"/>
    </row>
    <row r="330" spans="1:9" s="63" customFormat="1" ht="14.25" customHeight="1" x14ac:dyDescent="0.2">
      <c r="A330" s="24"/>
      <c r="B330" s="37" t="s">
        <v>144</v>
      </c>
      <c r="C330" s="306"/>
      <c r="D330" s="307"/>
      <c r="E330" s="307"/>
      <c r="F330" s="182"/>
      <c r="G330" s="59"/>
      <c r="H330" s="5"/>
      <c r="I330" s="60"/>
    </row>
    <row r="331" spans="1:9" s="60" customFormat="1" ht="11.25" customHeight="1" x14ac:dyDescent="0.2">
      <c r="A331" s="24"/>
      <c r="B331" s="37" t="s">
        <v>125</v>
      </c>
      <c r="C331" s="306">
        <v>19294.739999999994</v>
      </c>
      <c r="D331" s="307"/>
      <c r="E331" s="307">
        <v>131.10000000000002</v>
      </c>
      <c r="F331" s="182">
        <v>-0.19406553573957164</v>
      </c>
      <c r="G331" s="56"/>
      <c r="H331" s="5"/>
    </row>
    <row r="332" spans="1:9" s="60" customFormat="1" ht="11.25" customHeight="1" x14ac:dyDescent="0.2">
      <c r="A332" s="6"/>
      <c r="B332" s="37" t="s">
        <v>126</v>
      </c>
      <c r="C332" s="306">
        <v>182.85</v>
      </c>
      <c r="D332" s="307"/>
      <c r="E332" s="307"/>
      <c r="F332" s="182"/>
      <c r="G332" s="56"/>
      <c r="H332" s="5"/>
      <c r="I332" s="57"/>
    </row>
    <row r="333" spans="1:9" s="57" customFormat="1" ht="10.5" customHeight="1" x14ac:dyDescent="0.2">
      <c r="A333" s="6"/>
      <c r="B333" s="37" t="s">
        <v>127</v>
      </c>
      <c r="C333" s="306">
        <v>1476.5</v>
      </c>
      <c r="D333" s="307"/>
      <c r="E333" s="307"/>
      <c r="F333" s="182"/>
      <c r="G333" s="56"/>
      <c r="H333" s="5"/>
    </row>
    <row r="334" spans="1:9" s="57" customFormat="1" ht="10.5" customHeight="1" x14ac:dyDescent="0.2">
      <c r="A334" s="6"/>
      <c r="B334" s="37" t="s">
        <v>133</v>
      </c>
      <c r="C334" s="306">
        <v>2916.1200000000003</v>
      </c>
      <c r="D334" s="307"/>
      <c r="E334" s="307"/>
      <c r="F334" s="182">
        <v>-0.21571939185790989</v>
      </c>
      <c r="G334" s="56"/>
      <c r="H334" s="5"/>
    </row>
    <row r="335" spans="1:9" s="57" customFormat="1" ht="10.5" customHeight="1" x14ac:dyDescent="0.2">
      <c r="A335" s="6"/>
      <c r="B335" s="37" t="s">
        <v>134</v>
      </c>
      <c r="C335" s="306">
        <v>327.08</v>
      </c>
      <c r="D335" s="307"/>
      <c r="E335" s="307"/>
      <c r="F335" s="182">
        <v>8.5634625597450942E-2</v>
      </c>
      <c r="G335" s="56"/>
      <c r="H335" s="5"/>
    </row>
    <row r="336" spans="1:9" s="57" customFormat="1" ht="10.5" customHeight="1" x14ac:dyDescent="0.2">
      <c r="A336" s="6"/>
      <c r="B336" s="37" t="s">
        <v>24</v>
      </c>
      <c r="C336" s="306">
        <v>23263.33</v>
      </c>
      <c r="D336" s="307"/>
      <c r="E336" s="307"/>
      <c r="F336" s="182">
        <v>1.235805190312167E-2</v>
      </c>
      <c r="G336" s="56"/>
      <c r="H336" s="5"/>
    </row>
    <row r="337" spans="1:9" s="57" customFormat="1" ht="10.5" customHeight="1" x14ac:dyDescent="0.2">
      <c r="A337" s="6"/>
      <c r="B337" s="37" t="s">
        <v>138</v>
      </c>
      <c r="C337" s="306">
        <v>282.75</v>
      </c>
      <c r="D337" s="307"/>
      <c r="E337" s="307"/>
      <c r="F337" s="182"/>
      <c r="G337" s="56"/>
      <c r="H337" s="5"/>
    </row>
    <row r="338" spans="1:9" s="57" customFormat="1" ht="10.5" customHeight="1" x14ac:dyDescent="0.2">
      <c r="A338" s="6"/>
      <c r="B338" s="37" t="s">
        <v>34</v>
      </c>
      <c r="C338" s="306">
        <v>1002.35</v>
      </c>
      <c r="D338" s="307"/>
      <c r="E338" s="307"/>
      <c r="F338" s="182"/>
      <c r="G338" s="56"/>
      <c r="H338" s="5"/>
    </row>
    <row r="339" spans="1:9" s="57" customFormat="1" ht="10.5" customHeight="1" x14ac:dyDescent="0.2">
      <c r="A339" s="6"/>
      <c r="B339" s="37" t="s">
        <v>140</v>
      </c>
      <c r="C339" s="306"/>
      <c r="D339" s="307"/>
      <c r="E339" s="307"/>
      <c r="F339" s="182"/>
      <c r="G339" s="56"/>
      <c r="H339" s="5"/>
    </row>
    <row r="340" spans="1:9" s="57" customFormat="1" ht="10.5" customHeight="1" x14ac:dyDescent="0.2">
      <c r="A340" s="6"/>
      <c r="B340" s="37" t="s">
        <v>129</v>
      </c>
      <c r="C340" s="306">
        <v>6642.71</v>
      </c>
      <c r="D340" s="307"/>
      <c r="E340" s="307">
        <v>15</v>
      </c>
      <c r="F340" s="182">
        <v>-0.16173334309229492</v>
      </c>
      <c r="G340" s="56"/>
      <c r="H340" s="5"/>
    </row>
    <row r="341" spans="1:9" s="57" customFormat="1" ht="10.5" customHeight="1" x14ac:dyDescent="0.2">
      <c r="A341" s="6"/>
      <c r="B341" s="16" t="s">
        <v>427</v>
      </c>
      <c r="C341" s="306"/>
      <c r="D341" s="307"/>
      <c r="E341" s="307"/>
      <c r="F341" s="182"/>
      <c r="G341" s="56"/>
      <c r="H341" s="5"/>
    </row>
    <row r="342" spans="1:9" s="57" customFormat="1" ht="10.5" customHeight="1" x14ac:dyDescent="0.2">
      <c r="A342" s="6"/>
      <c r="B342" s="37" t="s">
        <v>179</v>
      </c>
      <c r="C342" s="306"/>
      <c r="D342" s="307"/>
      <c r="E342" s="307"/>
      <c r="F342" s="182"/>
      <c r="G342" s="56"/>
      <c r="H342" s="5"/>
    </row>
    <row r="343" spans="1:9" s="57" customFormat="1" ht="10.5" customHeight="1" x14ac:dyDescent="0.2">
      <c r="A343" s="6"/>
      <c r="B343" s="37" t="s">
        <v>130</v>
      </c>
      <c r="C343" s="306"/>
      <c r="D343" s="307"/>
      <c r="E343" s="307"/>
      <c r="F343" s="182"/>
      <c r="G343" s="56"/>
      <c r="H343" s="5"/>
    </row>
    <row r="344" spans="1:9" s="57" customFormat="1" ht="10.5" customHeight="1" x14ac:dyDescent="0.2">
      <c r="A344" s="6"/>
      <c r="B344" s="37" t="s">
        <v>468</v>
      </c>
      <c r="C344" s="306">
        <v>110</v>
      </c>
      <c r="D344" s="307"/>
      <c r="E344" s="307"/>
      <c r="F344" s="182">
        <v>-0.54166666666666674</v>
      </c>
      <c r="G344" s="56"/>
      <c r="H344" s="5"/>
    </row>
    <row r="345" spans="1:9" s="57" customFormat="1" ht="10.5" customHeight="1" x14ac:dyDescent="0.2">
      <c r="A345" s="6"/>
      <c r="B345" s="575" t="s">
        <v>460</v>
      </c>
      <c r="C345" s="306"/>
      <c r="D345" s="307"/>
      <c r="E345" s="307"/>
      <c r="F345" s="182"/>
      <c r="G345" s="56"/>
      <c r="H345" s="5"/>
    </row>
    <row r="346" spans="1:9" s="57" customFormat="1" ht="10.5" customHeight="1" x14ac:dyDescent="0.2">
      <c r="A346" s="6"/>
      <c r="B346" s="575" t="s">
        <v>490</v>
      </c>
      <c r="C346" s="306"/>
      <c r="D346" s="307"/>
      <c r="E346" s="307"/>
      <c r="F346" s="182"/>
      <c r="G346" s="56"/>
      <c r="H346" s="5"/>
    </row>
    <row r="347" spans="1:9" s="57" customFormat="1" ht="10.5" customHeight="1" x14ac:dyDescent="0.2">
      <c r="A347" s="6"/>
      <c r="B347" s="37" t="s">
        <v>280</v>
      </c>
      <c r="C347" s="308">
        <v>-1923.5</v>
      </c>
      <c r="D347" s="309"/>
      <c r="E347" s="309">
        <v>-3</v>
      </c>
      <c r="F347" s="183">
        <v>-0.14945832412115856</v>
      </c>
      <c r="G347" s="59"/>
    </row>
    <row r="348" spans="1:9" s="60" customFormat="1" ht="10.5" customHeight="1" x14ac:dyDescent="0.2">
      <c r="A348" s="24"/>
      <c r="B348" s="35" t="s">
        <v>246</v>
      </c>
      <c r="C348" s="308">
        <v>53586.929999999993</v>
      </c>
      <c r="D348" s="309"/>
      <c r="E348" s="309">
        <v>143.10000000000002</v>
      </c>
      <c r="F348" s="183">
        <v>-0.16478182396289243</v>
      </c>
      <c r="G348" s="56"/>
      <c r="H348" s="5"/>
    </row>
    <row r="349" spans="1:9" s="60" customFormat="1" ht="10.5" customHeight="1" x14ac:dyDescent="0.2">
      <c r="A349" s="6"/>
      <c r="B349" s="35" t="s">
        <v>8</v>
      </c>
      <c r="C349" s="306">
        <v>14049988.26999999</v>
      </c>
      <c r="D349" s="307">
        <v>60167.930000000022</v>
      </c>
      <c r="E349" s="307">
        <v>38029.5</v>
      </c>
      <c r="F349" s="182">
        <v>-1.3569158107631041E-2</v>
      </c>
      <c r="G349" s="59"/>
      <c r="H349" s="57"/>
      <c r="I349" s="57"/>
    </row>
    <row r="350" spans="1:9" s="57" customFormat="1" ht="9" hidden="1" x14ac:dyDescent="0.15">
      <c r="A350" s="24"/>
      <c r="B350" s="33"/>
      <c r="C350" s="308"/>
      <c r="D350" s="309"/>
      <c r="E350" s="309"/>
      <c r="F350" s="183"/>
      <c r="G350" s="59"/>
      <c r="H350" s="60"/>
      <c r="I350" s="60"/>
    </row>
    <row r="351" spans="1:9" s="60" customFormat="1" ht="13.5" customHeight="1" x14ac:dyDescent="0.2">
      <c r="A351" s="24"/>
      <c r="B351" s="31" t="s">
        <v>145</v>
      </c>
      <c r="C351" s="308"/>
      <c r="D351" s="309"/>
      <c r="E351" s="309"/>
      <c r="F351" s="183"/>
      <c r="G351" s="59"/>
    </row>
    <row r="352" spans="1:9" s="60" customFormat="1" ht="13.5" customHeight="1" x14ac:dyDescent="0.2">
      <c r="A352" s="24"/>
      <c r="B352" s="37" t="s">
        <v>146</v>
      </c>
      <c r="C352" s="306">
        <v>185794.09999999989</v>
      </c>
      <c r="D352" s="307">
        <v>68041.55</v>
      </c>
      <c r="E352" s="307">
        <v>726.3900000000001</v>
      </c>
      <c r="F352" s="182">
        <v>-8.8091043012547332E-2</v>
      </c>
      <c r="G352" s="59"/>
      <c r="H352" s="5"/>
    </row>
    <row r="353" spans="1:9" s="60" customFormat="1" ht="10.5" customHeight="1" x14ac:dyDescent="0.2">
      <c r="A353" s="24"/>
      <c r="B353" s="37" t="s">
        <v>442</v>
      </c>
      <c r="C353" s="306">
        <v>87.120000000000019</v>
      </c>
      <c r="D353" s="307">
        <v>15.120000000000001</v>
      </c>
      <c r="E353" s="307"/>
      <c r="F353" s="182">
        <v>-0.74830993239729582</v>
      </c>
      <c r="G353" s="59"/>
      <c r="H353" s="5"/>
    </row>
    <row r="354" spans="1:9" s="60" customFormat="1" ht="10.5" customHeight="1" x14ac:dyDescent="0.2">
      <c r="A354" s="24"/>
      <c r="B354" s="37" t="s">
        <v>147</v>
      </c>
      <c r="C354" s="306">
        <v>532.01999999999975</v>
      </c>
      <c r="D354" s="307">
        <v>156.15</v>
      </c>
      <c r="E354" s="307"/>
      <c r="F354" s="182">
        <v>-5.8471666725657401E-2</v>
      </c>
      <c r="G354" s="59"/>
      <c r="H354" s="5"/>
    </row>
    <row r="355" spans="1:9" s="60" customFormat="1" ht="10.5" customHeight="1" x14ac:dyDescent="0.2">
      <c r="A355" s="24"/>
      <c r="B355" s="37" t="s">
        <v>148</v>
      </c>
      <c r="C355" s="306">
        <v>3438.3699999999994</v>
      </c>
      <c r="D355" s="307">
        <v>821.84999999999877</v>
      </c>
      <c r="E355" s="307">
        <v>3.7800000000000002</v>
      </c>
      <c r="F355" s="182">
        <v>-7.1157659288233699E-2</v>
      </c>
      <c r="G355" s="59"/>
      <c r="H355" s="5"/>
    </row>
    <row r="356" spans="1:9" s="60" customFormat="1" ht="10.5" customHeight="1" x14ac:dyDescent="0.2">
      <c r="A356" s="24"/>
      <c r="B356" s="37" t="s">
        <v>125</v>
      </c>
      <c r="C356" s="306">
        <v>1576.5000000000005</v>
      </c>
      <c r="D356" s="307">
        <v>525.56000000000006</v>
      </c>
      <c r="E356" s="307">
        <v>6.08</v>
      </c>
      <c r="F356" s="182">
        <v>0.41282430434198192</v>
      </c>
      <c r="G356" s="59"/>
      <c r="H356" s="5"/>
    </row>
    <row r="357" spans="1:9" s="60" customFormat="1" ht="10.5" hidden="1" customHeight="1" x14ac:dyDescent="0.2">
      <c r="A357" s="24"/>
      <c r="B357" s="16"/>
      <c r="C357" s="306"/>
      <c r="D357" s="307"/>
      <c r="E357" s="307"/>
      <c r="F357" s="182"/>
      <c r="G357" s="59"/>
      <c r="H357" s="5"/>
    </row>
    <row r="358" spans="1:9" s="60" customFormat="1" ht="10.5" customHeight="1" x14ac:dyDescent="0.2">
      <c r="A358" s="24"/>
      <c r="B358" s="37" t="s">
        <v>149</v>
      </c>
      <c r="C358" s="306">
        <v>316.45999999999992</v>
      </c>
      <c r="D358" s="307"/>
      <c r="E358" s="307"/>
      <c r="F358" s="182">
        <v>0.1107757107757108</v>
      </c>
      <c r="G358" s="56"/>
      <c r="H358" s="5"/>
    </row>
    <row r="359" spans="1:9" s="60" customFormat="1" ht="10.5" customHeight="1" x14ac:dyDescent="0.2">
      <c r="A359" s="6"/>
      <c r="B359" s="37" t="s">
        <v>435</v>
      </c>
      <c r="C359" s="306"/>
      <c r="D359" s="307"/>
      <c r="E359" s="307"/>
      <c r="F359" s="182"/>
      <c r="G359" s="56"/>
      <c r="H359" s="5"/>
      <c r="I359" s="57"/>
    </row>
    <row r="360" spans="1:9" s="57" customFormat="1" ht="10.5" customHeight="1" x14ac:dyDescent="0.2">
      <c r="A360" s="6"/>
      <c r="B360" s="37" t="s">
        <v>281</v>
      </c>
      <c r="C360" s="306">
        <v>-9420</v>
      </c>
      <c r="D360" s="307">
        <v>-27</v>
      </c>
      <c r="E360" s="307">
        <v>-31</v>
      </c>
      <c r="F360" s="182">
        <v>-3.0764481942586741E-2</v>
      </c>
      <c r="G360" s="59"/>
      <c r="H360" s="5"/>
    </row>
    <row r="361" spans="1:9" s="57" customFormat="1" ht="10.5" customHeight="1" x14ac:dyDescent="0.2">
      <c r="A361" s="6"/>
      <c r="B361" s="575" t="s">
        <v>461</v>
      </c>
      <c r="C361" s="306"/>
      <c r="D361" s="307"/>
      <c r="E361" s="307"/>
      <c r="F361" s="182"/>
      <c r="G361" s="59"/>
      <c r="H361" s="5"/>
    </row>
    <row r="362" spans="1:9" s="57" customFormat="1" ht="10.5" hidden="1" customHeight="1" x14ac:dyDescent="0.2">
      <c r="A362" s="6"/>
      <c r="B362" s="579" t="s">
        <v>464</v>
      </c>
      <c r="C362" s="306"/>
      <c r="D362" s="307"/>
      <c r="E362" s="307"/>
      <c r="F362" s="182"/>
      <c r="G362" s="59"/>
      <c r="H362" s="5"/>
    </row>
    <row r="363" spans="1:9" s="60" customFormat="1" ht="10.5" customHeight="1" x14ac:dyDescent="0.2">
      <c r="A363" s="24"/>
      <c r="B363" s="41" t="s">
        <v>150</v>
      </c>
      <c r="C363" s="311">
        <v>182324.56999999989</v>
      </c>
      <c r="D363" s="312">
        <v>69533.23</v>
      </c>
      <c r="E363" s="312">
        <v>705.25</v>
      </c>
      <c r="F363" s="184">
        <v>-8.8544265408936562E-2</v>
      </c>
      <c r="G363" s="266"/>
      <c r="H363" s="5"/>
    </row>
    <row r="364" spans="1:9" s="60" customFormat="1" ht="10.5" customHeight="1" x14ac:dyDescent="0.15">
      <c r="A364" s="24"/>
      <c r="B364" s="265"/>
      <c r="C364" s="266"/>
      <c r="D364" s="266"/>
      <c r="E364" s="266"/>
      <c r="F364" s="266"/>
      <c r="G364" s="265"/>
      <c r="H364" s="267"/>
      <c r="I364" s="59"/>
    </row>
    <row r="365" spans="1:9" s="60" customFormat="1" ht="10.5" customHeight="1" x14ac:dyDescent="0.15">
      <c r="A365" s="24"/>
      <c r="B365" s="265" t="s">
        <v>238</v>
      </c>
      <c r="C365" s="265"/>
      <c r="D365" s="265"/>
      <c r="E365" s="265"/>
      <c r="F365" s="265"/>
      <c r="G365" s="265"/>
      <c r="H365" s="265"/>
      <c r="I365" s="59"/>
    </row>
    <row r="366" spans="1:9" s="60" customFormat="1" ht="9" x14ac:dyDescent="0.15">
      <c r="A366" s="24"/>
      <c r="B366" s="265" t="s">
        <v>249</v>
      </c>
      <c r="C366" s="265"/>
      <c r="D366" s="265"/>
      <c r="E366" s="265"/>
      <c r="F366" s="265"/>
      <c r="G366" s="265"/>
      <c r="H366" s="265"/>
      <c r="I366" s="59"/>
    </row>
    <row r="367" spans="1:9" s="60" customFormat="1" ht="10.5" customHeight="1" x14ac:dyDescent="0.15">
      <c r="A367" s="24"/>
      <c r="B367" s="265" t="s">
        <v>251</v>
      </c>
      <c r="C367" s="265"/>
      <c r="D367" s="265"/>
      <c r="E367" s="265"/>
      <c r="F367" s="265"/>
      <c r="G367" s="210"/>
      <c r="H367" s="265"/>
      <c r="I367" s="59"/>
    </row>
    <row r="368" spans="1:9" s="60" customFormat="1" ht="10.5" customHeight="1" x14ac:dyDescent="0.15">
      <c r="A368" s="24"/>
      <c r="B368" s="265" t="s">
        <v>376</v>
      </c>
      <c r="C368" s="210"/>
      <c r="D368" s="210"/>
      <c r="E368" s="210"/>
      <c r="F368" s="210"/>
      <c r="G368" s="210"/>
      <c r="H368" s="211"/>
      <c r="I368" s="59"/>
    </row>
    <row r="369" spans="1:9" s="60" customFormat="1" ht="10.5" customHeight="1" x14ac:dyDescent="0.2">
      <c r="A369" s="24"/>
      <c r="B369" s="265" t="s">
        <v>282</v>
      </c>
      <c r="C369" s="210"/>
      <c r="D369" s="210"/>
      <c r="E369" s="210"/>
      <c r="F369" s="210"/>
      <c r="G369" s="4"/>
      <c r="H369" s="211"/>
      <c r="I369" s="59"/>
    </row>
    <row r="370" spans="1:9" s="60" customFormat="1" ht="10.5" customHeight="1" x14ac:dyDescent="0.2">
      <c r="A370" s="6"/>
      <c r="B370" s="5"/>
      <c r="C370" s="3"/>
      <c r="D370" s="3"/>
      <c r="E370" s="3"/>
      <c r="F370" s="4"/>
      <c r="G370" s="8"/>
      <c r="H370" s="4"/>
      <c r="I370" s="51"/>
    </row>
    <row r="371" spans="1:9" ht="13.5" customHeight="1" x14ac:dyDescent="0.25">
      <c r="B371" s="7" t="s">
        <v>288</v>
      </c>
      <c r="C371" s="8"/>
      <c r="D371" s="8"/>
      <c r="E371" s="8"/>
      <c r="F371" s="8"/>
      <c r="H371" s="8"/>
      <c r="I371" s="8"/>
    </row>
    <row r="372" spans="1:9" ht="15" customHeight="1" x14ac:dyDescent="0.2">
      <c r="B372" s="9"/>
      <c r="C372" s="10" t="str">
        <f>$C$3</f>
        <v>MOIS DE JANVIER 2024</v>
      </c>
      <c r="D372" s="11"/>
      <c r="G372" s="15"/>
    </row>
    <row r="373" spans="1:9" ht="9.75" customHeight="1" x14ac:dyDescent="0.2">
      <c r="B373" s="12" t="s">
        <v>173</v>
      </c>
      <c r="C373" s="13"/>
      <c r="D373" s="13"/>
      <c r="E373" s="13"/>
      <c r="F373" s="14"/>
      <c r="G373" s="23"/>
      <c r="H373" s="5"/>
      <c r="I373" s="5"/>
    </row>
    <row r="374" spans="1:9" ht="19.5" customHeight="1" x14ac:dyDescent="0.2">
      <c r="B374" s="16" t="s">
        <v>7</v>
      </c>
      <c r="C374" s="17" t="s">
        <v>6</v>
      </c>
      <c r="D374" s="219" t="s">
        <v>242</v>
      </c>
      <c r="E374" s="219" t="s">
        <v>237</v>
      </c>
      <c r="F374" s="19" t="str">
        <f>Maladie_mnt!$H$5</f>
        <v>GAM</v>
      </c>
      <c r="G374" s="23"/>
      <c r="H374" s="5"/>
      <c r="I374" s="5"/>
    </row>
    <row r="375" spans="1:9" ht="13.5" customHeight="1" x14ac:dyDescent="0.2">
      <c r="B375" s="21"/>
      <c r="C375" s="44"/>
      <c r="D375" s="220"/>
      <c r="E375" s="220" t="s">
        <v>239</v>
      </c>
      <c r="F375" s="22" t="str">
        <f>Maladie_mnt!$H$6</f>
        <v>en %</v>
      </c>
      <c r="G375" s="56"/>
      <c r="H375" s="5"/>
      <c r="I375" s="5"/>
    </row>
    <row r="376" spans="1:9" ht="10.5" customHeight="1" x14ac:dyDescent="0.2">
      <c r="B376" s="31" t="s">
        <v>152</v>
      </c>
      <c r="C376" s="55"/>
      <c r="D376" s="225"/>
      <c r="E376" s="225"/>
      <c r="F376" s="182"/>
      <c r="G376" s="59"/>
      <c r="H376" s="57"/>
      <c r="I376" s="57"/>
    </row>
    <row r="377" spans="1:9" s="57" customFormat="1" x14ac:dyDescent="0.2">
      <c r="A377" s="24"/>
      <c r="B377" s="16" t="s">
        <v>12</v>
      </c>
      <c r="C377" s="308">
        <v>2173393.7799999975</v>
      </c>
      <c r="D377" s="309">
        <v>308.68</v>
      </c>
      <c r="E377" s="309">
        <v>6705.75</v>
      </c>
      <c r="F377" s="183">
        <v>-4.1198318306269854E-2</v>
      </c>
      <c r="G377" s="56"/>
      <c r="H377" s="60"/>
      <c r="I377" s="60"/>
    </row>
    <row r="378" spans="1:9" s="60" customFormat="1" ht="14.25" customHeight="1" x14ac:dyDescent="0.2">
      <c r="A378" s="6"/>
      <c r="B378" s="16" t="s">
        <v>10</v>
      </c>
      <c r="C378" s="306"/>
      <c r="D378" s="307"/>
      <c r="E378" s="307"/>
      <c r="F378" s="182"/>
      <c r="G378" s="56"/>
      <c r="H378" s="5"/>
      <c r="I378" s="57"/>
    </row>
    <row r="379" spans="1:9" s="57" customFormat="1" hidden="1" x14ac:dyDescent="0.2">
      <c r="A379" s="6"/>
      <c r="B379" s="16" t="s">
        <v>9</v>
      </c>
      <c r="C379" s="306"/>
      <c r="D379" s="307"/>
      <c r="E379" s="307"/>
      <c r="F379" s="182"/>
      <c r="G379" s="56"/>
      <c r="H379" s="5"/>
    </row>
    <row r="380" spans="1:9" s="57" customFormat="1" hidden="1" x14ac:dyDescent="0.2">
      <c r="A380" s="6"/>
      <c r="B380" s="16" t="s">
        <v>299</v>
      </c>
      <c r="C380" s="306"/>
      <c r="D380" s="307"/>
      <c r="E380" s="307"/>
      <c r="F380" s="182"/>
      <c r="G380" s="56"/>
      <c r="H380" s="5"/>
    </row>
    <row r="381" spans="1:9" s="57" customFormat="1" hidden="1" x14ac:dyDescent="0.2">
      <c r="A381" s="6"/>
      <c r="B381" s="16" t="s">
        <v>11</v>
      </c>
      <c r="C381" s="306"/>
      <c r="D381" s="307"/>
      <c r="E381" s="307"/>
      <c r="F381" s="182"/>
      <c r="G381" s="56"/>
      <c r="H381" s="5"/>
    </row>
    <row r="382" spans="1:9" s="57" customFormat="1" hidden="1" x14ac:dyDescent="0.2">
      <c r="A382" s="6"/>
      <c r="B382" s="16" t="s">
        <v>75</v>
      </c>
      <c r="C382" s="306"/>
      <c r="D382" s="307"/>
      <c r="E382" s="307"/>
      <c r="F382" s="182"/>
      <c r="G382" s="59"/>
      <c r="H382" s="5"/>
    </row>
    <row r="383" spans="1:9" s="57" customFormat="1" hidden="1" x14ac:dyDescent="0.2">
      <c r="A383" s="24"/>
      <c r="B383" s="16" t="s">
        <v>85</v>
      </c>
      <c r="C383" s="306">
        <v>23258.359999999997</v>
      </c>
      <c r="D383" s="313">
        <v>23258.359999999997</v>
      </c>
      <c r="E383" s="313"/>
      <c r="F383" s="185"/>
      <c r="G383" s="59"/>
      <c r="H383" s="5"/>
      <c r="I383" s="60"/>
    </row>
    <row r="384" spans="1:9" s="60" customFormat="1" x14ac:dyDescent="0.2">
      <c r="A384" s="24"/>
      <c r="B384" s="37" t="s">
        <v>25</v>
      </c>
      <c r="C384" s="306"/>
      <c r="D384" s="313"/>
      <c r="E384" s="313"/>
      <c r="F384" s="185"/>
      <c r="G384" s="56"/>
      <c r="H384" s="5"/>
    </row>
    <row r="385" spans="1:11" s="60" customFormat="1" x14ac:dyDescent="0.2">
      <c r="A385" s="6"/>
      <c r="B385" s="37" t="s">
        <v>48</v>
      </c>
      <c r="C385" s="306"/>
      <c r="D385" s="313"/>
      <c r="E385" s="313"/>
      <c r="F385" s="185"/>
      <c r="G385" s="66"/>
      <c r="H385" s="5"/>
      <c r="I385" s="57"/>
    </row>
    <row r="386" spans="1:11" s="57" customFormat="1" x14ac:dyDescent="0.2">
      <c r="A386" s="6"/>
      <c r="B386" s="37" t="s">
        <v>355</v>
      </c>
      <c r="C386" s="306">
        <v>10</v>
      </c>
      <c r="D386" s="307"/>
      <c r="E386" s="307"/>
      <c r="F386" s="182"/>
      <c r="G386" s="66"/>
      <c r="H386" s="5"/>
    </row>
    <row r="387" spans="1:11" s="57" customFormat="1" ht="10.5" customHeight="1" x14ac:dyDescent="0.2">
      <c r="A387" s="6"/>
      <c r="B387" s="37" t="s">
        <v>79</v>
      </c>
      <c r="C387" s="306">
        <v>3313.39</v>
      </c>
      <c r="D387" s="307"/>
      <c r="E387" s="307"/>
      <c r="F387" s="182">
        <v>0.65132818340393706</v>
      </c>
      <c r="G387" s="56"/>
      <c r="H387" s="5"/>
    </row>
    <row r="388" spans="1:11" s="57" customFormat="1" ht="10.5" customHeight="1" x14ac:dyDescent="0.2">
      <c r="A388" s="6"/>
      <c r="B388" s="16" t="s">
        <v>432</v>
      </c>
      <c r="C388" s="306">
        <v>204855.01000000525</v>
      </c>
      <c r="D388" s="313"/>
      <c r="E388" s="313">
        <v>433.8399999999998</v>
      </c>
      <c r="F388" s="185">
        <v>-2.9435044094830887E-2</v>
      </c>
      <c r="G388" s="59"/>
      <c r="H388" s="5"/>
    </row>
    <row r="389" spans="1:11" s="57" customFormat="1" ht="10.5" customHeight="1" x14ac:dyDescent="0.2">
      <c r="A389" s="6"/>
      <c r="B389" s="563" t="s">
        <v>440</v>
      </c>
      <c r="C389" s="306">
        <v>242.1</v>
      </c>
      <c r="D389" s="313"/>
      <c r="E389" s="313"/>
      <c r="F389" s="185">
        <v>0.69870895312938508</v>
      </c>
      <c r="G389" s="59"/>
      <c r="H389" s="5"/>
    </row>
    <row r="390" spans="1:11" s="57" customFormat="1" ht="13.5" customHeight="1" x14ac:dyDescent="0.2">
      <c r="A390" s="6"/>
      <c r="B390" s="574" t="s">
        <v>457</v>
      </c>
      <c r="C390" s="306"/>
      <c r="D390" s="313"/>
      <c r="E390" s="313"/>
      <c r="F390" s="185"/>
      <c r="G390" s="59"/>
      <c r="H390" s="5"/>
    </row>
    <row r="391" spans="1:11" s="57" customFormat="1" ht="10.5" customHeight="1" x14ac:dyDescent="0.2">
      <c r="A391" s="6"/>
      <c r="B391" s="574" t="s">
        <v>476</v>
      </c>
      <c r="C391" s="306">
        <v>5518.3599999999988</v>
      </c>
      <c r="D391" s="313"/>
      <c r="E391" s="313">
        <v>111.28</v>
      </c>
      <c r="F391" s="185">
        <v>-0.2082515524029247</v>
      </c>
      <c r="G391" s="59"/>
      <c r="H391" s="5"/>
    </row>
    <row r="392" spans="1:11" s="57" customFormat="1" ht="10.5" customHeight="1" x14ac:dyDescent="0.2">
      <c r="A392" s="6"/>
      <c r="B392" s="574" t="s">
        <v>495</v>
      </c>
      <c r="C392" s="306"/>
      <c r="D392" s="313"/>
      <c r="E392" s="313"/>
      <c r="F392" s="185"/>
      <c r="G392" s="59"/>
      <c r="H392" s="5"/>
    </row>
    <row r="393" spans="1:11" s="57" customFormat="1" ht="10.5" customHeight="1" x14ac:dyDescent="0.2">
      <c r="A393" s="24"/>
      <c r="B393" s="563" t="s">
        <v>445</v>
      </c>
      <c r="C393" s="306">
        <v>53.400000000000084</v>
      </c>
      <c r="D393" s="313"/>
      <c r="E393" s="313"/>
      <c r="F393" s="185">
        <v>-0.20298507462686521</v>
      </c>
      <c r="G393" s="59"/>
      <c r="H393" s="5"/>
    </row>
    <row r="394" spans="1:11" s="60" customFormat="1" ht="10.5" customHeight="1" x14ac:dyDescent="0.2">
      <c r="A394" s="6"/>
      <c r="B394" s="16" t="s">
        <v>280</v>
      </c>
      <c r="C394" s="306">
        <v>-237328.62000000046</v>
      </c>
      <c r="D394" s="313"/>
      <c r="E394" s="313">
        <v>-523.21</v>
      </c>
      <c r="F394" s="185">
        <v>-3.0267650218166908E-2</v>
      </c>
      <c r="G394" s="56"/>
      <c r="H394" s="5"/>
      <c r="J394" s="57"/>
      <c r="K394" s="57"/>
    </row>
    <row r="395" spans="1:11" s="57" customFormat="1" x14ac:dyDescent="0.2">
      <c r="A395" s="6"/>
      <c r="B395" s="29" t="s">
        <v>156</v>
      </c>
      <c r="C395" s="308">
        <v>2173315.7800000021</v>
      </c>
      <c r="D395" s="315">
        <v>23567.039999999997</v>
      </c>
      <c r="E395" s="315">
        <v>6727.66</v>
      </c>
      <c r="F395" s="186">
        <v>-5.8860265235094023E-2</v>
      </c>
      <c r="G395" s="59"/>
      <c r="J395" s="60"/>
      <c r="K395" s="60"/>
    </row>
    <row r="396" spans="1:11" s="57" customFormat="1" x14ac:dyDescent="0.2">
      <c r="A396" s="24"/>
      <c r="B396" s="29" t="s">
        <v>153</v>
      </c>
      <c r="C396" s="308">
        <v>810</v>
      </c>
      <c r="D396" s="315"/>
      <c r="E396" s="315"/>
      <c r="F396" s="186"/>
      <c r="G396" s="59"/>
      <c r="H396" s="28"/>
    </row>
    <row r="397" spans="1:11" s="60" customFormat="1" ht="15" customHeight="1" x14ac:dyDescent="0.2">
      <c r="A397" s="2"/>
      <c r="B397" s="31" t="s">
        <v>154</v>
      </c>
      <c r="C397" s="308"/>
      <c r="D397" s="315"/>
      <c r="E397" s="315"/>
      <c r="F397" s="186"/>
      <c r="G397" s="282"/>
      <c r="J397" s="57"/>
      <c r="K397" s="57"/>
    </row>
    <row r="398" spans="1:11" ht="17.25" customHeight="1" x14ac:dyDescent="0.2">
      <c r="A398" s="2"/>
      <c r="B398" s="272" t="s">
        <v>268</v>
      </c>
      <c r="C398" s="317"/>
      <c r="D398" s="318"/>
      <c r="E398" s="318"/>
      <c r="F398" s="281"/>
      <c r="G398" s="282"/>
      <c r="H398" s="283"/>
      <c r="I398" s="5"/>
      <c r="J398" s="60"/>
      <c r="K398" s="60"/>
    </row>
    <row r="399" spans="1:11" ht="10.5" customHeight="1" x14ac:dyDescent="0.2">
      <c r="A399" s="2"/>
      <c r="B399" s="67" t="s">
        <v>267</v>
      </c>
      <c r="C399" s="317">
        <v>1048864.7599999995</v>
      </c>
      <c r="D399" s="318"/>
      <c r="E399" s="318">
        <v>4686.34</v>
      </c>
      <c r="F399" s="281">
        <v>-1.2715863765311197E-2</v>
      </c>
      <c r="G399" s="282"/>
      <c r="H399" s="283"/>
      <c r="I399" s="5"/>
    </row>
    <row r="400" spans="1:11" ht="21" customHeight="1" x14ac:dyDescent="0.2">
      <c r="A400" s="2"/>
      <c r="B400" s="272" t="s">
        <v>266</v>
      </c>
      <c r="C400" s="317"/>
      <c r="D400" s="318"/>
      <c r="E400" s="318"/>
      <c r="F400" s="281"/>
      <c r="G400" s="282"/>
      <c r="H400" s="283"/>
      <c r="I400" s="5"/>
    </row>
    <row r="401" spans="1:11" ht="11.25" customHeight="1" x14ac:dyDescent="0.2">
      <c r="A401" s="54"/>
      <c r="B401" s="67" t="s">
        <v>257</v>
      </c>
      <c r="C401" s="317">
        <v>732275.24000000185</v>
      </c>
      <c r="D401" s="318"/>
      <c r="E401" s="318">
        <v>1111.18</v>
      </c>
      <c r="F401" s="281">
        <v>-3.9351225434671511E-2</v>
      </c>
      <c r="G401" s="282"/>
      <c r="H401" s="283"/>
      <c r="I401" s="5"/>
    </row>
    <row r="402" spans="1:11" s="28" customFormat="1" ht="10.5" customHeight="1" x14ac:dyDescent="0.2">
      <c r="A402" s="2"/>
      <c r="B402" s="16" t="s">
        <v>258</v>
      </c>
      <c r="C402" s="317">
        <v>85.829999999999984</v>
      </c>
      <c r="D402" s="318"/>
      <c r="E402" s="318"/>
      <c r="F402" s="281">
        <v>0.28123600537393689</v>
      </c>
      <c r="G402" s="282"/>
      <c r="H402" s="283"/>
      <c r="J402" s="5"/>
      <c r="K402" s="5"/>
    </row>
    <row r="403" spans="1:11" ht="10.5" customHeight="1" x14ac:dyDescent="0.2">
      <c r="A403" s="2"/>
      <c r="B403" s="67" t="s">
        <v>259</v>
      </c>
      <c r="C403" s="317">
        <v>8991.5</v>
      </c>
      <c r="D403" s="318"/>
      <c r="E403" s="318"/>
      <c r="F403" s="281">
        <v>0.15719827131322028</v>
      </c>
      <c r="G403" s="282"/>
      <c r="H403" s="283"/>
      <c r="I403" s="5"/>
      <c r="J403" s="28"/>
      <c r="K403" s="28"/>
    </row>
    <row r="404" spans="1:11" ht="10.5" customHeight="1" x14ac:dyDescent="0.2">
      <c r="A404" s="2"/>
      <c r="B404" s="67" t="s">
        <v>260</v>
      </c>
      <c r="C404" s="317"/>
      <c r="D404" s="318"/>
      <c r="E404" s="318"/>
      <c r="F404" s="281"/>
      <c r="G404" s="282"/>
      <c r="H404" s="283"/>
      <c r="I404" s="5"/>
    </row>
    <row r="405" spans="1:11" ht="10.5" customHeight="1" x14ac:dyDescent="0.2">
      <c r="A405" s="2"/>
      <c r="B405" s="67" t="s">
        <v>261</v>
      </c>
      <c r="C405" s="317">
        <v>2423.5100000000002</v>
      </c>
      <c r="D405" s="318"/>
      <c r="E405" s="318"/>
      <c r="F405" s="281">
        <v>0.57711805397385252</v>
      </c>
      <c r="G405" s="282"/>
      <c r="H405" s="283"/>
      <c r="I405" s="5"/>
    </row>
    <row r="406" spans="1:11" ht="10.5" customHeight="1" x14ac:dyDescent="0.2">
      <c r="A406" s="2"/>
      <c r="B406" s="67" t="s">
        <v>262</v>
      </c>
      <c r="C406" s="317">
        <v>142806.25000000003</v>
      </c>
      <c r="D406" s="318"/>
      <c r="E406" s="318">
        <v>867.66000000000008</v>
      </c>
      <c r="F406" s="281">
        <v>-1.8027686281553268E-2</v>
      </c>
      <c r="G406" s="284"/>
      <c r="H406" s="283"/>
      <c r="I406" s="5"/>
    </row>
    <row r="407" spans="1:11" ht="10.5" customHeight="1" x14ac:dyDescent="0.2">
      <c r="A407" s="2"/>
      <c r="B407" s="67" t="s">
        <v>264</v>
      </c>
      <c r="C407" s="317">
        <v>242124.06999999992</v>
      </c>
      <c r="D407" s="318"/>
      <c r="E407" s="318"/>
      <c r="F407" s="281">
        <v>-0.32620012254647579</v>
      </c>
      <c r="G407" s="282"/>
      <c r="H407" s="283"/>
      <c r="I407" s="5"/>
    </row>
    <row r="408" spans="1:11" ht="10.5" customHeight="1" x14ac:dyDescent="0.2">
      <c r="A408" s="2"/>
      <c r="B408" s="67" t="s">
        <v>263</v>
      </c>
      <c r="C408" s="317"/>
      <c r="D408" s="318"/>
      <c r="E408" s="318"/>
      <c r="F408" s="281"/>
      <c r="G408" s="282"/>
      <c r="H408" s="283"/>
      <c r="I408" s="5"/>
    </row>
    <row r="409" spans="1:11" ht="18.75" customHeight="1" x14ac:dyDescent="0.2">
      <c r="A409" s="2"/>
      <c r="B409" s="29" t="s">
        <v>265</v>
      </c>
      <c r="C409" s="317"/>
      <c r="D409" s="318"/>
      <c r="E409" s="318"/>
      <c r="F409" s="281"/>
      <c r="G409" s="282"/>
      <c r="H409" s="283"/>
      <c r="I409" s="5"/>
    </row>
    <row r="410" spans="1:11" ht="10.5" customHeight="1" x14ac:dyDescent="0.2">
      <c r="A410" s="2"/>
      <c r="B410" s="16" t="s">
        <v>269</v>
      </c>
      <c r="C410" s="317"/>
      <c r="D410" s="318"/>
      <c r="E410" s="318"/>
      <c r="F410" s="281"/>
      <c r="G410" s="282"/>
      <c r="H410" s="283"/>
      <c r="I410" s="5"/>
    </row>
    <row r="411" spans="1:11" ht="10.5" customHeight="1" x14ac:dyDescent="0.2">
      <c r="A411" s="2"/>
      <c r="B411" s="16" t="s">
        <v>270</v>
      </c>
      <c r="C411" s="317"/>
      <c r="D411" s="318"/>
      <c r="E411" s="318"/>
      <c r="F411" s="281"/>
      <c r="G411" s="282"/>
      <c r="H411" s="283"/>
      <c r="I411" s="5"/>
    </row>
    <row r="412" spans="1:11" ht="10.5" customHeight="1" x14ac:dyDescent="0.2">
      <c r="A412" s="2"/>
      <c r="B412" s="29" t="s">
        <v>271</v>
      </c>
      <c r="C412" s="317"/>
      <c r="D412" s="318"/>
      <c r="E412" s="318"/>
      <c r="F412" s="281"/>
      <c r="G412" s="282"/>
      <c r="H412" s="283"/>
      <c r="I412" s="5"/>
    </row>
    <row r="413" spans="1:11" ht="10.5" customHeight="1" x14ac:dyDescent="0.2">
      <c r="A413" s="2"/>
      <c r="B413" s="16" t="s">
        <v>272</v>
      </c>
      <c r="C413" s="317">
        <v>44124.32</v>
      </c>
      <c r="D413" s="318"/>
      <c r="E413" s="318"/>
      <c r="F413" s="281">
        <v>0.36384561864217879</v>
      </c>
      <c r="G413" s="282"/>
      <c r="H413" s="283"/>
      <c r="I413" s="5"/>
    </row>
    <row r="414" spans="1:11" ht="10.5" customHeight="1" x14ac:dyDescent="0.2">
      <c r="A414" s="2"/>
      <c r="B414" s="574" t="s">
        <v>458</v>
      </c>
      <c r="C414" s="317"/>
      <c r="D414" s="318"/>
      <c r="E414" s="318"/>
      <c r="F414" s="281"/>
      <c r="G414" s="282"/>
      <c r="H414" s="283"/>
      <c r="I414" s="5"/>
    </row>
    <row r="415" spans="1:11" ht="10.5" customHeight="1" x14ac:dyDescent="0.2">
      <c r="A415" s="2"/>
      <c r="B415" s="16" t="s">
        <v>86</v>
      </c>
      <c r="C415" s="317">
        <v>169385.79999999958</v>
      </c>
      <c r="D415" s="318"/>
      <c r="E415" s="318">
        <v>228.17</v>
      </c>
      <c r="F415" s="281">
        <v>0.11261274605401228</v>
      </c>
      <c r="G415" s="70"/>
      <c r="H415" s="283"/>
      <c r="I415" s="5"/>
    </row>
    <row r="416" spans="1:11" ht="13.5" customHeight="1" x14ac:dyDescent="0.2">
      <c r="A416" s="54"/>
      <c r="B416" s="29" t="s">
        <v>155</v>
      </c>
      <c r="C416" s="308">
        <v>2391081.2800000007</v>
      </c>
      <c r="D416" s="315"/>
      <c r="E416" s="315">
        <v>6893.35</v>
      </c>
      <c r="F416" s="186">
        <v>-5.2430139230017603E-2</v>
      </c>
      <c r="G416" s="69"/>
      <c r="H416" s="5"/>
      <c r="I416" s="28"/>
    </row>
    <row r="417" spans="1:9" s="28" customFormat="1" ht="10.5" hidden="1" customHeight="1" x14ac:dyDescent="0.2">
      <c r="A417" s="2"/>
      <c r="B417" s="29"/>
      <c r="C417" s="306"/>
      <c r="D417" s="313"/>
      <c r="E417" s="313"/>
      <c r="F417" s="185"/>
      <c r="G417" s="69"/>
      <c r="H417" s="5"/>
      <c r="I417" s="5"/>
    </row>
    <row r="418" spans="1:9" ht="9" hidden="1" customHeight="1" x14ac:dyDescent="0.2">
      <c r="A418" s="2"/>
      <c r="B418" s="29"/>
      <c r="C418" s="306"/>
      <c r="D418" s="313"/>
      <c r="E418" s="313"/>
      <c r="F418" s="185"/>
      <c r="G418" s="70"/>
      <c r="H418" s="5"/>
      <c r="I418" s="5"/>
    </row>
    <row r="419" spans="1:9" ht="8.25" hidden="1" customHeight="1" x14ac:dyDescent="0.2">
      <c r="A419" s="54"/>
      <c r="B419" s="52"/>
      <c r="C419" s="308"/>
      <c r="D419" s="315"/>
      <c r="E419" s="315"/>
      <c r="F419" s="186"/>
      <c r="G419" s="69"/>
      <c r="H419" s="28"/>
      <c r="I419" s="28"/>
    </row>
    <row r="420" spans="1:9" s="28" customFormat="1" ht="15" hidden="1" customHeight="1" x14ac:dyDescent="0.2">
      <c r="A420" s="2"/>
      <c r="B420" s="52"/>
      <c r="C420" s="306"/>
      <c r="D420" s="313"/>
      <c r="E420" s="313"/>
      <c r="F420" s="185"/>
      <c r="G420" s="69"/>
      <c r="H420" s="5"/>
      <c r="I420" s="5"/>
    </row>
    <row r="421" spans="1:9" ht="7.5" hidden="1" customHeight="1" x14ac:dyDescent="0.2">
      <c r="A421" s="2"/>
      <c r="B421" s="52"/>
      <c r="C421" s="306"/>
      <c r="D421" s="313"/>
      <c r="E421" s="313"/>
      <c r="F421" s="185"/>
      <c r="G421" s="69"/>
      <c r="H421" s="5"/>
      <c r="I421" s="5"/>
    </row>
    <row r="422" spans="1:9" ht="9.75" hidden="1" customHeight="1" x14ac:dyDescent="0.2">
      <c r="A422" s="2"/>
      <c r="B422" s="29"/>
      <c r="C422" s="306"/>
      <c r="D422" s="313"/>
      <c r="E422" s="313"/>
      <c r="F422" s="185"/>
      <c r="G422" s="70"/>
      <c r="H422" s="5"/>
      <c r="I422" s="5"/>
    </row>
    <row r="423" spans="1:9" ht="18" customHeight="1" x14ac:dyDescent="0.2">
      <c r="A423" s="2"/>
      <c r="B423" s="273" t="s">
        <v>43</v>
      </c>
      <c r="C423" s="308">
        <v>48474.430000000008</v>
      </c>
      <c r="D423" s="315"/>
      <c r="E423" s="315">
        <v>1093.8</v>
      </c>
      <c r="F423" s="186">
        <v>0.42699443031416351</v>
      </c>
      <c r="G423" s="69"/>
      <c r="H423" s="5"/>
      <c r="I423" s="5"/>
    </row>
    <row r="424" spans="1:9" ht="13.5" customHeight="1" x14ac:dyDescent="0.2">
      <c r="A424" s="54"/>
      <c r="B424" s="74" t="s">
        <v>162</v>
      </c>
      <c r="C424" s="308"/>
      <c r="D424" s="315"/>
      <c r="E424" s="315"/>
      <c r="F424" s="186"/>
      <c r="G424" s="69"/>
      <c r="H424" s="28"/>
      <c r="I424" s="28"/>
    </row>
    <row r="425" spans="1:9" s="28" customFormat="1" ht="10.5" customHeight="1" x14ac:dyDescent="0.2">
      <c r="A425" s="2"/>
      <c r="B425" s="37" t="s">
        <v>20</v>
      </c>
      <c r="C425" s="306">
        <v>22107.440000000002</v>
      </c>
      <c r="D425" s="313"/>
      <c r="E425" s="313">
        <v>59.5</v>
      </c>
      <c r="F425" s="185">
        <v>-0.53503362615655647</v>
      </c>
      <c r="G425" s="69"/>
      <c r="H425" s="5"/>
      <c r="I425" s="5"/>
    </row>
    <row r="426" spans="1:9" ht="10.5" customHeight="1" x14ac:dyDescent="0.2">
      <c r="A426" s="2"/>
      <c r="B426" s="75" t="s">
        <v>159</v>
      </c>
      <c r="C426" s="306">
        <v>1019096.2800000007</v>
      </c>
      <c r="D426" s="313"/>
      <c r="E426" s="313">
        <v>8498.4399999999987</v>
      </c>
      <c r="F426" s="185">
        <v>0.11252205511247637</v>
      </c>
      <c r="G426" s="69"/>
      <c r="H426" s="5"/>
      <c r="I426" s="5"/>
    </row>
    <row r="427" spans="1:9" ht="10.5" customHeight="1" x14ac:dyDescent="0.2">
      <c r="A427" s="2"/>
      <c r="B427" s="75" t="s">
        <v>26</v>
      </c>
      <c r="C427" s="306">
        <v>974799.57999999984</v>
      </c>
      <c r="D427" s="313"/>
      <c r="E427" s="313">
        <v>1738.66</v>
      </c>
      <c r="F427" s="185">
        <v>1.2878451655226497E-2</v>
      </c>
      <c r="G427" s="69"/>
      <c r="H427" s="5"/>
      <c r="I427" s="5"/>
    </row>
    <row r="428" spans="1:9" ht="10.5" customHeight="1" x14ac:dyDescent="0.2">
      <c r="A428" s="2"/>
      <c r="B428" s="75" t="s">
        <v>27</v>
      </c>
      <c r="C428" s="306">
        <v>2867907.2999999989</v>
      </c>
      <c r="D428" s="313"/>
      <c r="E428" s="313">
        <v>6991.34</v>
      </c>
      <c r="F428" s="185">
        <v>8.1730781743148295E-2</v>
      </c>
      <c r="G428" s="69"/>
      <c r="H428" s="5"/>
      <c r="I428" s="5"/>
    </row>
    <row r="429" spans="1:9" ht="10.5" customHeight="1" x14ac:dyDescent="0.2">
      <c r="A429" s="2"/>
      <c r="B429" s="75" t="s">
        <v>274</v>
      </c>
      <c r="C429" s="306">
        <v>153965.42000000001</v>
      </c>
      <c r="D429" s="313"/>
      <c r="E429" s="313">
        <v>350.7</v>
      </c>
      <c r="F429" s="185">
        <v>6.758106337620573E-2</v>
      </c>
      <c r="G429" s="69"/>
      <c r="H429" s="5"/>
      <c r="I429" s="5"/>
    </row>
    <row r="430" spans="1:9" ht="10.5" customHeight="1" x14ac:dyDescent="0.2">
      <c r="A430" s="2"/>
      <c r="B430" s="75" t="s">
        <v>273</v>
      </c>
      <c r="C430" s="306"/>
      <c r="D430" s="313"/>
      <c r="E430" s="313"/>
      <c r="F430" s="185"/>
      <c r="G430" s="69"/>
      <c r="H430" s="5"/>
      <c r="I430" s="5"/>
    </row>
    <row r="431" spans="1:9" ht="10.5" hidden="1" customHeight="1" x14ac:dyDescent="0.2">
      <c r="A431" s="2"/>
      <c r="B431" s="75" t="s">
        <v>49</v>
      </c>
      <c r="C431" s="306">
        <v>24421</v>
      </c>
      <c r="D431" s="313"/>
      <c r="E431" s="313"/>
      <c r="F431" s="185">
        <v>-0.62063923865009007</v>
      </c>
      <c r="G431" s="69"/>
      <c r="H431" s="5"/>
      <c r="I431" s="5"/>
    </row>
    <row r="432" spans="1:9" hidden="1" x14ac:dyDescent="0.2">
      <c r="A432" s="2"/>
      <c r="B432" s="37" t="s">
        <v>50</v>
      </c>
      <c r="C432" s="306"/>
      <c r="D432" s="313"/>
      <c r="E432" s="313"/>
      <c r="F432" s="185"/>
      <c r="G432" s="69"/>
      <c r="H432" s="5"/>
      <c r="I432" s="5"/>
    </row>
    <row r="433" spans="1:10" x14ac:dyDescent="0.2">
      <c r="A433" s="2"/>
      <c r="B433" s="574" t="s">
        <v>459</v>
      </c>
      <c r="C433" s="306"/>
      <c r="D433" s="313"/>
      <c r="E433" s="313"/>
      <c r="F433" s="185"/>
      <c r="G433" s="69"/>
      <c r="H433" s="5"/>
      <c r="I433" s="5"/>
    </row>
    <row r="434" spans="1:10" ht="10.5" customHeight="1" x14ac:dyDescent="0.2">
      <c r="A434" s="2"/>
      <c r="B434" s="75" t="s">
        <v>28</v>
      </c>
      <c r="C434" s="306">
        <v>22425.349999999995</v>
      </c>
      <c r="D434" s="313"/>
      <c r="E434" s="313">
        <v>194.9</v>
      </c>
      <c r="F434" s="185">
        <v>0.50243434112666385</v>
      </c>
      <c r="G434" s="69"/>
      <c r="H434" s="5"/>
      <c r="I434" s="5"/>
    </row>
    <row r="435" spans="1:10" ht="10.5" customHeight="1" x14ac:dyDescent="0.2">
      <c r="A435" s="2"/>
      <c r="B435" s="37" t="s">
        <v>280</v>
      </c>
      <c r="C435" s="306">
        <v>-82786.079999999987</v>
      </c>
      <c r="D435" s="313"/>
      <c r="E435" s="313">
        <v>-234.5</v>
      </c>
      <c r="F435" s="185">
        <v>7.2547634369219516E-2</v>
      </c>
      <c r="G435" s="70"/>
      <c r="H435" s="5"/>
      <c r="I435" s="5"/>
    </row>
    <row r="436" spans="1:10" ht="10.5" customHeight="1" x14ac:dyDescent="0.2">
      <c r="A436" s="54"/>
      <c r="B436" s="35" t="s">
        <v>160</v>
      </c>
      <c r="C436" s="308">
        <v>5001936.29</v>
      </c>
      <c r="D436" s="315"/>
      <c r="E436" s="315">
        <v>17599.04</v>
      </c>
      <c r="F436" s="186">
        <v>5.8940608011218254E-2</v>
      </c>
      <c r="G436" s="69"/>
      <c r="H436" s="5"/>
      <c r="I436" s="28"/>
    </row>
    <row r="437" spans="1:10" ht="17.25" customHeight="1" x14ac:dyDescent="0.2">
      <c r="A437" s="2"/>
      <c r="B437" s="76" t="s">
        <v>33</v>
      </c>
      <c r="C437" s="306"/>
      <c r="D437" s="313"/>
      <c r="E437" s="313"/>
      <c r="F437" s="185"/>
      <c r="G437" s="69"/>
      <c r="H437" s="5"/>
      <c r="I437" s="5"/>
    </row>
    <row r="438" spans="1:10" ht="10.5" customHeight="1" x14ac:dyDescent="0.2">
      <c r="A438" s="2"/>
      <c r="B438" s="76" t="s">
        <v>492</v>
      </c>
      <c r="C438" s="306"/>
      <c r="D438" s="313"/>
      <c r="E438" s="313"/>
      <c r="F438" s="185"/>
      <c r="G438" s="69"/>
      <c r="H438" s="5"/>
      <c r="I438" s="5"/>
    </row>
    <row r="439" spans="1:10" ht="10.5" customHeight="1" x14ac:dyDescent="0.2">
      <c r="A439" s="2"/>
      <c r="B439" s="76" t="s">
        <v>477</v>
      </c>
      <c r="C439" s="306"/>
      <c r="D439" s="313"/>
      <c r="E439" s="313"/>
      <c r="F439" s="185"/>
      <c r="G439" s="69"/>
      <c r="H439" s="5"/>
      <c r="I439" s="5"/>
    </row>
    <row r="440" spans="1:10" ht="10.5" customHeight="1" x14ac:dyDescent="0.2">
      <c r="A440" s="2"/>
      <c r="B440" s="76" t="s">
        <v>494</v>
      </c>
      <c r="C440" s="306">
        <v>-15.6995</v>
      </c>
      <c r="D440" s="313"/>
      <c r="E440" s="313"/>
      <c r="F440" s="185"/>
      <c r="G440" s="69"/>
      <c r="H440" s="5"/>
      <c r="I440" s="5"/>
    </row>
    <row r="441" spans="1:10" ht="10.5" customHeight="1" x14ac:dyDescent="0.2">
      <c r="A441" s="2"/>
      <c r="B441" s="76" t="s">
        <v>480</v>
      </c>
      <c r="C441" s="306"/>
      <c r="D441" s="313"/>
      <c r="E441" s="313"/>
      <c r="F441" s="185"/>
      <c r="G441" s="79"/>
      <c r="H441" s="5"/>
      <c r="I441" s="5"/>
    </row>
    <row r="442" spans="1:10" ht="10.5" customHeight="1" x14ac:dyDescent="0.2">
      <c r="A442" s="2"/>
      <c r="B442" s="76" t="s">
        <v>496</v>
      </c>
      <c r="C442" s="306"/>
      <c r="D442" s="313"/>
      <c r="E442" s="313"/>
      <c r="F442" s="185"/>
      <c r="G442" s="79"/>
      <c r="H442" s="5"/>
      <c r="I442" s="5"/>
    </row>
    <row r="443" spans="1:10" ht="13.5" customHeight="1" x14ac:dyDescent="0.2">
      <c r="A443" s="77"/>
      <c r="B443" s="73" t="s">
        <v>158</v>
      </c>
      <c r="C443" s="308">
        <v>143324.72999999995</v>
      </c>
      <c r="D443" s="315"/>
      <c r="E443" s="315"/>
      <c r="F443" s="186">
        <v>4.934711926309121E-2</v>
      </c>
      <c r="G443" s="69"/>
      <c r="H443" s="5"/>
      <c r="I443" s="80"/>
    </row>
    <row r="444" spans="1:10" s="80" customFormat="1" ht="12.75" x14ac:dyDescent="0.2">
      <c r="A444" s="2"/>
      <c r="B444" s="78" t="s">
        <v>161</v>
      </c>
      <c r="C444" s="306">
        <v>5193719.7504999992</v>
      </c>
      <c r="D444" s="313"/>
      <c r="E444" s="313">
        <v>18692.84</v>
      </c>
      <c r="F444" s="185">
        <v>6.0268912484759074E-2</v>
      </c>
      <c r="G444" s="69"/>
      <c r="H444" s="5"/>
      <c r="I444" s="5"/>
    </row>
    <row r="445" spans="1:10" ht="10.5" hidden="1" customHeight="1" x14ac:dyDescent="0.2">
      <c r="A445" s="2"/>
      <c r="B445" s="76" t="s">
        <v>80</v>
      </c>
      <c r="C445" s="306"/>
      <c r="D445" s="313"/>
      <c r="E445" s="313"/>
      <c r="F445" s="185"/>
      <c r="G445" s="69"/>
      <c r="H445" s="5"/>
      <c r="I445" s="5"/>
      <c r="J445" s="83"/>
    </row>
    <row r="446" spans="1:10" hidden="1" x14ac:dyDescent="0.2">
      <c r="A446" s="2"/>
      <c r="B446" s="76" t="s">
        <v>81</v>
      </c>
      <c r="C446" s="306"/>
      <c r="D446" s="313"/>
      <c r="E446" s="313"/>
      <c r="F446" s="185"/>
      <c r="G446" s="69"/>
      <c r="H446" s="5"/>
      <c r="I446" s="5"/>
    </row>
    <row r="447" spans="1:10" x14ac:dyDescent="0.2">
      <c r="A447" s="2"/>
      <c r="B447" s="76" t="s">
        <v>78</v>
      </c>
      <c r="C447" s="306">
        <v>70756961.710000008</v>
      </c>
      <c r="D447" s="313"/>
      <c r="E447" s="313"/>
      <c r="F447" s="185">
        <v>7.4928955493359206E-2</v>
      </c>
      <c r="G447" s="69"/>
      <c r="H447" s="5"/>
      <c r="I447" s="5"/>
    </row>
    <row r="448" spans="1:10" x14ac:dyDescent="0.2">
      <c r="A448" s="2"/>
      <c r="B448" s="76" t="s">
        <v>76</v>
      </c>
      <c r="C448" s="306">
        <v>341185023.27000052</v>
      </c>
      <c r="D448" s="313"/>
      <c r="E448" s="313"/>
      <c r="F448" s="185">
        <v>0.15288252456022633</v>
      </c>
      <c r="G448" s="69"/>
      <c r="H448" s="5"/>
      <c r="I448" s="5"/>
    </row>
    <row r="449" spans="1:10" x14ac:dyDescent="0.2">
      <c r="A449" s="2"/>
      <c r="B449" s="76" t="s">
        <v>77</v>
      </c>
      <c r="C449" s="306"/>
      <c r="D449" s="313"/>
      <c r="E449" s="313"/>
      <c r="F449" s="185"/>
      <c r="G449" s="69"/>
      <c r="H449" s="5"/>
      <c r="I449" s="5"/>
    </row>
    <row r="450" spans="1:10" ht="12" x14ac:dyDescent="0.2">
      <c r="A450" s="2"/>
      <c r="B450" s="83" t="s">
        <v>276</v>
      </c>
      <c r="C450" s="308">
        <v>411941984.9800005</v>
      </c>
      <c r="D450" s="315"/>
      <c r="E450" s="315"/>
      <c r="F450" s="186">
        <v>0.13868392053144651</v>
      </c>
      <c r="G450" s="70"/>
      <c r="H450" s="5"/>
      <c r="I450" s="5"/>
    </row>
    <row r="451" spans="1:10" ht="12.75" x14ac:dyDescent="0.2">
      <c r="A451" s="54"/>
      <c r="B451" s="52" t="s">
        <v>157</v>
      </c>
      <c r="C451" s="308">
        <v>435933224.6305005</v>
      </c>
      <c r="D451" s="315">
        <v>23567.039999999997</v>
      </c>
      <c r="E451" s="315">
        <v>71048.599999999991</v>
      </c>
      <c r="F451" s="186">
        <v>0.12952258264735428</v>
      </c>
      <c r="G451" s="69"/>
      <c r="H451" s="5"/>
      <c r="I451" s="28"/>
    </row>
    <row r="452" spans="1:10" ht="10.5" customHeight="1" x14ac:dyDescent="0.2">
      <c r="A452" s="2"/>
      <c r="B452" s="167" t="s">
        <v>181</v>
      </c>
      <c r="C452" s="319"/>
      <c r="D452" s="320"/>
      <c r="E452" s="320"/>
      <c r="F452" s="240"/>
      <c r="G452" s="69"/>
      <c r="H452" s="5"/>
      <c r="I452" s="5"/>
    </row>
    <row r="453" spans="1:10" ht="10.5" customHeight="1" x14ac:dyDescent="0.2">
      <c r="A453" s="2"/>
      <c r="B453" s="168" t="s">
        <v>182</v>
      </c>
      <c r="C453" s="321"/>
      <c r="D453" s="322"/>
      <c r="E453" s="322"/>
      <c r="F453" s="194"/>
      <c r="G453" s="70"/>
      <c r="H453" s="5"/>
      <c r="I453" s="5"/>
    </row>
    <row r="454" spans="1:10" s="28" customFormat="1" ht="21.75" customHeight="1" x14ac:dyDescent="0.2">
      <c r="A454" s="54"/>
      <c r="B454" s="212" t="s">
        <v>31</v>
      </c>
      <c r="C454" s="431">
        <v>451992619.97050053</v>
      </c>
      <c r="D454" s="432"/>
      <c r="E454" s="432">
        <v>91241.839999999967</v>
      </c>
      <c r="F454" s="433">
        <v>0.12579381844969606</v>
      </c>
      <c r="G454" s="424"/>
      <c r="H454" s="5"/>
    </row>
    <row r="455" spans="1:10" s="28" customFormat="1" ht="21.75" hidden="1" customHeight="1" x14ac:dyDescent="0.2">
      <c r="A455" s="54"/>
      <c r="B455" s="76" t="s">
        <v>13</v>
      </c>
      <c r="C455" s="274"/>
      <c r="D455" s="276"/>
      <c r="E455" s="241"/>
      <c r="F455" s="425"/>
      <c r="G455" s="424"/>
      <c r="H455" s="211"/>
      <c r="I455" s="70"/>
    </row>
    <row r="456" spans="1:10" s="28" customFormat="1" hidden="1" x14ac:dyDescent="0.2">
      <c r="A456" s="54"/>
      <c r="B456" s="76" t="s">
        <v>14</v>
      </c>
      <c r="C456" s="275"/>
      <c r="D456" s="65"/>
      <c r="E456" s="241"/>
      <c r="F456" s="425"/>
      <c r="G456" s="210"/>
      <c r="H456" s="211"/>
      <c r="I456" s="70"/>
      <c r="J456" s="5"/>
    </row>
    <row r="457" spans="1:10" s="28" customFormat="1" ht="12" hidden="1" x14ac:dyDescent="0.2">
      <c r="A457" s="54"/>
      <c r="B457" s="229" t="s">
        <v>248</v>
      </c>
      <c r="C457" s="241"/>
      <c r="D457" s="241"/>
      <c r="E457" s="241"/>
      <c r="F457" s="241"/>
      <c r="G457" s="213"/>
      <c r="H457" s="211"/>
      <c r="I457" s="70"/>
      <c r="J457" s="5"/>
    </row>
    <row r="458" spans="1:10" s="28" customFormat="1" ht="21.75" customHeight="1" x14ac:dyDescent="0.2">
      <c r="A458" s="54"/>
      <c r="B458" s="265" t="s">
        <v>238</v>
      </c>
      <c r="C458" s="213"/>
      <c r="D458" s="213"/>
      <c r="E458" s="213"/>
      <c r="F458" s="213"/>
      <c r="G458" s="213"/>
      <c r="H458" s="214"/>
      <c r="I458" s="70"/>
      <c r="J458" s="5"/>
    </row>
    <row r="459" spans="1:10" s="28" customFormat="1" x14ac:dyDescent="0.2">
      <c r="A459" s="54"/>
      <c r="B459" s="265" t="s">
        <v>251</v>
      </c>
      <c r="C459" s="213"/>
      <c r="D459" s="213"/>
      <c r="E459" s="213"/>
      <c r="F459" s="213"/>
      <c r="G459" s="213"/>
      <c r="H459" s="214"/>
      <c r="I459" s="70"/>
    </row>
    <row r="460" spans="1:10" s="28" customFormat="1" x14ac:dyDescent="0.2">
      <c r="A460" s="54"/>
      <c r="B460" s="265" t="s">
        <v>376</v>
      </c>
      <c r="C460" s="213"/>
      <c r="D460" s="213"/>
      <c r="E460" s="213"/>
      <c r="F460" s="213"/>
      <c r="G460" s="213"/>
      <c r="H460" s="214"/>
      <c r="I460" s="70"/>
    </row>
    <row r="461" spans="1:10" s="28" customFormat="1" x14ac:dyDescent="0.2">
      <c r="A461" s="54"/>
      <c r="B461" s="265" t="s">
        <v>282</v>
      </c>
      <c r="C461" s="213"/>
      <c r="D461" s="213"/>
      <c r="E461" s="213"/>
      <c r="F461" s="213"/>
      <c r="G461" s="213"/>
      <c r="H461" s="214"/>
      <c r="I461" s="70"/>
    </row>
    <row r="462" spans="1:10" s="28" customFormat="1" x14ac:dyDescent="0.2">
      <c r="A462" s="54"/>
      <c r="B462" s="265"/>
      <c r="C462" s="213"/>
      <c r="D462" s="213"/>
      <c r="E462" s="213"/>
      <c r="F462" s="213"/>
      <c r="G462" s="5"/>
      <c r="H462" s="214"/>
      <c r="I462" s="70"/>
    </row>
    <row r="463" spans="1:10" s="28" customFormat="1" x14ac:dyDescent="0.2">
      <c r="A463" s="6"/>
      <c r="B463" s="43"/>
      <c r="C463" s="85"/>
      <c r="D463" s="85"/>
      <c r="E463" s="86"/>
      <c r="F463" s="5"/>
      <c r="G463" s="8"/>
      <c r="H463" s="5"/>
      <c r="I463" s="85"/>
    </row>
    <row r="464" spans="1:10" ht="16.5" customHeight="1" x14ac:dyDescent="0.25">
      <c r="B464" s="7" t="s">
        <v>288</v>
      </c>
      <c r="C464" s="8"/>
      <c r="D464" s="8"/>
      <c r="E464" s="8"/>
      <c r="F464" s="8"/>
      <c r="H464" s="8"/>
      <c r="I464" s="8"/>
    </row>
    <row r="465" spans="1:10" x14ac:dyDescent="0.2">
      <c r="B465" s="9"/>
      <c r="C465" s="10" t="str">
        <f>$C$3</f>
        <v>MOIS DE JANVIER 2024</v>
      </c>
      <c r="D465" s="11"/>
      <c r="G465" s="15"/>
    </row>
    <row r="466" spans="1:10" ht="12.75" x14ac:dyDescent="0.2">
      <c r="B466" s="12" t="str">
        <f>B373</f>
        <v xml:space="preserve">             V - ASSURANCE ACCIDENTS DU TRAVAIL : DEPENSES en milliers d'euros</v>
      </c>
      <c r="C466" s="13"/>
      <c r="D466" s="13"/>
      <c r="E466" s="13"/>
      <c r="F466" s="14"/>
      <c r="G466" s="197"/>
      <c r="H466" s="15"/>
      <c r="I466" s="15"/>
    </row>
    <row r="467" spans="1:10" ht="19.5" customHeight="1" x14ac:dyDescent="0.2">
      <c r="B467" s="626"/>
      <c r="C467" s="663"/>
      <c r="D467" s="87"/>
      <c r="E467" s="88" t="s">
        <v>6</v>
      </c>
      <c r="F467" s="339" t="str">
        <f>Maladie_mnt!$H$5</f>
        <v>GAM</v>
      </c>
      <c r="G467" s="199"/>
      <c r="H467" s="89"/>
      <c r="I467" s="20"/>
    </row>
    <row r="468" spans="1:10" ht="12.75" x14ac:dyDescent="0.2">
      <c r="B468" s="674" t="s">
        <v>29</v>
      </c>
      <c r="C468" s="675"/>
      <c r="D468" s="90"/>
      <c r="E468" s="301"/>
      <c r="F468" s="239"/>
      <c r="G468" s="199"/>
      <c r="H468" s="90"/>
      <c r="I468" s="20"/>
    </row>
    <row r="469" spans="1:10" ht="12.75" customHeight="1" x14ac:dyDescent="0.2">
      <c r="B469" s="647"/>
      <c r="C469" s="669"/>
      <c r="D469" s="90"/>
      <c r="E469" s="301"/>
      <c r="F469" s="239"/>
      <c r="G469" s="200"/>
      <c r="H469" s="90"/>
      <c r="I469" s="20"/>
    </row>
    <row r="470" spans="1:10" ht="12.75" customHeight="1" x14ac:dyDescent="0.2">
      <c r="A470" s="91"/>
      <c r="B470" s="649" t="s">
        <v>74</v>
      </c>
      <c r="C470" s="672"/>
      <c r="D470" s="93"/>
      <c r="E470" s="303"/>
      <c r="F470" s="237"/>
      <c r="G470" s="199"/>
      <c r="H470" s="93"/>
      <c r="I470" s="94"/>
    </row>
    <row r="471" spans="1:10" s="95" customFormat="1" ht="12.75" customHeight="1" x14ac:dyDescent="0.2">
      <c r="A471" s="6"/>
      <c r="B471" s="647"/>
      <c r="C471" s="669"/>
      <c r="D471" s="90"/>
      <c r="E471" s="301"/>
      <c r="F471" s="239"/>
      <c r="G471" s="200"/>
      <c r="H471" s="90"/>
      <c r="I471" s="20"/>
      <c r="J471" s="104"/>
    </row>
    <row r="472" spans="1:10" ht="12.75" customHeight="1" x14ac:dyDescent="0.2">
      <c r="A472" s="91"/>
      <c r="B472" s="92" t="s">
        <v>73</v>
      </c>
      <c r="C472" s="172"/>
      <c r="D472" s="93"/>
      <c r="E472" s="303">
        <v>31300441.23702709</v>
      </c>
      <c r="F472" s="237">
        <v>-7.6880307293593519E-2</v>
      </c>
      <c r="G472" s="198"/>
      <c r="H472" s="93"/>
      <c r="I472" s="94"/>
    </row>
    <row r="473" spans="1:10" s="95" customFormat="1" ht="12" hidden="1" customHeight="1" x14ac:dyDescent="0.2">
      <c r="A473" s="6"/>
      <c r="B473" s="76"/>
      <c r="C473" s="96"/>
      <c r="D473" s="96"/>
      <c r="E473" s="325"/>
      <c r="F473" s="242"/>
      <c r="G473" s="201"/>
      <c r="H473" s="90"/>
      <c r="I473" s="20"/>
      <c r="J473" s="104"/>
    </row>
    <row r="474" spans="1:10" ht="12.75" customHeight="1" x14ac:dyDescent="0.2">
      <c r="B474" s="645" t="s">
        <v>410</v>
      </c>
      <c r="C474" s="673"/>
      <c r="D474" s="90"/>
      <c r="E474" s="303">
        <v>6993851.9205901129</v>
      </c>
      <c r="F474" s="237">
        <v>-0.25254553517991496</v>
      </c>
      <c r="G474" s="201"/>
      <c r="H474" s="90"/>
      <c r="I474" s="20"/>
      <c r="J474" s="104"/>
    </row>
    <row r="475" spans="1:10" ht="18" customHeight="1" x14ac:dyDescent="0.2">
      <c r="B475" s="639" t="s">
        <v>72</v>
      </c>
      <c r="C475" s="671"/>
      <c r="D475" s="90"/>
      <c r="E475" s="301"/>
      <c r="F475" s="239"/>
      <c r="G475" s="201"/>
      <c r="H475" s="90"/>
      <c r="I475" s="20"/>
      <c r="J475" s="104"/>
    </row>
    <row r="476" spans="1:10" ht="18" customHeight="1" x14ac:dyDescent="0.2">
      <c r="B476" s="421" t="s">
        <v>404</v>
      </c>
      <c r="C476" s="404"/>
      <c r="D476" s="90"/>
      <c r="E476" s="301">
        <v>6968533.8671381138</v>
      </c>
      <c r="F476" s="239">
        <v>-0.25247944105994047</v>
      </c>
      <c r="G476" s="201"/>
      <c r="H476" s="90"/>
      <c r="I476" s="20"/>
      <c r="J476" s="104"/>
    </row>
    <row r="477" spans="1:10" ht="18" customHeight="1" x14ac:dyDescent="0.2">
      <c r="B477" s="421" t="s">
        <v>407</v>
      </c>
      <c r="C477" s="404"/>
      <c r="D477" s="90"/>
      <c r="E477" s="301">
        <v>22538.606947999906</v>
      </c>
      <c r="F477" s="239">
        <v>0.33767582253748585</v>
      </c>
      <c r="G477" s="199"/>
      <c r="H477" s="90"/>
      <c r="I477" s="20"/>
      <c r="J477" s="104"/>
    </row>
    <row r="478" spans="1:10" ht="18" customHeight="1" x14ac:dyDescent="0.2">
      <c r="B478" s="421" t="s">
        <v>405</v>
      </c>
      <c r="C478" s="404"/>
      <c r="D478" s="90"/>
      <c r="E478" s="301">
        <v>2779.4465039999764</v>
      </c>
      <c r="F478" s="239">
        <v>-0.84426785973023977</v>
      </c>
      <c r="G478" s="201"/>
      <c r="H478" s="90"/>
      <c r="I478" s="20"/>
      <c r="J478" s="104"/>
    </row>
    <row r="479" spans="1:10" ht="15" customHeight="1" x14ac:dyDescent="0.2">
      <c r="B479" s="624" t="s">
        <v>71</v>
      </c>
      <c r="C479" s="664"/>
      <c r="D479" s="90"/>
      <c r="E479" s="303">
        <v>19131886.401562873</v>
      </c>
      <c r="F479" s="237">
        <v>0.13153900496265081</v>
      </c>
      <c r="G479" s="199"/>
      <c r="H479" s="90"/>
      <c r="I479" s="20"/>
      <c r="J479" s="104"/>
    </row>
    <row r="480" spans="1:10" ht="15" customHeight="1" x14ac:dyDescent="0.2">
      <c r="B480" s="639" t="s">
        <v>70</v>
      </c>
      <c r="C480" s="671"/>
      <c r="D480" s="90"/>
      <c r="E480" s="301"/>
      <c r="F480" s="239"/>
      <c r="G480" s="199"/>
      <c r="H480" s="90"/>
      <c r="I480" s="20"/>
      <c r="J480" s="104"/>
    </row>
    <row r="481" spans="2:10" ht="15" customHeight="1" x14ac:dyDescent="0.2">
      <c r="B481" s="639" t="s">
        <v>361</v>
      </c>
      <c r="C481" s="671"/>
      <c r="D481" s="90"/>
      <c r="E481" s="301">
        <v>0</v>
      </c>
      <c r="F481" s="239"/>
      <c r="G481" s="199"/>
      <c r="H481" s="90"/>
      <c r="I481" s="20"/>
      <c r="J481" s="104"/>
    </row>
    <row r="482" spans="2:10" ht="15" customHeight="1" x14ac:dyDescent="0.2">
      <c r="B482" s="641" t="s">
        <v>413</v>
      </c>
      <c r="C482" s="642"/>
      <c r="D482" s="90"/>
      <c r="E482" s="301">
        <v>14603828</v>
      </c>
      <c r="F482" s="239">
        <v>0.10837199444742507</v>
      </c>
      <c r="G482" s="199"/>
      <c r="H482" s="90"/>
      <c r="I482" s="20"/>
      <c r="J482" s="104"/>
    </row>
    <row r="483" spans="2:10" ht="15" customHeight="1" x14ac:dyDescent="0.2">
      <c r="B483" s="639" t="s">
        <v>357</v>
      </c>
      <c r="C483" s="671"/>
      <c r="D483" s="90"/>
      <c r="E483" s="301">
        <v>2610000.96</v>
      </c>
      <c r="F483" s="239">
        <v>0.234005041745595</v>
      </c>
      <c r="G483" s="199"/>
      <c r="H483" s="90"/>
      <c r="I483" s="20"/>
      <c r="J483" s="104"/>
    </row>
    <row r="484" spans="2:10" ht="15" customHeight="1" x14ac:dyDescent="0.2">
      <c r="B484" s="639" t="s">
        <v>358</v>
      </c>
      <c r="C484" s="671"/>
      <c r="D484" s="90"/>
      <c r="E484" s="301">
        <v>503472.95</v>
      </c>
      <c r="F484" s="239">
        <v>0.16316686339143027</v>
      </c>
      <c r="G484" s="199"/>
      <c r="H484" s="90"/>
      <c r="I484" s="20"/>
      <c r="J484" s="104"/>
    </row>
    <row r="485" spans="2:10" ht="15" customHeight="1" x14ac:dyDescent="0.2">
      <c r="B485" s="639" t="s">
        <v>359</v>
      </c>
      <c r="C485" s="671"/>
      <c r="D485" s="90"/>
      <c r="E485" s="301">
        <v>1414584.4915628734</v>
      </c>
      <c r="F485" s="239">
        <v>0.19474343238033875</v>
      </c>
      <c r="G485" s="199"/>
      <c r="H485" s="90"/>
      <c r="I485" s="20"/>
      <c r="J485" s="104"/>
    </row>
    <row r="486" spans="2:10" ht="15" customHeight="1" x14ac:dyDescent="0.2">
      <c r="B486" s="607" t="s">
        <v>394</v>
      </c>
      <c r="C486" s="670"/>
      <c r="D486" s="90"/>
      <c r="E486" s="301">
        <v>1181688.4108708745</v>
      </c>
      <c r="F486" s="239">
        <v>0.15715088744450734</v>
      </c>
      <c r="G486" s="199"/>
      <c r="H486" s="90"/>
      <c r="I486" s="20"/>
      <c r="J486" s="104"/>
    </row>
    <row r="487" spans="2:10" ht="12.75" customHeight="1" x14ac:dyDescent="0.2">
      <c r="B487" s="607" t="s">
        <v>395</v>
      </c>
      <c r="C487" s="670"/>
      <c r="D487" s="90"/>
      <c r="E487" s="301">
        <v>20828.23074199992</v>
      </c>
      <c r="F487" s="239">
        <v>0.16687119415293084</v>
      </c>
      <c r="G487" s="199"/>
      <c r="H487" s="90"/>
      <c r="I487" s="20"/>
      <c r="J487" s="104"/>
    </row>
    <row r="488" spans="2:10" ht="15" customHeight="1" x14ac:dyDescent="0.2">
      <c r="B488" s="607" t="s">
        <v>396</v>
      </c>
      <c r="C488" s="670"/>
      <c r="D488" s="90"/>
      <c r="E488" s="301">
        <v>40951.307033999867</v>
      </c>
      <c r="F488" s="239">
        <v>0.23859012214316344</v>
      </c>
      <c r="G488" s="199"/>
      <c r="H488" s="90"/>
      <c r="I488" s="20"/>
      <c r="J488" s="104"/>
    </row>
    <row r="489" spans="2:10" ht="15" customHeight="1" x14ac:dyDescent="0.2">
      <c r="B489" s="607" t="s">
        <v>397</v>
      </c>
      <c r="C489" s="670"/>
      <c r="D489" s="90"/>
      <c r="E489" s="301">
        <v>9054.5100799999673</v>
      </c>
      <c r="F489" s="239">
        <v>0.10996547704128457</v>
      </c>
      <c r="G489" s="199"/>
      <c r="H489" s="90"/>
      <c r="I489" s="20"/>
      <c r="J489" s="104"/>
    </row>
    <row r="490" spans="2:10" ht="15" customHeight="1" x14ac:dyDescent="0.2">
      <c r="B490" s="666" t="s">
        <v>406</v>
      </c>
      <c r="C490" s="667"/>
      <c r="D490" s="90"/>
      <c r="E490" s="301">
        <v>162062.0328359993</v>
      </c>
      <c r="F490" s="239">
        <v>0.56231700134528873</v>
      </c>
      <c r="G490" s="199"/>
      <c r="H490" s="90"/>
      <c r="I490" s="20"/>
      <c r="J490" s="104"/>
    </row>
    <row r="491" spans="2:10" ht="12.75" x14ac:dyDescent="0.2">
      <c r="B491" s="624" t="s">
        <v>362</v>
      </c>
      <c r="C491" s="664"/>
      <c r="D491" s="90"/>
      <c r="E491" s="303">
        <v>4291.8599999999988</v>
      </c>
      <c r="F491" s="237">
        <v>0.16225211294685993</v>
      </c>
      <c r="G491" s="201"/>
      <c r="H491" s="90"/>
      <c r="I491" s="20"/>
      <c r="J491" s="104"/>
    </row>
    <row r="492" spans="2:10" ht="28.5" customHeight="1" x14ac:dyDescent="0.2">
      <c r="B492" s="622" t="s">
        <v>363</v>
      </c>
      <c r="C492" s="668"/>
      <c r="D492" s="90"/>
      <c r="E492" s="303">
        <v>5170411.0548741007</v>
      </c>
      <c r="F492" s="237">
        <v>-0.32313908297733518</v>
      </c>
      <c r="G492" s="201"/>
      <c r="H492" s="90"/>
      <c r="I492" s="20"/>
      <c r="J492" s="104"/>
    </row>
    <row r="493" spans="2:10" ht="12.75" x14ac:dyDescent="0.2">
      <c r="B493" s="420" t="s">
        <v>408</v>
      </c>
      <c r="C493" s="405"/>
      <c r="D493" s="90"/>
      <c r="E493" s="301">
        <v>4869533.7722002221</v>
      </c>
      <c r="F493" s="239">
        <v>-0.34913582381352815</v>
      </c>
      <c r="G493" s="201"/>
      <c r="H493" s="90"/>
      <c r="I493" s="20"/>
      <c r="J493" s="104"/>
    </row>
    <row r="494" spans="2:10" ht="15.75" customHeight="1" x14ac:dyDescent="0.2">
      <c r="B494" s="420" t="s">
        <v>409</v>
      </c>
      <c r="C494" s="405"/>
      <c r="D494" s="90"/>
      <c r="E494" s="301">
        <v>300877.28267387865</v>
      </c>
      <c r="F494" s="239">
        <v>0.91440227659836903</v>
      </c>
      <c r="G494" s="199"/>
      <c r="H494" s="90"/>
      <c r="I494" s="20"/>
      <c r="J494" s="104"/>
    </row>
    <row r="495" spans="2:10" ht="17.25" customHeight="1" x14ac:dyDescent="0.2">
      <c r="B495" s="622" t="s">
        <v>364</v>
      </c>
      <c r="C495" s="668"/>
      <c r="D495" s="90"/>
      <c r="E495" s="303"/>
      <c r="F495" s="237"/>
      <c r="G495" s="199"/>
      <c r="H495" s="90"/>
      <c r="I495" s="20"/>
      <c r="J495" s="104"/>
    </row>
    <row r="496" spans="2:10" ht="20.100000000000001" customHeight="1" x14ac:dyDescent="0.2">
      <c r="B496" s="622" t="s">
        <v>365</v>
      </c>
      <c r="C496" s="668"/>
      <c r="D496" s="90"/>
      <c r="E496" s="303"/>
      <c r="F496" s="237"/>
      <c r="G496" s="201"/>
      <c r="H496" s="90"/>
      <c r="I496" s="20"/>
      <c r="J496" s="104"/>
    </row>
    <row r="497" spans="1:10" ht="21.75" customHeight="1" x14ac:dyDescent="0.2">
      <c r="B497" s="624" t="s">
        <v>371</v>
      </c>
      <c r="C497" s="664"/>
      <c r="D497" s="90"/>
      <c r="E497" s="303"/>
      <c r="F497" s="237"/>
      <c r="G497" s="200"/>
      <c r="H497" s="90"/>
      <c r="I497" s="20"/>
      <c r="J497" s="104"/>
    </row>
    <row r="498" spans="1:10" ht="15" customHeight="1" x14ac:dyDescent="0.2">
      <c r="A498" s="91"/>
      <c r="B498" s="628" t="s">
        <v>66</v>
      </c>
      <c r="C498" s="665"/>
      <c r="D498" s="93"/>
      <c r="E498" s="303">
        <v>1281918.43</v>
      </c>
      <c r="F498" s="237">
        <v>-5.238381738950415E-3</v>
      </c>
      <c r="G498" s="200"/>
      <c r="H498" s="93"/>
      <c r="I498" s="94"/>
      <c r="J498" s="104"/>
    </row>
    <row r="499" spans="1:10" s="95" customFormat="1" ht="16.5" customHeight="1" x14ac:dyDescent="0.2">
      <c r="A499" s="91"/>
      <c r="B499" s="624" t="s">
        <v>375</v>
      </c>
      <c r="C499" s="664"/>
      <c r="D499" s="93"/>
      <c r="E499" s="301">
        <v>1263710.4900000002</v>
      </c>
      <c r="F499" s="239">
        <v>2.9673602986484138E-3</v>
      </c>
      <c r="G499" s="199"/>
      <c r="H499" s="93"/>
      <c r="I499" s="94"/>
      <c r="J499" s="104"/>
    </row>
    <row r="500" spans="1:10" s="95" customFormat="1" ht="16.5" customHeight="1" x14ac:dyDescent="0.2">
      <c r="A500" s="6"/>
      <c r="B500" s="624" t="s">
        <v>236</v>
      </c>
      <c r="C500" s="664"/>
      <c r="D500" s="90"/>
      <c r="E500" s="301">
        <v>-149</v>
      </c>
      <c r="F500" s="239">
        <v>-0.50986842105263164</v>
      </c>
      <c r="G500" s="199"/>
      <c r="H500" s="90"/>
      <c r="I500" s="20"/>
      <c r="J500" s="104"/>
    </row>
    <row r="501" spans="1:10" ht="16.5" customHeight="1" x14ac:dyDescent="0.2">
      <c r="B501" s="624" t="s">
        <v>316</v>
      </c>
      <c r="C501" s="664"/>
      <c r="D501" s="90"/>
      <c r="E501" s="301"/>
      <c r="F501" s="239"/>
      <c r="G501" s="200"/>
      <c r="H501" s="90"/>
      <c r="I501" s="20"/>
      <c r="J501" s="104"/>
    </row>
    <row r="502" spans="1:10" ht="16.5" customHeight="1" x14ac:dyDescent="0.2">
      <c r="A502" s="91"/>
      <c r="B502" s="628" t="s">
        <v>67</v>
      </c>
      <c r="C502" s="665"/>
      <c r="D502" s="93"/>
      <c r="E502" s="303">
        <v>496381.68999999971</v>
      </c>
      <c r="F502" s="237"/>
      <c r="G502" s="199"/>
      <c r="H502" s="93"/>
      <c r="I502" s="94"/>
      <c r="J502" s="104"/>
    </row>
    <row r="503" spans="1:10" s="95" customFormat="1" ht="16.5" customHeight="1" x14ac:dyDescent="0.2">
      <c r="A503" s="6"/>
      <c r="B503" s="624" t="s">
        <v>68</v>
      </c>
      <c r="C503" s="664"/>
      <c r="D503" s="90"/>
      <c r="E503" s="301">
        <v>478678.47999999969</v>
      </c>
      <c r="F503" s="239"/>
      <c r="G503" s="199"/>
      <c r="H503" s="90"/>
      <c r="I503" s="20"/>
      <c r="J503" s="104"/>
    </row>
    <row r="504" spans="1:10" ht="18" customHeight="1" x14ac:dyDescent="0.2">
      <c r="B504" s="624" t="s">
        <v>69</v>
      </c>
      <c r="C504" s="664"/>
      <c r="D504" s="90"/>
      <c r="E504" s="301">
        <v>17703.21</v>
      </c>
      <c r="F504" s="239">
        <v>0.3098692218049981</v>
      </c>
      <c r="G504" s="202"/>
      <c r="H504" s="90"/>
      <c r="I504" s="20"/>
      <c r="J504" s="104"/>
    </row>
    <row r="505" spans="1:10" ht="30" customHeight="1" x14ac:dyDescent="0.2">
      <c r="A505" s="91"/>
      <c r="B505" s="633" t="s">
        <v>167</v>
      </c>
      <c r="C505" s="678"/>
      <c r="D505" s="98"/>
      <c r="E505" s="326">
        <v>33078741.357027091</v>
      </c>
      <c r="F505" s="243">
        <v>-6.376645597990227E-2</v>
      </c>
      <c r="G505" s="8"/>
      <c r="H505" s="99"/>
      <c r="I505" s="94"/>
      <c r="J505" s="104"/>
    </row>
    <row r="506" spans="1:10" s="95" customFormat="1" ht="27" customHeight="1" x14ac:dyDescent="0.25">
      <c r="A506" s="6"/>
      <c r="B506" s="7" t="s">
        <v>288</v>
      </c>
      <c r="C506" s="8"/>
      <c r="D506" s="8"/>
      <c r="E506" s="8"/>
      <c r="F506" s="8"/>
      <c r="G506" s="3"/>
      <c r="H506" s="8"/>
      <c r="I506" s="8"/>
      <c r="J506" s="104"/>
    </row>
    <row r="507" spans="1:10" ht="23.25" customHeight="1" x14ac:dyDescent="0.2">
      <c r="B507" s="9"/>
      <c r="C507" s="10" t="str">
        <f>$C$3</f>
        <v>MOIS DE JANVIER 2024</v>
      </c>
      <c r="D507" s="11"/>
      <c r="G507" s="15"/>
    </row>
    <row r="508" spans="1:10" ht="10.5" customHeight="1" x14ac:dyDescent="0.2">
      <c r="B508" s="12" t="str">
        <f>B466</f>
        <v xml:space="preserve">             V - ASSURANCE ACCIDENTS DU TRAVAIL : DEPENSES en milliers d'euros</v>
      </c>
      <c r="C508" s="13"/>
      <c r="D508" s="13"/>
      <c r="E508" s="13"/>
      <c r="F508" s="14"/>
      <c r="G508" s="89"/>
      <c r="H508" s="15"/>
      <c r="I508" s="5"/>
    </row>
    <row r="509" spans="1:10" ht="19.5" customHeight="1" x14ac:dyDescent="0.2">
      <c r="B509" s="626"/>
      <c r="C509" s="663"/>
      <c r="D509" s="163"/>
      <c r="E509" s="118" t="s">
        <v>6</v>
      </c>
      <c r="F509" s="19" t="str">
        <f>Maladie_mnt!$H$5</f>
        <v>GAM</v>
      </c>
      <c r="G509" s="102"/>
      <c r="H509" s="20"/>
      <c r="I509" s="5"/>
    </row>
    <row r="510" spans="1:10" ht="19.5" customHeight="1" x14ac:dyDescent="0.2">
      <c r="B510" s="635" t="s">
        <v>51</v>
      </c>
      <c r="C510" s="636"/>
      <c r="D510" s="637"/>
      <c r="E510" s="337"/>
      <c r="F510" s="176"/>
      <c r="G510" s="102"/>
      <c r="H510" s="103"/>
      <c r="I510" s="104"/>
    </row>
    <row r="511" spans="1:10" s="104" customFormat="1" ht="30" customHeight="1" x14ac:dyDescent="0.2">
      <c r="A511" s="6"/>
      <c r="B511" s="604" t="s">
        <v>52</v>
      </c>
      <c r="C511" s="611"/>
      <c r="D511" s="612"/>
      <c r="E511" s="327">
        <v>5722114.5900000045</v>
      </c>
      <c r="F511" s="177">
        <v>9.8932529035307359E-2</v>
      </c>
      <c r="G511" s="105"/>
      <c r="H511" s="106"/>
    </row>
    <row r="512" spans="1:10" s="104" customFormat="1" ht="19.5" customHeight="1" x14ac:dyDescent="0.2">
      <c r="A512" s="6"/>
      <c r="B512" s="595" t="s">
        <v>183</v>
      </c>
      <c r="C512" s="660"/>
      <c r="D512" s="661"/>
      <c r="E512" s="327">
        <v>4799003.0200000033</v>
      </c>
      <c r="F512" s="177">
        <v>9.2529054942769751E-2</v>
      </c>
      <c r="G512" s="109"/>
      <c r="H512" s="106"/>
    </row>
    <row r="513" spans="1:8" s="104" customFormat="1" ht="12.75" x14ac:dyDescent="0.2">
      <c r="A513" s="6"/>
      <c r="B513" s="601" t="s">
        <v>53</v>
      </c>
      <c r="C513" s="676"/>
      <c r="D513" s="677"/>
      <c r="E513" s="328">
        <v>4534830.240000003</v>
      </c>
      <c r="F513" s="174">
        <v>0.10389882278281393</v>
      </c>
      <c r="G513" s="109"/>
      <c r="H513" s="106"/>
    </row>
    <row r="514" spans="1:8" s="104" customFormat="1" ht="12.75" x14ac:dyDescent="0.2">
      <c r="A514" s="6"/>
      <c r="B514" s="601" t="s">
        <v>428</v>
      </c>
      <c r="C514" s="676"/>
      <c r="D514" s="677"/>
      <c r="E514" s="328">
        <v>26321.570000000007</v>
      </c>
      <c r="F514" s="174">
        <v>-0.2264013585368807</v>
      </c>
      <c r="G514" s="109"/>
      <c r="H514" s="106"/>
    </row>
    <row r="515" spans="1:8" s="104" customFormat="1" ht="12.75" x14ac:dyDescent="0.2">
      <c r="A515" s="6"/>
      <c r="B515" s="601" t="s">
        <v>54</v>
      </c>
      <c r="C515" s="676"/>
      <c r="D515" s="677"/>
      <c r="E515" s="328"/>
      <c r="F515" s="174"/>
      <c r="G515" s="109"/>
      <c r="H515" s="106"/>
    </row>
    <row r="516" spans="1:8" s="104" customFormat="1" ht="12.75" x14ac:dyDescent="0.2">
      <c r="A516" s="6"/>
      <c r="B516" s="601" t="s">
        <v>482</v>
      </c>
      <c r="C516" s="676"/>
      <c r="D516" s="677"/>
      <c r="E516" s="328">
        <v>7176.6600000000008</v>
      </c>
      <c r="F516" s="174">
        <v>0.41366615254607875</v>
      </c>
      <c r="G516" s="109"/>
      <c r="H516" s="106"/>
    </row>
    <row r="517" spans="1:8" s="104" customFormat="1" ht="12.75" x14ac:dyDescent="0.2">
      <c r="A517" s="6"/>
      <c r="B517" s="601" t="s">
        <v>302</v>
      </c>
      <c r="C517" s="676"/>
      <c r="D517" s="677"/>
      <c r="E517" s="328"/>
      <c r="F517" s="174"/>
      <c r="G517" s="109"/>
      <c r="H517" s="106"/>
    </row>
    <row r="518" spans="1:8" s="104" customFormat="1" ht="12.75" x14ac:dyDescent="0.2">
      <c r="A518" s="6"/>
      <c r="B518" s="169" t="s">
        <v>184</v>
      </c>
      <c r="C518" s="170"/>
      <c r="D518" s="171"/>
      <c r="E518" s="328">
        <v>74243.25</v>
      </c>
      <c r="F518" s="174">
        <v>-0.21429154243671777</v>
      </c>
      <c r="G518" s="109"/>
      <c r="H518" s="110"/>
    </row>
    <row r="519" spans="1:8" s="104" customFormat="1" ht="12.75" x14ac:dyDescent="0.2">
      <c r="A519" s="6"/>
      <c r="B519" s="395" t="s">
        <v>373</v>
      </c>
      <c r="C519" s="170"/>
      <c r="D519" s="171"/>
      <c r="E519" s="328">
        <v>5217.67</v>
      </c>
      <c r="F519" s="174">
        <v>0.5867764322338529</v>
      </c>
      <c r="G519" s="109"/>
      <c r="H519" s="110"/>
    </row>
    <row r="520" spans="1:8" s="104" customFormat="1" ht="12.75" x14ac:dyDescent="0.2">
      <c r="A520" s="6"/>
      <c r="B520" s="169" t="s">
        <v>185</v>
      </c>
      <c r="C520" s="170"/>
      <c r="D520" s="171"/>
      <c r="E520" s="328"/>
      <c r="F520" s="174"/>
      <c r="G520" s="109"/>
      <c r="H520" s="110"/>
    </row>
    <row r="521" spans="1:8" s="104" customFormat="1" ht="12.75" x14ac:dyDescent="0.2">
      <c r="A521" s="6"/>
      <c r="B521" s="601" t="s">
        <v>186</v>
      </c>
      <c r="C521" s="676"/>
      <c r="D521" s="677"/>
      <c r="E521" s="328">
        <v>146446.94</v>
      </c>
      <c r="F521" s="174">
        <v>1.5377061164902006E-2</v>
      </c>
      <c r="G521" s="109"/>
      <c r="H521" s="110"/>
    </row>
    <row r="522" spans="1:8" s="104" customFormat="1" ht="12.75" x14ac:dyDescent="0.2">
      <c r="A522" s="6"/>
      <c r="B522" s="601" t="s">
        <v>187</v>
      </c>
      <c r="C522" s="676"/>
      <c r="D522" s="677"/>
      <c r="E522" s="328"/>
      <c r="F522" s="174"/>
      <c r="G522" s="109"/>
      <c r="H522" s="106"/>
    </row>
    <row r="523" spans="1:8" s="104" customFormat="1" ht="12.75" x14ac:dyDescent="0.2">
      <c r="A523" s="6"/>
      <c r="B523" s="601" t="s">
        <v>188</v>
      </c>
      <c r="C523" s="676"/>
      <c r="D523" s="677"/>
      <c r="E523" s="328">
        <v>4766.6899999999996</v>
      </c>
      <c r="F523" s="174">
        <v>0.38574626431769343</v>
      </c>
      <c r="G523" s="108"/>
      <c r="H523" s="106"/>
    </row>
    <row r="524" spans="1:8" s="104" customFormat="1" ht="12.75" x14ac:dyDescent="0.2">
      <c r="A524" s="6"/>
      <c r="B524" s="595" t="s">
        <v>55</v>
      </c>
      <c r="C524" s="660"/>
      <c r="D524" s="661"/>
      <c r="E524" s="327">
        <v>61999.530000000035</v>
      </c>
      <c r="F524" s="177">
        <v>-2.7213046563129284E-3</v>
      </c>
      <c r="G524" s="109"/>
      <c r="H524" s="106"/>
    </row>
    <row r="525" spans="1:8" s="104" customFormat="1" ht="12.75" x14ac:dyDescent="0.2">
      <c r="A525" s="6"/>
      <c r="B525" s="619" t="s">
        <v>56</v>
      </c>
      <c r="C525" s="679"/>
      <c r="D525" s="680"/>
      <c r="E525" s="328">
        <v>61999.530000000035</v>
      </c>
      <c r="F525" s="174">
        <v>-2.7213046563129284E-3</v>
      </c>
      <c r="G525" s="109"/>
      <c r="H525" s="106"/>
    </row>
    <row r="526" spans="1:8" s="104" customFormat="1" ht="12.75" x14ac:dyDescent="0.2">
      <c r="A526" s="6"/>
      <c r="B526" s="601" t="s">
        <v>57</v>
      </c>
      <c r="C526" s="676"/>
      <c r="D526" s="677"/>
      <c r="E526" s="328">
        <v>61999.530000000035</v>
      </c>
      <c r="F526" s="174">
        <v>-2.7213046563129284E-3</v>
      </c>
      <c r="G526" s="109"/>
      <c r="H526" s="111"/>
    </row>
    <row r="527" spans="1:8" s="104" customFormat="1" ht="12.75" x14ac:dyDescent="0.2">
      <c r="A527" s="24"/>
      <c r="B527" s="601" t="s">
        <v>58</v>
      </c>
      <c r="C527" s="676"/>
      <c r="D527" s="677"/>
      <c r="E527" s="328"/>
      <c r="F527" s="174"/>
      <c r="G527" s="109"/>
      <c r="H527" s="112"/>
    </row>
    <row r="528" spans="1:8" s="104" customFormat="1" ht="12.75" x14ac:dyDescent="0.2">
      <c r="A528" s="24"/>
      <c r="B528" s="619" t="s">
        <v>59</v>
      </c>
      <c r="C528" s="679"/>
      <c r="D528" s="680"/>
      <c r="E528" s="328"/>
      <c r="F528" s="174"/>
      <c r="G528" s="109"/>
      <c r="H528" s="107"/>
    </row>
    <row r="529" spans="1:8" s="104" customFormat="1" ht="12.75" x14ac:dyDescent="0.2">
      <c r="A529" s="6"/>
      <c r="B529" s="601" t="s">
        <v>372</v>
      </c>
      <c r="C529" s="676"/>
      <c r="D529" s="677"/>
      <c r="E529" s="328"/>
      <c r="F529" s="174"/>
      <c r="G529" s="109"/>
      <c r="H529" s="106"/>
    </row>
    <row r="530" spans="1:8" s="104" customFormat="1" ht="12.75" customHeight="1" x14ac:dyDescent="0.2">
      <c r="A530" s="6"/>
      <c r="B530" s="601" t="s">
        <v>434</v>
      </c>
      <c r="C530" s="602"/>
      <c r="D530" s="603"/>
      <c r="E530" s="328"/>
      <c r="F530" s="174"/>
      <c r="G530" s="109"/>
      <c r="H530" s="111"/>
    </row>
    <row r="531" spans="1:8" s="104" customFormat="1" ht="12.75" x14ac:dyDescent="0.2">
      <c r="A531" s="6"/>
      <c r="B531" s="619" t="s">
        <v>180</v>
      </c>
      <c r="C531" s="679"/>
      <c r="D531" s="680"/>
      <c r="E531" s="328"/>
      <c r="F531" s="174"/>
      <c r="G531" s="109"/>
      <c r="H531" s="111"/>
    </row>
    <row r="532" spans="1:8" s="104" customFormat="1" ht="12.75" x14ac:dyDescent="0.2">
      <c r="A532" s="24"/>
      <c r="B532" s="595" t="s">
        <v>189</v>
      </c>
      <c r="C532" s="660"/>
      <c r="D532" s="661"/>
      <c r="E532" s="327">
        <v>842166.39000000036</v>
      </c>
      <c r="F532" s="177">
        <v>0.15172041239089551</v>
      </c>
      <c r="G532" s="109"/>
      <c r="H532" s="107"/>
    </row>
    <row r="533" spans="1:8" s="104" customFormat="1" ht="12.75" x14ac:dyDescent="0.2">
      <c r="A533" s="6"/>
      <c r="B533" s="595" t="s">
        <v>190</v>
      </c>
      <c r="C533" s="660"/>
      <c r="D533" s="661"/>
      <c r="E533" s="327">
        <v>18945.649999999998</v>
      </c>
      <c r="F533" s="177">
        <v>-9.86275535036234E-2</v>
      </c>
      <c r="G533" s="109"/>
      <c r="H533" s="106"/>
    </row>
    <row r="534" spans="1:8" s="104" customFormat="1" ht="12.75" x14ac:dyDescent="0.2">
      <c r="A534" s="6"/>
      <c r="B534" s="601" t="s">
        <v>191</v>
      </c>
      <c r="C534" s="676"/>
      <c r="D534" s="677"/>
      <c r="E534" s="328">
        <v>18135.649999999998</v>
      </c>
      <c r="F534" s="174">
        <v>-7.6321103791098799E-2</v>
      </c>
      <c r="G534" s="109"/>
      <c r="H534" s="106"/>
    </row>
    <row r="535" spans="1:8" s="104" customFormat="1" ht="12.75" x14ac:dyDescent="0.2">
      <c r="A535" s="6"/>
      <c r="B535" s="601" t="s">
        <v>392</v>
      </c>
      <c r="C535" s="676"/>
      <c r="D535" s="677"/>
      <c r="E535" s="328">
        <v>810</v>
      </c>
      <c r="F535" s="174"/>
      <c r="G535" s="109"/>
      <c r="H535" s="106"/>
    </row>
    <row r="536" spans="1:8" s="104" customFormat="1" ht="12.75" x14ac:dyDescent="0.2">
      <c r="A536" s="6"/>
      <c r="B536" s="419" t="s">
        <v>393</v>
      </c>
      <c r="C536" s="383"/>
      <c r="D536" s="384"/>
      <c r="E536" s="328"/>
      <c r="F536" s="174"/>
      <c r="G536" s="102"/>
      <c r="H536" s="106"/>
    </row>
    <row r="537" spans="1:8" s="104" customFormat="1" ht="12.75" x14ac:dyDescent="0.2">
      <c r="A537" s="6"/>
      <c r="B537" s="595" t="s">
        <v>82</v>
      </c>
      <c r="C537" s="660"/>
      <c r="D537" s="661"/>
      <c r="E537" s="327"/>
      <c r="F537" s="177"/>
      <c r="G537" s="105"/>
      <c r="H537" s="106"/>
    </row>
    <row r="538" spans="1:8" s="104" customFormat="1" ht="24" customHeight="1" x14ac:dyDescent="0.2">
      <c r="A538" s="24"/>
      <c r="B538" s="604" t="s">
        <v>60</v>
      </c>
      <c r="C538" s="605"/>
      <c r="D538" s="606"/>
      <c r="E538" s="327">
        <v>30476.118563999997</v>
      </c>
      <c r="F538" s="177">
        <v>-0.51734729133614343</v>
      </c>
      <c r="G538" s="105"/>
      <c r="H538" s="107"/>
    </row>
    <row r="539" spans="1:8" s="104" customFormat="1" ht="12.75" x14ac:dyDescent="0.2">
      <c r="A539" s="24"/>
      <c r="B539" s="597" t="s">
        <v>390</v>
      </c>
      <c r="C539" s="652"/>
      <c r="D539" s="653"/>
      <c r="E539" s="328">
        <v>30476.118563999997</v>
      </c>
      <c r="F539" s="177">
        <v>-0.51734729133614343</v>
      </c>
      <c r="G539" s="105"/>
      <c r="H539" s="107"/>
    </row>
    <row r="540" spans="1:8" s="104" customFormat="1" ht="12.75" x14ac:dyDescent="0.2">
      <c r="A540" s="24"/>
      <c r="B540" s="597" t="s">
        <v>391</v>
      </c>
      <c r="C540" s="652"/>
      <c r="D540" s="653"/>
      <c r="E540" s="327"/>
      <c r="F540" s="177"/>
      <c r="G540" s="109"/>
      <c r="H540" s="107"/>
    </row>
    <row r="541" spans="1:8" s="104" customFormat="1" ht="12.75" x14ac:dyDescent="0.2">
      <c r="A541" s="24" t="s">
        <v>463</v>
      </c>
      <c r="B541" s="681" t="s">
        <v>462</v>
      </c>
      <c r="C541" s="602"/>
      <c r="D541" s="603"/>
      <c r="E541" s="327"/>
      <c r="F541" s="177"/>
      <c r="G541" s="109"/>
      <c r="H541" s="107"/>
    </row>
    <row r="542" spans="1:8" s="104" customFormat="1" ht="12.75" hidden="1" x14ac:dyDescent="0.2">
      <c r="A542" s="6"/>
      <c r="B542" s="604"/>
      <c r="C542" s="611"/>
      <c r="D542" s="612"/>
      <c r="E542" s="328"/>
      <c r="F542" s="174"/>
      <c r="G542" s="449"/>
      <c r="H542" s="106"/>
    </row>
    <row r="543" spans="1:8" s="451" customFormat="1" ht="21.75" customHeight="1" x14ac:dyDescent="0.2">
      <c r="A543" s="446"/>
      <c r="B543" s="682" t="s">
        <v>483</v>
      </c>
      <c r="C543" s="683"/>
      <c r="D543" s="684"/>
      <c r="E543" s="447"/>
      <c r="F543" s="448"/>
      <c r="G543" s="105"/>
      <c r="H543" s="450"/>
    </row>
    <row r="544" spans="1:8" s="104" customFormat="1" ht="12.75" x14ac:dyDescent="0.2">
      <c r="A544" s="6"/>
      <c r="B544" s="604" t="s">
        <v>485</v>
      </c>
      <c r="C544" s="611"/>
      <c r="D544" s="612"/>
      <c r="E544" s="327">
        <v>2105902.4499999997</v>
      </c>
      <c r="F544" s="177">
        <v>-0.10208206456398927</v>
      </c>
      <c r="G544" s="108"/>
      <c r="H544" s="106"/>
    </row>
    <row r="545" spans="1:8" s="104" customFormat="1" ht="12.75" x14ac:dyDescent="0.2">
      <c r="A545" s="6"/>
      <c r="B545" s="595" t="s">
        <v>61</v>
      </c>
      <c r="C545" s="660"/>
      <c r="D545" s="661"/>
      <c r="E545" s="327">
        <v>-15</v>
      </c>
      <c r="F545" s="177"/>
      <c r="G545" s="109"/>
      <c r="H545" s="106"/>
    </row>
    <row r="546" spans="1:8" s="104" customFormat="1" ht="12.75" x14ac:dyDescent="0.2">
      <c r="A546" s="6"/>
      <c r="B546" s="601" t="s">
        <v>471</v>
      </c>
      <c r="C546" s="676"/>
      <c r="D546" s="677"/>
      <c r="E546" s="328">
        <v>-15</v>
      </c>
      <c r="F546" s="174"/>
      <c r="G546" s="102"/>
      <c r="H546" s="106"/>
    </row>
    <row r="547" spans="1:8" s="104" customFormat="1" ht="12.75" x14ac:dyDescent="0.2">
      <c r="A547" s="6"/>
      <c r="B547" s="601" t="s">
        <v>473</v>
      </c>
      <c r="C547" s="676"/>
      <c r="D547" s="677"/>
      <c r="E547" s="328"/>
      <c r="F547" s="174"/>
      <c r="G547" s="102"/>
      <c r="H547" s="106"/>
    </row>
    <row r="548" spans="1:8" s="104" customFormat="1" ht="12.75" x14ac:dyDescent="0.2">
      <c r="A548" s="6"/>
      <c r="B548" s="601" t="s">
        <v>398</v>
      </c>
      <c r="C548" s="676"/>
      <c r="D548" s="677"/>
      <c r="E548" s="328"/>
      <c r="F548" s="174"/>
      <c r="G548" s="102"/>
      <c r="H548" s="106"/>
    </row>
    <row r="549" spans="1:8" s="104" customFormat="1" ht="12.75" x14ac:dyDescent="0.2">
      <c r="A549" s="6"/>
      <c r="B549" s="601" t="s">
        <v>469</v>
      </c>
      <c r="C549" s="676"/>
      <c r="D549" s="677"/>
      <c r="E549" s="328"/>
      <c r="F549" s="174"/>
      <c r="G549" s="109"/>
      <c r="H549" s="106"/>
    </row>
    <row r="550" spans="1:8" s="104" customFormat="1" ht="12.75" x14ac:dyDescent="0.2">
      <c r="A550" s="6"/>
      <c r="B550" s="601" t="s">
        <v>399</v>
      </c>
      <c r="C550" s="676"/>
      <c r="D550" s="677"/>
      <c r="E550" s="328"/>
      <c r="F550" s="174"/>
      <c r="G550" s="109"/>
      <c r="H550" s="113"/>
    </row>
    <row r="551" spans="1:8" s="104" customFormat="1" ht="12.75" x14ac:dyDescent="0.2">
      <c r="A551" s="6"/>
      <c r="B551" s="601" t="s">
        <v>400</v>
      </c>
      <c r="C551" s="676"/>
      <c r="D551" s="677"/>
      <c r="E551" s="328"/>
      <c r="F551" s="174"/>
      <c r="G551" s="109"/>
      <c r="H551" s="113"/>
    </row>
    <row r="552" spans="1:8" s="104" customFormat="1" ht="12.75" x14ac:dyDescent="0.2">
      <c r="A552" s="6"/>
      <c r="B552" s="597" t="s">
        <v>443</v>
      </c>
      <c r="C552" s="652"/>
      <c r="D552" s="653"/>
      <c r="E552" s="328"/>
      <c r="F552" s="174"/>
      <c r="G552" s="109"/>
      <c r="H552" s="113"/>
    </row>
    <row r="553" spans="1:8" s="104" customFormat="1" ht="12.75" x14ac:dyDescent="0.2">
      <c r="A553" s="6"/>
      <c r="B553" s="597" t="s">
        <v>401</v>
      </c>
      <c r="C553" s="652"/>
      <c r="D553" s="653"/>
      <c r="E553" s="328"/>
      <c r="F553" s="174"/>
      <c r="G553" s="108"/>
      <c r="H553" s="113"/>
    </row>
    <row r="554" spans="1:8" s="104" customFormat="1" ht="12.75" x14ac:dyDescent="0.2">
      <c r="A554" s="6"/>
      <c r="B554" s="595" t="s">
        <v>62</v>
      </c>
      <c r="C554" s="660"/>
      <c r="D554" s="661"/>
      <c r="E554" s="327">
        <v>2105917.4499999997</v>
      </c>
      <c r="F554" s="177">
        <v>-0.10018780363576396</v>
      </c>
      <c r="G554" s="109"/>
      <c r="H554" s="113"/>
    </row>
    <row r="555" spans="1:8" s="104" customFormat="1" ht="15" customHeight="1" x14ac:dyDescent="0.2">
      <c r="A555" s="6"/>
      <c r="B555" s="601" t="s">
        <v>470</v>
      </c>
      <c r="C555" s="676"/>
      <c r="D555" s="677"/>
      <c r="E555" s="328">
        <v>1629517.5300000007</v>
      </c>
      <c r="F555" s="174">
        <v>4.8400646793511193E-2</v>
      </c>
      <c r="G555" s="109"/>
      <c r="H555" s="113"/>
    </row>
    <row r="556" spans="1:8" s="104" customFormat="1" ht="15" customHeight="1" x14ac:dyDescent="0.2">
      <c r="A556" s="6"/>
      <c r="B556" s="601" t="s">
        <v>474</v>
      </c>
      <c r="C556" s="676"/>
      <c r="D556" s="677"/>
      <c r="E556" s="328"/>
      <c r="F556" s="174"/>
      <c r="G556" s="109"/>
      <c r="H556" s="113"/>
    </row>
    <row r="557" spans="1:8" s="104" customFormat="1" ht="15" customHeight="1" x14ac:dyDescent="0.2">
      <c r="A557" s="6"/>
      <c r="B557" s="601" t="s">
        <v>402</v>
      </c>
      <c r="C557" s="676"/>
      <c r="D557" s="677"/>
      <c r="E557" s="328">
        <v>462496.1700000001</v>
      </c>
      <c r="F557" s="174">
        <v>-0.40438474334017727</v>
      </c>
      <c r="G557" s="109"/>
      <c r="H557" s="113"/>
    </row>
    <row r="558" spans="1:8" s="104" customFormat="1" ht="12.75" customHeight="1" x14ac:dyDescent="0.2">
      <c r="A558" s="6"/>
      <c r="B558" s="601" t="s">
        <v>469</v>
      </c>
      <c r="C558" s="676"/>
      <c r="D558" s="677"/>
      <c r="E558" s="328">
        <v>4481.6599999999989</v>
      </c>
      <c r="F558" s="174">
        <v>0.27362943722451605</v>
      </c>
      <c r="G558" s="109"/>
      <c r="H558" s="113"/>
    </row>
    <row r="559" spans="1:8" s="104" customFormat="1" ht="12.75" customHeight="1" x14ac:dyDescent="0.2">
      <c r="A559" s="6"/>
      <c r="B559" s="601" t="s">
        <v>472</v>
      </c>
      <c r="C559" s="676"/>
      <c r="D559" s="677"/>
      <c r="E559" s="328"/>
      <c r="F559" s="174"/>
      <c r="G559" s="109"/>
      <c r="H559" s="113"/>
    </row>
    <row r="560" spans="1:8" s="104" customFormat="1" ht="12.75" customHeight="1" x14ac:dyDescent="0.2">
      <c r="A560" s="6"/>
      <c r="B560" s="601" t="s">
        <v>399</v>
      </c>
      <c r="C560" s="676"/>
      <c r="D560" s="677"/>
      <c r="E560" s="328"/>
      <c r="F560" s="174"/>
      <c r="G560" s="109"/>
      <c r="H560" s="113"/>
    </row>
    <row r="561" spans="1:10" s="104" customFormat="1" ht="12.75" customHeight="1" x14ac:dyDescent="0.2">
      <c r="A561" s="6"/>
      <c r="B561" s="601" t="s">
        <v>400</v>
      </c>
      <c r="C561" s="676"/>
      <c r="D561" s="677"/>
      <c r="E561" s="328"/>
      <c r="F561" s="174"/>
      <c r="G561" s="455"/>
      <c r="H561" s="113"/>
    </row>
    <row r="562" spans="1:10" s="457" customFormat="1" ht="12.75" customHeight="1" x14ac:dyDescent="0.2">
      <c r="A562" s="452"/>
      <c r="B562" s="542" t="s">
        <v>425</v>
      </c>
      <c r="C562" s="543"/>
      <c r="D562" s="544"/>
      <c r="E562" s="453"/>
      <c r="F562" s="454"/>
      <c r="G562" s="455"/>
      <c r="H562" s="456"/>
    </row>
    <row r="563" spans="1:10" s="457" customFormat="1" ht="12.75" customHeight="1" x14ac:dyDescent="0.2">
      <c r="A563" s="452"/>
      <c r="B563" s="616" t="s">
        <v>403</v>
      </c>
      <c r="C563" s="687"/>
      <c r="D563" s="688"/>
      <c r="E563" s="453">
        <v>9422.0900000000038</v>
      </c>
      <c r="F563" s="454">
        <v>0.54781473054777652</v>
      </c>
      <c r="G563" s="460"/>
      <c r="H563" s="456"/>
    </row>
    <row r="564" spans="1:10" s="457" customFormat="1" ht="12.75" customHeight="1" x14ac:dyDescent="0.2">
      <c r="A564" s="452"/>
      <c r="B564" s="604" t="s">
        <v>486</v>
      </c>
      <c r="C564" s="689"/>
      <c r="D564" s="690"/>
      <c r="E564" s="458"/>
      <c r="F564" s="459"/>
      <c r="G564" s="460"/>
      <c r="H564" s="461"/>
    </row>
    <row r="565" spans="1:10" s="457" customFormat="1" ht="21" customHeight="1" x14ac:dyDescent="0.2">
      <c r="A565" s="452"/>
      <c r="B565" s="604" t="s">
        <v>487</v>
      </c>
      <c r="C565" s="689"/>
      <c r="D565" s="690"/>
      <c r="E565" s="458">
        <v>107913.4</v>
      </c>
      <c r="F565" s="459">
        <v>0.60123916663995769</v>
      </c>
      <c r="G565" s="462"/>
      <c r="H565" s="461"/>
    </row>
    <row r="566" spans="1:10" s="457" customFormat="1" ht="21" customHeight="1" x14ac:dyDescent="0.2">
      <c r="A566" s="452"/>
      <c r="B566" s="595" t="s">
        <v>63</v>
      </c>
      <c r="C566" s="685"/>
      <c r="D566" s="686"/>
      <c r="E566" s="453">
        <v>44036.2</v>
      </c>
      <c r="F566" s="454">
        <v>0.59413060256386108</v>
      </c>
      <c r="G566" s="462"/>
      <c r="H566" s="461"/>
    </row>
    <row r="567" spans="1:10" s="457" customFormat="1" ht="15" customHeight="1" x14ac:dyDescent="0.2">
      <c r="A567" s="452"/>
      <c r="B567" s="595" t="s">
        <v>64</v>
      </c>
      <c r="C567" s="685"/>
      <c r="D567" s="686"/>
      <c r="E567" s="453">
        <v>63877.2</v>
      </c>
      <c r="F567" s="454"/>
      <c r="G567" s="464"/>
      <c r="H567" s="461"/>
    </row>
    <row r="568" spans="1:10" s="457" customFormat="1" ht="15" customHeight="1" x14ac:dyDescent="0.2">
      <c r="A568" s="452"/>
      <c r="B568" s="595" t="s">
        <v>478</v>
      </c>
      <c r="C568" s="685"/>
      <c r="D568" s="686"/>
      <c r="E568" s="453"/>
      <c r="F568" s="454"/>
      <c r="G568" s="580"/>
      <c r="H568" s="461"/>
    </row>
    <row r="569" spans="1:10" s="457" customFormat="1" ht="15" customHeight="1" x14ac:dyDescent="0.2">
      <c r="A569" s="452"/>
      <c r="B569" s="595" t="s">
        <v>479</v>
      </c>
      <c r="C569" s="596"/>
      <c r="D569" s="596"/>
      <c r="E569" s="453"/>
      <c r="F569" s="454"/>
      <c r="G569" s="580"/>
      <c r="H569" s="461"/>
    </row>
    <row r="570" spans="1:10" s="457" customFormat="1" ht="16.5" customHeight="1" x14ac:dyDescent="0.2">
      <c r="A570" s="463"/>
      <c r="B570" s="613" t="s">
        <v>65</v>
      </c>
      <c r="C570" s="614"/>
      <c r="D570" s="615"/>
      <c r="E570" s="326">
        <v>7966406.5585640054</v>
      </c>
      <c r="F570" s="243">
        <v>3.6910529069143383E-2</v>
      </c>
      <c r="G570" s="4"/>
      <c r="H570" s="465"/>
      <c r="I570" s="466"/>
    </row>
    <row r="571" spans="1:10" x14ac:dyDescent="0.2">
      <c r="B571" s="43"/>
      <c r="E571" s="100"/>
      <c r="F571" s="4"/>
      <c r="G571" s="115"/>
      <c r="H571" s="4"/>
      <c r="I571" s="4"/>
    </row>
    <row r="572" spans="1:10" ht="15.75" x14ac:dyDescent="0.25">
      <c r="B572" s="7" t="s">
        <v>288</v>
      </c>
      <c r="C572" s="8"/>
      <c r="D572" s="8"/>
      <c r="E572" s="8"/>
      <c r="F572" s="115"/>
      <c r="G572" s="116"/>
      <c r="H572" s="115"/>
      <c r="I572" s="8"/>
    </row>
    <row r="573" spans="1:10" x14ac:dyDescent="0.2">
      <c r="B573" s="9"/>
      <c r="C573" s="10" t="str">
        <f>$C$3</f>
        <v>MOIS DE JANVIER 2024</v>
      </c>
      <c r="D573" s="11"/>
      <c r="F573" s="116"/>
      <c r="G573" s="15"/>
      <c r="H573" s="116"/>
    </row>
    <row r="574" spans="1:10" ht="12" customHeight="1" x14ac:dyDescent="0.2">
      <c r="B574" s="12" t="str">
        <f>B508</f>
        <v xml:space="preserve">             V - ASSURANCE ACCIDENTS DU TRAVAIL : DEPENSES en milliers d'euros</v>
      </c>
      <c r="C574" s="13"/>
      <c r="D574" s="13"/>
      <c r="E574" s="13"/>
      <c r="F574" s="14"/>
      <c r="G574" s="197"/>
      <c r="H574" s="15"/>
      <c r="I574" s="15"/>
    </row>
    <row r="575" spans="1:10" ht="19.5" customHeight="1" x14ac:dyDescent="0.2">
      <c r="B575" s="626"/>
      <c r="C575" s="663"/>
      <c r="D575" s="87"/>
      <c r="E575" s="88" t="s">
        <v>6</v>
      </c>
      <c r="F575" s="339" t="str">
        <f>Maladie_mnt!$H$5</f>
        <v>GAM</v>
      </c>
      <c r="G575" s="203"/>
      <c r="H575" s="89"/>
      <c r="I575" s="20"/>
    </row>
    <row r="576" spans="1:10" s="95" customFormat="1" ht="18" customHeight="1" x14ac:dyDescent="0.2">
      <c r="A576" s="114"/>
      <c r="B576" s="126" t="s">
        <v>475</v>
      </c>
      <c r="C576" s="126"/>
      <c r="D576" s="126"/>
      <c r="E576" s="326"/>
      <c r="F576" s="243"/>
      <c r="G576" s="205"/>
      <c r="H576" s="119"/>
      <c r="I576" s="120"/>
      <c r="J576" s="104"/>
    </row>
    <row r="577" spans="1:10" s="121" customFormat="1" ht="23.25" customHeight="1" x14ac:dyDescent="0.2">
      <c r="A577" s="6"/>
      <c r="B577" s="123"/>
      <c r="C577" s="124"/>
      <c r="D577" s="124"/>
      <c r="E577" s="329"/>
      <c r="F577" s="244"/>
      <c r="G577" s="206"/>
      <c r="H577" s="125"/>
      <c r="I577" s="111"/>
      <c r="J577" s="104"/>
    </row>
    <row r="578" spans="1:10" ht="12" customHeight="1" x14ac:dyDescent="0.2">
      <c r="A578" s="114"/>
      <c r="B578" s="126" t="s">
        <v>30</v>
      </c>
      <c r="C578" s="127"/>
      <c r="D578" s="128"/>
      <c r="E578" s="330">
        <v>41045147.915591098</v>
      </c>
      <c r="F578" s="245">
        <v>-4.5784538192700897E-2</v>
      </c>
      <c r="G578" s="206"/>
      <c r="H578" s="129"/>
      <c r="I578" s="120"/>
    </row>
    <row r="579" spans="1:10" s="121" customFormat="1" ht="17.25" customHeight="1" x14ac:dyDescent="0.2">
      <c r="A579" s="6"/>
      <c r="B579" s="218"/>
      <c r="C579" s="127"/>
      <c r="D579" s="127"/>
      <c r="E579" s="331"/>
      <c r="F579" s="246"/>
      <c r="G579" s="206"/>
      <c r="H579" s="130"/>
      <c r="I579" s="111"/>
      <c r="J579" s="104"/>
    </row>
    <row r="580" spans="1:10" ht="12.75" customHeight="1" x14ac:dyDescent="0.2">
      <c r="A580" s="114"/>
      <c r="B580" s="126" t="s">
        <v>240</v>
      </c>
      <c r="C580" s="127"/>
      <c r="D580" s="128"/>
      <c r="E580" s="330">
        <v>16093.939999999999</v>
      </c>
      <c r="F580" s="245"/>
      <c r="G580" s="173"/>
      <c r="H580" s="129"/>
      <c r="I580" s="120"/>
    </row>
    <row r="581" spans="1:10" ht="12.75" customHeight="1" x14ac:dyDescent="0.2">
      <c r="A581" s="114"/>
      <c r="B581" s="216"/>
      <c r="C581" s="573"/>
      <c r="D581" s="573"/>
      <c r="E581" s="333"/>
      <c r="F581" s="248"/>
      <c r="G581" s="173"/>
      <c r="H581" s="129"/>
      <c r="I581" s="120"/>
    </row>
    <row r="582" spans="1:10" ht="12.75" customHeight="1" x14ac:dyDescent="0.2">
      <c r="A582" s="114"/>
      <c r="B582" s="126" t="s">
        <v>433</v>
      </c>
      <c r="C582" s="127"/>
      <c r="D582" s="128"/>
      <c r="E582" s="334"/>
      <c r="F582" s="249"/>
      <c r="G582" s="173"/>
      <c r="H582" s="129"/>
      <c r="I582" s="120"/>
    </row>
    <row r="583" spans="1:10" s="121" customFormat="1" ht="17.25" customHeight="1" x14ac:dyDescent="0.2">
      <c r="A583" s="6"/>
      <c r="B583" s="216"/>
      <c r="C583" s="217"/>
      <c r="D583" s="196"/>
      <c r="E583" s="333"/>
      <c r="F583" s="248"/>
      <c r="G583" s="173"/>
      <c r="H583" s="130"/>
      <c r="I583" s="111"/>
      <c r="J583" s="104"/>
    </row>
    <row r="584" spans="1:10" ht="12.75" x14ac:dyDescent="0.2">
      <c r="B584" s="126" t="s">
        <v>19</v>
      </c>
      <c r="C584" s="131"/>
      <c r="D584" s="132"/>
      <c r="E584" s="330"/>
      <c r="F584" s="245"/>
      <c r="G584" s="173"/>
      <c r="H584" s="130"/>
      <c r="I584" s="111"/>
    </row>
    <row r="585" spans="1:10" ht="12.75" x14ac:dyDescent="0.2">
      <c r="B585" s="216"/>
      <c r="C585" s="217"/>
      <c r="D585" s="196"/>
      <c r="E585" s="333"/>
      <c r="F585" s="248"/>
      <c r="G585" s="173"/>
      <c r="H585" s="130"/>
      <c r="I585" s="111"/>
      <c r="J585" s="104"/>
    </row>
    <row r="586" spans="1:10" ht="12.75" x14ac:dyDescent="0.2">
      <c r="B586" s="126" t="s">
        <v>44</v>
      </c>
      <c r="C586" s="131"/>
      <c r="D586" s="132"/>
      <c r="E586" s="330"/>
      <c r="F586" s="245"/>
      <c r="G586" s="173"/>
      <c r="H586" s="130"/>
      <c r="I586" s="111"/>
    </row>
    <row r="587" spans="1:10" ht="12.75" x14ac:dyDescent="0.2">
      <c r="B587" s="218"/>
      <c r="C587" s="217"/>
      <c r="D587" s="396"/>
      <c r="E587" s="331"/>
      <c r="F587" s="246"/>
      <c r="G587" s="5"/>
      <c r="H587" s="130"/>
      <c r="I587" s="111"/>
      <c r="J587" s="104"/>
    </row>
    <row r="588" spans="1:10" ht="12.75" x14ac:dyDescent="0.2">
      <c r="B588" s="279" t="s">
        <v>45</v>
      </c>
      <c r="C588" s="277"/>
      <c r="D588" s="278"/>
      <c r="E588" s="338"/>
      <c r="F588" s="280"/>
      <c r="G588" s="5"/>
      <c r="H588" s="5"/>
      <c r="I588" s="5"/>
      <c r="J588" s="104"/>
    </row>
    <row r="589" spans="1:10" ht="12.75" customHeight="1" x14ac:dyDescent="0.2">
      <c r="B589" s="149" t="s">
        <v>21</v>
      </c>
      <c r="C589" s="217"/>
      <c r="D589" s="230"/>
      <c r="E589" s="335"/>
      <c r="F589" s="251"/>
      <c r="G589" s="5"/>
      <c r="H589" s="5"/>
      <c r="I589" s="5"/>
    </row>
    <row r="590" spans="1:10" ht="12.75" customHeight="1" x14ac:dyDescent="0.2">
      <c r="B590" s="149" t="s">
        <v>38</v>
      </c>
      <c r="C590" s="217"/>
      <c r="D590" s="230"/>
      <c r="E590" s="335">
        <v>274236216.56</v>
      </c>
      <c r="F590" s="251">
        <v>-6.5396363109887501E-3</v>
      </c>
      <c r="G590" s="5"/>
      <c r="H590" s="5"/>
      <c r="I590" s="5"/>
    </row>
    <row r="591" spans="1:10" ht="12.75" customHeight="1" x14ac:dyDescent="0.2">
      <c r="B591" s="149" t="s">
        <v>37</v>
      </c>
      <c r="C591" s="217"/>
      <c r="D591" s="230"/>
      <c r="E591" s="335">
        <v>109233662.93000005</v>
      </c>
      <c r="F591" s="251">
        <v>1.4278512539575017E-2</v>
      </c>
      <c r="G591" s="5"/>
      <c r="H591" s="5"/>
      <c r="I591" s="5"/>
    </row>
    <row r="592" spans="1:10" ht="12.75" customHeight="1" x14ac:dyDescent="0.2">
      <c r="B592" s="149" t="s">
        <v>36</v>
      </c>
      <c r="C592" s="217"/>
      <c r="D592" s="230"/>
      <c r="E592" s="335">
        <v>383469879.49000007</v>
      </c>
      <c r="F592" s="251">
        <v>-6.9702080946920653E-4</v>
      </c>
      <c r="G592" s="5"/>
      <c r="H592" s="5"/>
      <c r="I592" s="5"/>
    </row>
    <row r="593" spans="1:10" ht="12.75" customHeight="1" x14ac:dyDescent="0.2">
      <c r="B593" s="149" t="s">
        <v>39</v>
      </c>
      <c r="C593" s="217"/>
      <c r="D593" s="230"/>
      <c r="E593" s="335">
        <v>1247.93</v>
      </c>
      <c r="F593" s="251">
        <v>-3.1704156612015866E-2</v>
      </c>
      <c r="G593" s="5"/>
      <c r="H593" s="5"/>
      <c r="I593" s="5"/>
    </row>
    <row r="594" spans="1:10" ht="12.75" customHeight="1" x14ac:dyDescent="0.2">
      <c r="B594" s="149" t="s">
        <v>40</v>
      </c>
      <c r="C594" s="217"/>
      <c r="D594" s="230"/>
      <c r="E594" s="335"/>
      <c r="F594" s="251"/>
      <c r="G594" s="5"/>
      <c r="H594" s="5"/>
      <c r="I594" s="5"/>
    </row>
    <row r="595" spans="1:10" ht="12.75" customHeight="1" x14ac:dyDescent="0.2">
      <c r="B595" s="162" t="s">
        <v>41</v>
      </c>
      <c r="C595" s="231"/>
      <c r="D595" s="232"/>
      <c r="E595" s="336">
        <v>6921996.2899999991</v>
      </c>
      <c r="F595" s="253">
        <v>-3.6368514461146861E-2</v>
      </c>
      <c r="G595" s="173"/>
      <c r="H595" s="5"/>
      <c r="I595" s="5"/>
    </row>
    <row r="596" spans="1:10" ht="12.75" customHeight="1" x14ac:dyDescent="0.2">
      <c r="B596" s="233" t="s">
        <v>42</v>
      </c>
      <c r="C596" s="131"/>
      <c r="D596" s="132"/>
      <c r="E596" s="334">
        <v>390393123.71000004</v>
      </c>
      <c r="F596" s="249">
        <v>-1.3362763740046857E-3</v>
      </c>
      <c r="G596" s="173"/>
      <c r="H596" s="130"/>
      <c r="I596" s="111"/>
    </row>
    <row r="597" spans="1:10" ht="12.75" x14ac:dyDescent="0.2">
      <c r="B597" s="149" t="s">
        <v>83</v>
      </c>
      <c r="C597" s="217"/>
      <c r="D597" s="230"/>
      <c r="E597" s="335">
        <v>35098.65</v>
      </c>
      <c r="F597" s="251">
        <v>9.6021728801809481E-4</v>
      </c>
      <c r="G597" s="173"/>
      <c r="H597" s="130"/>
      <c r="I597" s="111"/>
      <c r="J597" s="104"/>
    </row>
    <row r="598" spans="1:10" ht="12.75" x14ac:dyDescent="0.2">
      <c r="B598" s="162" t="s">
        <v>84</v>
      </c>
      <c r="C598" s="231"/>
      <c r="D598" s="232"/>
      <c r="E598" s="336">
        <v>812691.92000000016</v>
      </c>
      <c r="F598" s="253">
        <v>-0.43989307923298748</v>
      </c>
      <c r="G598" s="173"/>
      <c r="H598" s="130"/>
      <c r="I598" s="111"/>
      <c r="J598" s="104"/>
    </row>
    <row r="599" spans="1:10" ht="13.5" thickBot="1" x14ac:dyDescent="0.25">
      <c r="B599" s="71"/>
      <c r="C599" s="217"/>
      <c r="D599" s="196"/>
      <c r="E599" s="585"/>
      <c r="F599" s="586"/>
      <c r="G599" s="173"/>
      <c r="H599" s="130"/>
      <c r="I599" s="111"/>
      <c r="J599" s="104"/>
    </row>
    <row r="600" spans="1:10" ht="13.5" thickBot="1" x14ac:dyDescent="0.25">
      <c r="B600" s="133" t="s">
        <v>168</v>
      </c>
      <c r="C600" s="134"/>
      <c r="D600" s="134"/>
      <c r="E600" s="332">
        <v>884294847.20609176</v>
      </c>
      <c r="F600" s="256">
        <v>5.6621207485098468E-2</v>
      </c>
      <c r="H600" s="135"/>
      <c r="I600" s="85"/>
    </row>
    <row r="601" spans="1:10" s="136" customFormat="1" ht="12.75" x14ac:dyDescent="0.2">
      <c r="A601" s="6"/>
      <c r="B601" s="5"/>
      <c r="C601" s="3"/>
      <c r="D601" s="3"/>
      <c r="E601" s="3"/>
      <c r="F601" s="3"/>
      <c r="G601" s="3"/>
      <c r="H601" s="3"/>
      <c r="I601" s="3"/>
      <c r="J601" s="104"/>
    </row>
  </sheetData>
  <dataConsolidate/>
  <mergeCells count="90">
    <mergeCell ref="B570:D570"/>
    <mergeCell ref="B557:D557"/>
    <mergeCell ref="B558:D558"/>
    <mergeCell ref="B563:D563"/>
    <mergeCell ref="B564:D564"/>
    <mergeCell ref="B561:D561"/>
    <mergeCell ref="B568:D568"/>
    <mergeCell ref="B566:D566"/>
    <mergeCell ref="B565:D565"/>
    <mergeCell ref="B569:D569"/>
    <mergeCell ref="B553:D553"/>
    <mergeCell ref="B559:D559"/>
    <mergeCell ref="B547:D547"/>
    <mergeCell ref="B556:D556"/>
    <mergeCell ref="B560:D560"/>
    <mergeCell ref="B567:D567"/>
    <mergeCell ref="B555:D555"/>
    <mergeCell ref="B554:D554"/>
    <mergeCell ref="B544:D544"/>
    <mergeCell ref="B549:D549"/>
    <mergeCell ref="B548:D548"/>
    <mergeCell ref="B543:D543"/>
    <mergeCell ref="B542:D542"/>
    <mergeCell ref="B552:D552"/>
    <mergeCell ref="B550:D550"/>
    <mergeCell ref="B551:D551"/>
    <mergeCell ref="B546:D546"/>
    <mergeCell ref="B545:D545"/>
    <mergeCell ref="B537:D537"/>
    <mergeCell ref="B532:D532"/>
    <mergeCell ref="B541:D541"/>
    <mergeCell ref="B538:D538"/>
    <mergeCell ref="B534:D534"/>
    <mergeCell ref="B540:D540"/>
    <mergeCell ref="B527:D527"/>
    <mergeCell ref="B528:D528"/>
    <mergeCell ref="B531:D531"/>
    <mergeCell ref="B535:D535"/>
    <mergeCell ref="B529:D529"/>
    <mergeCell ref="B530:D530"/>
    <mergeCell ref="B486:C486"/>
    <mergeCell ref="B522:D522"/>
    <mergeCell ref="B523:D523"/>
    <mergeCell ref="B526:D526"/>
    <mergeCell ref="B525:D525"/>
    <mergeCell ref="B513:D513"/>
    <mergeCell ref="B514:D514"/>
    <mergeCell ref="B515:D515"/>
    <mergeCell ref="B517:D517"/>
    <mergeCell ref="B516:D516"/>
    <mergeCell ref="B467:C467"/>
    <mergeCell ref="B485:C485"/>
    <mergeCell ref="B497:C497"/>
    <mergeCell ref="B492:C492"/>
    <mergeCell ref="B488:C488"/>
    <mergeCell ref="B505:C505"/>
    <mergeCell ref="B496:C496"/>
    <mergeCell ref="B501:C501"/>
    <mergeCell ref="B500:C500"/>
    <mergeCell ref="B502:C502"/>
    <mergeCell ref="B468:C468"/>
    <mergeCell ref="B511:D511"/>
    <mergeCell ref="B539:D539"/>
    <mergeCell ref="B484:C484"/>
    <mergeCell ref="B489:C489"/>
    <mergeCell ref="B524:D524"/>
    <mergeCell ref="B521:D521"/>
    <mergeCell ref="B471:C471"/>
    <mergeCell ref="B510:D510"/>
    <mergeCell ref="B509:C509"/>
    <mergeCell ref="B469:C469"/>
    <mergeCell ref="B487:C487"/>
    <mergeCell ref="B480:C480"/>
    <mergeCell ref="B470:C470"/>
    <mergeCell ref="B482:C482"/>
    <mergeCell ref="B475:C475"/>
    <mergeCell ref="B479:C479"/>
    <mergeCell ref="B481:C481"/>
    <mergeCell ref="B474:C474"/>
    <mergeCell ref="B483:C483"/>
    <mergeCell ref="B575:C575"/>
    <mergeCell ref="B499:C499"/>
    <mergeCell ref="B504:C504"/>
    <mergeCell ref="B503:C503"/>
    <mergeCell ref="B498:C498"/>
    <mergeCell ref="B490:C490"/>
    <mergeCell ref="B495:C495"/>
    <mergeCell ref="B512:D512"/>
    <mergeCell ref="B491:C491"/>
    <mergeCell ref="B533:D533"/>
  </mergeCells>
  <phoneticPr fontId="22" type="noConversion"/>
  <pageMargins left="0.19685039370078741" right="0.19685039370078741" top="0.27559055118110237" bottom="0.19685039370078741" header="0.31496062992125984" footer="0.51181102362204722"/>
  <pageSetup paperSize="9" scale="48" orientation="portrait" r:id="rId1"/>
  <headerFooter alignWithMargins="0">
    <oddFooter xml:space="preserve">&amp;R&amp;8
</oddFooter>
  </headerFooter>
  <rowBreaks count="5" manualBreakCount="5">
    <brk id="130" max="8" man="1"/>
    <brk id="257" max="8" man="1"/>
    <brk id="370" max="8" man="1"/>
    <brk id="462" max="8" man="1"/>
    <brk id="570" max="8"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
    <tabColor indexed="45"/>
  </sheetPr>
  <dimension ref="A1:L658"/>
  <sheetViews>
    <sheetView showZeros="0" view="pageBreakPreview" topLeftCell="B614" zoomScale="115" zoomScaleNormal="100" workbookViewId="0">
      <selection activeCell="E656" sqref="E656:F656"/>
    </sheetView>
  </sheetViews>
  <sheetFormatPr baseColWidth="10" defaultRowHeight="11.25" x14ac:dyDescent="0.2"/>
  <cols>
    <col min="1" max="1" width="4" style="6" customWidth="1"/>
    <col min="2" max="2" width="64.28515625" style="5" customWidth="1"/>
    <col min="3" max="5" width="15" style="3" customWidth="1"/>
    <col min="6" max="6" width="14.85546875" style="3" customWidth="1"/>
    <col min="7" max="7" width="13.140625" style="3" customWidth="1"/>
    <col min="8" max="8" width="6.5703125" style="3" bestFit="1" customWidth="1"/>
    <col min="9" max="9" width="2.5703125" style="3" customWidth="1"/>
    <col min="10" max="10" width="4" style="5" bestFit="1" customWidth="1"/>
    <col min="11" max="16384" width="11.42578125" style="5"/>
  </cols>
  <sheetData>
    <row r="1" spans="1:9" ht="9" customHeight="1" x14ac:dyDescent="0.2">
      <c r="A1" s="1"/>
      <c r="B1" s="43"/>
      <c r="F1" s="5"/>
      <c r="G1" s="5"/>
      <c r="H1" s="5"/>
      <c r="I1" s="4"/>
    </row>
    <row r="2" spans="1:9" ht="17.25" customHeight="1" x14ac:dyDescent="0.25">
      <c r="B2" s="7" t="s">
        <v>288</v>
      </c>
      <c r="C2" s="8"/>
      <c r="D2" s="8"/>
      <c r="E2" s="8"/>
      <c r="F2" s="8"/>
      <c r="G2" s="8"/>
      <c r="H2" s="8"/>
      <c r="I2" s="8"/>
    </row>
    <row r="3" spans="1:9" ht="12" customHeight="1" x14ac:dyDescent="0.2">
      <c r="B3" s="9"/>
      <c r="C3" s="10" t="str">
        <f>Maladie_mnt!C3</f>
        <v>MOIS DE JANVIER 2024</v>
      </c>
      <c r="D3" s="11"/>
    </row>
    <row r="4" spans="1:9" ht="14.25" customHeight="1" x14ac:dyDescent="0.2">
      <c r="B4" s="12" t="s">
        <v>284</v>
      </c>
      <c r="C4" s="13"/>
      <c r="D4" s="13"/>
      <c r="E4" s="13"/>
      <c r="F4" s="13"/>
      <c r="G4" s="13"/>
      <c r="H4" s="14"/>
      <c r="I4" s="15"/>
    </row>
    <row r="5" spans="1:9" ht="12" customHeight="1" x14ac:dyDescent="0.2">
      <c r="B5" s="387" t="s">
        <v>4</v>
      </c>
      <c r="C5" s="386" t="s">
        <v>1</v>
      </c>
      <c r="D5" s="385" t="s">
        <v>2</v>
      </c>
      <c r="E5" s="386" t="s">
        <v>6</v>
      </c>
      <c r="F5" s="219" t="s">
        <v>3</v>
      </c>
      <c r="G5" s="219" t="s">
        <v>237</v>
      </c>
      <c r="H5" s="19" t="s">
        <v>300</v>
      </c>
      <c r="I5" s="20"/>
    </row>
    <row r="6" spans="1:9" ht="9.75" customHeight="1" x14ac:dyDescent="0.2">
      <c r="B6" s="21"/>
      <c r="C6" s="45" t="s">
        <v>5</v>
      </c>
      <c r="D6" s="44" t="s">
        <v>5</v>
      </c>
      <c r="E6" s="45"/>
      <c r="F6" s="220" t="s">
        <v>241</v>
      </c>
      <c r="G6" s="220" t="s">
        <v>239</v>
      </c>
      <c r="H6" s="22" t="s">
        <v>301</v>
      </c>
      <c r="I6" s="23"/>
    </row>
    <row r="7" spans="1:9" s="28" customFormat="1" ht="16.5" customHeight="1" x14ac:dyDescent="0.2">
      <c r="A7" s="24"/>
      <c r="B7" s="25" t="s">
        <v>285</v>
      </c>
      <c r="C7" s="287"/>
      <c r="D7" s="287"/>
      <c r="E7" s="287"/>
      <c r="F7" s="288"/>
      <c r="G7" s="288"/>
      <c r="H7" s="181"/>
      <c r="I7" s="27"/>
    </row>
    <row r="8" spans="1:9" s="28" customFormat="1" ht="13.5" customHeight="1" x14ac:dyDescent="0.2">
      <c r="A8" s="24"/>
      <c r="B8" s="31" t="s">
        <v>88</v>
      </c>
      <c r="C8" s="291"/>
      <c r="D8" s="291"/>
      <c r="E8" s="291"/>
      <c r="F8" s="292"/>
      <c r="G8" s="292"/>
      <c r="H8" s="178"/>
      <c r="I8" s="27"/>
    </row>
    <row r="9" spans="1:9" ht="10.5" customHeight="1" x14ac:dyDescent="0.2">
      <c r="B9" s="16" t="s">
        <v>22</v>
      </c>
      <c r="C9" s="289">
        <v>273237942.41000104</v>
      </c>
      <c r="D9" s="289">
        <v>152174071.42644966</v>
      </c>
      <c r="E9" s="289">
        <v>425412013.8364507</v>
      </c>
      <c r="F9" s="290">
        <v>11425250.529999971</v>
      </c>
      <c r="G9" s="290">
        <v>2749062.2815000014</v>
      </c>
      <c r="H9" s="179">
        <v>8.3389916832968147E-2</v>
      </c>
      <c r="I9" s="20"/>
    </row>
    <row r="10" spans="1:9" ht="10.5" customHeight="1" x14ac:dyDescent="0.2">
      <c r="B10" s="16" t="s">
        <v>387</v>
      </c>
      <c r="C10" s="289">
        <v>3654.2480000000037</v>
      </c>
      <c r="D10" s="289">
        <v>15056.508063999971</v>
      </c>
      <c r="E10" s="289">
        <v>18710.756063999972</v>
      </c>
      <c r="F10" s="290">
        <v>652.39200000000005</v>
      </c>
      <c r="G10" s="290">
        <v>72.701199999999986</v>
      </c>
      <c r="H10" s="179"/>
      <c r="I10" s="20"/>
    </row>
    <row r="11" spans="1:9" ht="10.5" customHeight="1" x14ac:dyDescent="0.2">
      <c r="B11" s="16" t="s">
        <v>100</v>
      </c>
      <c r="C11" s="289">
        <v>8991528.189999979</v>
      </c>
      <c r="D11" s="289">
        <v>40861207.759100042</v>
      </c>
      <c r="E11" s="289">
        <v>49852735.94910001</v>
      </c>
      <c r="F11" s="290">
        <v>17292.189999999999</v>
      </c>
      <c r="G11" s="290">
        <v>161890.63000000003</v>
      </c>
      <c r="H11" s="179">
        <v>-1.7900004093542976E-2</v>
      </c>
      <c r="I11" s="20"/>
    </row>
    <row r="12" spans="1:9" ht="10.5" customHeight="1" x14ac:dyDescent="0.2">
      <c r="B12" s="16" t="s">
        <v>388</v>
      </c>
      <c r="C12" s="289">
        <v>4915.7519999999959</v>
      </c>
      <c r="D12" s="289">
        <v>20254.251936000019</v>
      </c>
      <c r="E12" s="289">
        <v>25170.003936000016</v>
      </c>
      <c r="F12" s="290">
        <v>877.60799999999995</v>
      </c>
      <c r="G12" s="290">
        <v>97.798799999999972</v>
      </c>
      <c r="H12" s="179"/>
      <c r="I12" s="20"/>
    </row>
    <row r="13" spans="1:9" ht="10.5" customHeight="1" x14ac:dyDescent="0.2">
      <c r="B13" s="16" t="s">
        <v>340</v>
      </c>
      <c r="C13" s="289">
        <v>19896808.039999973</v>
      </c>
      <c r="D13" s="289">
        <v>18223249.609999999</v>
      </c>
      <c r="E13" s="289">
        <v>38120057.649999969</v>
      </c>
      <c r="F13" s="290">
        <v>3252285.0400000024</v>
      </c>
      <c r="G13" s="290">
        <v>208652.36000000002</v>
      </c>
      <c r="H13" s="179">
        <v>3.7678282642012784E-2</v>
      </c>
      <c r="I13" s="20"/>
    </row>
    <row r="14" spans="1:9" ht="10.5" customHeight="1" x14ac:dyDescent="0.2">
      <c r="B14" s="340" t="s">
        <v>90</v>
      </c>
      <c r="C14" s="289">
        <v>19827084.749999974</v>
      </c>
      <c r="D14" s="289">
        <v>17761171.310000002</v>
      </c>
      <c r="E14" s="289">
        <v>37588256.059999973</v>
      </c>
      <c r="F14" s="290">
        <v>2806194.3800000022</v>
      </c>
      <c r="G14" s="290">
        <v>202881.88000000006</v>
      </c>
      <c r="H14" s="179">
        <v>4.0195528949337866E-2</v>
      </c>
      <c r="I14" s="20"/>
    </row>
    <row r="15" spans="1:9" ht="10.5" customHeight="1" x14ac:dyDescent="0.2">
      <c r="B15" s="33" t="s">
        <v>304</v>
      </c>
      <c r="C15" s="289">
        <v>1240661.2500000012</v>
      </c>
      <c r="D15" s="289">
        <v>657800.23999999976</v>
      </c>
      <c r="E15" s="289">
        <v>1898461.4900000009</v>
      </c>
      <c r="F15" s="290">
        <v>209123.91999999993</v>
      </c>
      <c r="G15" s="290">
        <v>12732</v>
      </c>
      <c r="H15" s="179">
        <v>9.8378425570305739E-2</v>
      </c>
      <c r="I15" s="20"/>
    </row>
    <row r="16" spans="1:9" ht="10.5" customHeight="1" x14ac:dyDescent="0.2">
      <c r="B16" s="33" t="s">
        <v>305</v>
      </c>
      <c r="C16" s="289">
        <v>40.32</v>
      </c>
      <c r="D16" s="289">
        <v>122.93</v>
      </c>
      <c r="E16" s="289">
        <v>163.25</v>
      </c>
      <c r="F16" s="290">
        <v>122.93</v>
      </c>
      <c r="G16" s="290"/>
      <c r="H16" s="179"/>
      <c r="I16" s="20"/>
    </row>
    <row r="17" spans="2:9" ht="10.5" customHeight="1" x14ac:dyDescent="0.2">
      <c r="B17" s="33" t="s">
        <v>306</v>
      </c>
      <c r="C17" s="289">
        <v>825.74</v>
      </c>
      <c r="D17" s="289">
        <v>21491.590000000007</v>
      </c>
      <c r="E17" s="289">
        <v>22317.330000000009</v>
      </c>
      <c r="F17" s="290">
        <v>20947.840000000007</v>
      </c>
      <c r="G17" s="290"/>
      <c r="H17" s="179">
        <v>0.35077669873531159</v>
      </c>
      <c r="I17" s="20"/>
    </row>
    <row r="18" spans="2:9" ht="10.5" customHeight="1" x14ac:dyDescent="0.2">
      <c r="B18" s="33" t="s">
        <v>307</v>
      </c>
      <c r="C18" s="289">
        <v>7105287.6799999913</v>
      </c>
      <c r="D18" s="289">
        <v>6356590.1099999985</v>
      </c>
      <c r="E18" s="289">
        <v>13461877.78999999</v>
      </c>
      <c r="F18" s="290">
        <v>427798.0500000001</v>
      </c>
      <c r="G18" s="290">
        <v>70972.99000000002</v>
      </c>
      <c r="H18" s="179">
        <v>-0.10772190570733897</v>
      </c>
      <c r="I18" s="20"/>
    </row>
    <row r="19" spans="2:9" ht="10.5" customHeight="1" x14ac:dyDescent="0.2">
      <c r="B19" s="33" t="s">
        <v>308</v>
      </c>
      <c r="C19" s="289">
        <v>503109.55999999953</v>
      </c>
      <c r="D19" s="289">
        <v>54680.730000000025</v>
      </c>
      <c r="E19" s="289">
        <v>557790.28999999969</v>
      </c>
      <c r="F19" s="290">
        <v>11153.64</v>
      </c>
      <c r="G19" s="290">
        <v>3289.41</v>
      </c>
      <c r="H19" s="179">
        <v>0.53153669620861188</v>
      </c>
      <c r="I19" s="20"/>
    </row>
    <row r="20" spans="2:9" ht="10.5" customHeight="1" x14ac:dyDescent="0.2">
      <c r="B20" s="33" t="s">
        <v>309</v>
      </c>
      <c r="C20" s="289">
        <v>10977160.199999981</v>
      </c>
      <c r="D20" s="289">
        <v>10670485.709999999</v>
      </c>
      <c r="E20" s="289">
        <v>21647645.909999978</v>
      </c>
      <c r="F20" s="290">
        <v>2137048.0000000019</v>
      </c>
      <c r="G20" s="290">
        <v>115887.48000000001</v>
      </c>
      <c r="H20" s="179">
        <v>0.1430349015860799</v>
      </c>
      <c r="I20" s="20"/>
    </row>
    <row r="21" spans="2:9" ht="10.5" customHeight="1" x14ac:dyDescent="0.2">
      <c r="B21" s="33" t="s">
        <v>89</v>
      </c>
      <c r="C21" s="289">
        <v>69723.289999999935</v>
      </c>
      <c r="D21" s="289">
        <v>462078.3000000001</v>
      </c>
      <c r="E21" s="289">
        <v>531801.59</v>
      </c>
      <c r="F21" s="290">
        <v>446090.66000000009</v>
      </c>
      <c r="G21" s="290">
        <v>5770.4800000000005</v>
      </c>
      <c r="H21" s="179">
        <v>-0.11388778953688183</v>
      </c>
      <c r="I21" s="20"/>
    </row>
    <row r="22" spans="2:9" ht="10.5" customHeight="1" x14ac:dyDescent="0.2">
      <c r="B22" s="16" t="s">
        <v>97</v>
      </c>
      <c r="C22" s="289"/>
      <c r="D22" s="289"/>
      <c r="E22" s="289"/>
      <c r="F22" s="290"/>
      <c r="G22" s="290"/>
      <c r="H22" s="179"/>
      <c r="I22" s="20"/>
    </row>
    <row r="23" spans="2:9" ht="10.5" customHeight="1" x14ac:dyDescent="0.2">
      <c r="B23" s="16" t="s">
        <v>380</v>
      </c>
      <c r="C23" s="289"/>
      <c r="D23" s="289"/>
      <c r="E23" s="289"/>
      <c r="F23" s="290"/>
      <c r="G23" s="290"/>
      <c r="H23" s="179"/>
      <c r="I23" s="20"/>
    </row>
    <row r="24" spans="2:9" ht="10.5" customHeight="1" x14ac:dyDescent="0.2">
      <c r="B24" s="16" t="s">
        <v>419</v>
      </c>
      <c r="C24" s="289"/>
      <c r="D24" s="289">
        <v>22799.121600000002</v>
      </c>
      <c r="E24" s="289">
        <v>22799.121600000002</v>
      </c>
      <c r="F24" s="290"/>
      <c r="G24" s="290"/>
      <c r="H24" s="179"/>
      <c r="I24" s="20"/>
    </row>
    <row r="25" spans="2:9" ht="10.5" customHeight="1" x14ac:dyDescent="0.2">
      <c r="B25" s="16" t="s">
        <v>96</v>
      </c>
      <c r="C25" s="289"/>
      <c r="D25" s="289"/>
      <c r="E25" s="289"/>
      <c r="F25" s="290"/>
      <c r="G25" s="290"/>
      <c r="H25" s="179"/>
      <c r="I25" s="20"/>
    </row>
    <row r="26" spans="2:9" ht="10.5" customHeight="1" x14ac:dyDescent="0.2">
      <c r="B26" s="16" t="s">
        <v>91</v>
      </c>
      <c r="C26" s="289">
        <v>67483.94</v>
      </c>
      <c r="D26" s="289">
        <v>78931.289999999994</v>
      </c>
      <c r="E26" s="289">
        <v>146415.22999999998</v>
      </c>
      <c r="F26" s="290">
        <v>42461.46</v>
      </c>
      <c r="G26" s="290">
        <v>552</v>
      </c>
      <c r="H26" s="179">
        <v>-0.1053666976476586</v>
      </c>
      <c r="I26" s="34"/>
    </row>
    <row r="27" spans="2:9" ht="10.5" customHeight="1" x14ac:dyDescent="0.2">
      <c r="B27" s="16" t="s">
        <v>252</v>
      </c>
      <c r="C27" s="289"/>
      <c r="D27" s="289"/>
      <c r="E27" s="289"/>
      <c r="F27" s="290"/>
      <c r="G27" s="290"/>
      <c r="H27" s="179"/>
      <c r="I27" s="34"/>
    </row>
    <row r="28" spans="2:9" ht="10.5" customHeight="1" x14ac:dyDescent="0.2">
      <c r="B28" s="16" t="s">
        <v>95</v>
      </c>
      <c r="C28" s="289">
        <v>31531.699999999993</v>
      </c>
      <c r="D28" s="289">
        <v>139809.38000000003</v>
      </c>
      <c r="E28" s="289">
        <v>171341.08000000002</v>
      </c>
      <c r="F28" s="290">
        <v>170426.48</v>
      </c>
      <c r="G28" s="290">
        <v>808.96</v>
      </c>
      <c r="H28" s="179">
        <v>-0.10320536896789756</v>
      </c>
      <c r="I28" s="34"/>
    </row>
    <row r="29" spans="2:9" ht="10.5" customHeight="1" x14ac:dyDescent="0.2">
      <c r="B29" s="16" t="s">
        <v>381</v>
      </c>
      <c r="C29" s="289">
        <v>6762259.6799999978</v>
      </c>
      <c r="D29" s="289">
        <v>3799878.5625000009</v>
      </c>
      <c r="E29" s="289">
        <v>10562138.2425</v>
      </c>
      <c r="F29" s="290">
        <v>848</v>
      </c>
      <c r="G29" s="290">
        <v>82738.63</v>
      </c>
      <c r="H29" s="179">
        <v>7.1275328131827687E-2</v>
      </c>
      <c r="I29" s="34"/>
    </row>
    <row r="30" spans="2:9" ht="10.5" customHeight="1" x14ac:dyDescent="0.2">
      <c r="B30" s="16" t="s">
        <v>417</v>
      </c>
      <c r="C30" s="289"/>
      <c r="D30" s="289">
        <v>620851.19874500006</v>
      </c>
      <c r="E30" s="289">
        <v>620851.19874500006</v>
      </c>
      <c r="F30" s="290"/>
      <c r="G30" s="290"/>
      <c r="H30" s="179">
        <v>-0.16184606717973293</v>
      </c>
      <c r="I30" s="34"/>
    </row>
    <row r="31" spans="2:9" ht="10.5" customHeight="1" x14ac:dyDescent="0.2">
      <c r="B31" s="16" t="s">
        <v>441</v>
      </c>
      <c r="C31" s="289"/>
      <c r="D31" s="289">
        <v>11010046.164562002</v>
      </c>
      <c r="E31" s="289">
        <v>11010046.164562002</v>
      </c>
      <c r="F31" s="290"/>
      <c r="G31" s="290"/>
      <c r="H31" s="179"/>
      <c r="I31" s="34"/>
    </row>
    <row r="32" spans="2:9" ht="10.5" customHeight="1" x14ac:dyDescent="0.2">
      <c r="B32" s="16" t="s">
        <v>346</v>
      </c>
      <c r="C32" s="289"/>
      <c r="D32" s="289">
        <v>82156</v>
      </c>
      <c r="E32" s="289">
        <v>82156</v>
      </c>
      <c r="F32" s="290"/>
      <c r="G32" s="290"/>
      <c r="H32" s="179">
        <v>0.27389443651925816</v>
      </c>
      <c r="I32" s="34"/>
    </row>
    <row r="33" spans="1:11" ht="10.5" customHeight="1" x14ac:dyDescent="0.2">
      <c r="B33" s="16" t="s">
        <v>312</v>
      </c>
      <c r="C33" s="289"/>
      <c r="D33" s="289"/>
      <c r="E33" s="289"/>
      <c r="F33" s="290"/>
      <c r="G33" s="290"/>
      <c r="H33" s="179"/>
      <c r="I33" s="34"/>
    </row>
    <row r="34" spans="1:11" ht="10.5" customHeight="1" x14ac:dyDescent="0.2">
      <c r="B34" s="16" t="s">
        <v>313</v>
      </c>
      <c r="C34" s="289"/>
      <c r="D34" s="289"/>
      <c r="E34" s="289"/>
      <c r="F34" s="290"/>
      <c r="G34" s="290"/>
      <c r="H34" s="179"/>
      <c r="I34" s="34"/>
    </row>
    <row r="35" spans="1:11" ht="10.5" customHeight="1" x14ac:dyDescent="0.2">
      <c r="B35" s="16" t="s">
        <v>491</v>
      </c>
      <c r="C35" s="289"/>
      <c r="D35" s="289"/>
      <c r="E35" s="289"/>
      <c r="F35" s="290"/>
      <c r="G35" s="290"/>
      <c r="H35" s="179"/>
      <c r="I35" s="34"/>
    </row>
    <row r="36" spans="1:11" ht="10.5" customHeight="1" x14ac:dyDescent="0.2">
      <c r="B36" s="16" t="s">
        <v>489</v>
      </c>
      <c r="C36" s="289"/>
      <c r="D36" s="289">
        <v>2700898.8986</v>
      </c>
      <c r="E36" s="289">
        <v>2700898.8986</v>
      </c>
      <c r="F36" s="290"/>
      <c r="G36" s="290"/>
      <c r="H36" s="179">
        <v>0.42704045296999738</v>
      </c>
      <c r="I36" s="34"/>
    </row>
    <row r="37" spans="1:11" ht="10.5" customHeight="1" x14ac:dyDescent="0.2">
      <c r="B37" s="16" t="s">
        <v>420</v>
      </c>
      <c r="C37" s="289"/>
      <c r="D37" s="289">
        <v>2186613.62371</v>
      </c>
      <c r="E37" s="289">
        <v>2186613.62371</v>
      </c>
      <c r="F37" s="290"/>
      <c r="G37" s="290"/>
      <c r="H37" s="179">
        <v>-3.7240701323622227E-2</v>
      </c>
      <c r="I37" s="34"/>
    </row>
    <row r="38" spans="1:11" ht="10.5" customHeight="1" x14ac:dyDescent="0.2">
      <c r="B38" s="574" t="s">
        <v>448</v>
      </c>
      <c r="C38" s="289"/>
      <c r="D38" s="289"/>
      <c r="E38" s="289"/>
      <c r="F38" s="290"/>
      <c r="G38" s="290"/>
      <c r="H38" s="179"/>
      <c r="I38" s="34"/>
    </row>
    <row r="39" spans="1:11" ht="10.5" hidden="1" customHeight="1" x14ac:dyDescent="0.2">
      <c r="B39" s="574"/>
      <c r="C39" s="289"/>
      <c r="D39" s="289"/>
      <c r="E39" s="289"/>
      <c r="F39" s="290"/>
      <c r="G39" s="290"/>
      <c r="H39" s="179"/>
      <c r="I39" s="34"/>
    </row>
    <row r="40" spans="1:11" ht="10.5" customHeight="1" x14ac:dyDescent="0.2">
      <c r="B40" s="16" t="s">
        <v>99</v>
      </c>
      <c r="C40" s="289">
        <v>183258.44999999998</v>
      </c>
      <c r="D40" s="289">
        <v>277195.36970900063</v>
      </c>
      <c r="E40" s="289">
        <v>460453.8197090007</v>
      </c>
      <c r="F40" s="290">
        <v>182943.63586000001</v>
      </c>
      <c r="G40" s="290">
        <v>2176.5627459999996</v>
      </c>
      <c r="H40" s="179">
        <v>-2.8800983544377212E-2</v>
      </c>
      <c r="I40" s="34"/>
    </row>
    <row r="41" spans="1:11" ht="10.5" customHeight="1" x14ac:dyDescent="0.2">
      <c r="B41" s="16" t="s">
        <v>283</v>
      </c>
      <c r="C41" s="289"/>
      <c r="D41" s="289">
        <v>-364512</v>
      </c>
      <c r="E41" s="289">
        <v>-364512</v>
      </c>
      <c r="F41" s="290"/>
      <c r="G41" s="290">
        <v>-2496</v>
      </c>
      <c r="H41" s="179">
        <v>0.25096779507454081</v>
      </c>
      <c r="I41" s="34"/>
      <c r="K41" s="28"/>
    </row>
    <row r="42" spans="1:11" s="28" customFormat="1" ht="10.5" customHeight="1" x14ac:dyDescent="0.2">
      <c r="A42" s="24"/>
      <c r="B42" s="16" t="s">
        <v>279</v>
      </c>
      <c r="C42" s="289">
        <v>-5</v>
      </c>
      <c r="D42" s="289">
        <v>-15593703.800000001</v>
      </c>
      <c r="E42" s="289">
        <v>-15593708.800000001</v>
      </c>
      <c r="F42" s="290">
        <v>-5223</v>
      </c>
      <c r="G42" s="290">
        <v>-113340</v>
      </c>
      <c r="H42" s="179">
        <v>3.8189348222628094E-3</v>
      </c>
      <c r="I42" s="36"/>
      <c r="J42" s="5"/>
    </row>
    <row r="43" spans="1:11" s="28" customFormat="1" ht="10.5" customHeight="1" x14ac:dyDescent="0.2">
      <c r="A43" s="24"/>
      <c r="B43" s="35" t="s">
        <v>101</v>
      </c>
      <c r="C43" s="291">
        <v>309179377.41000098</v>
      </c>
      <c r="D43" s="291">
        <v>216254803.36497566</v>
      </c>
      <c r="E43" s="291">
        <v>525434180.77497667</v>
      </c>
      <c r="F43" s="292">
        <v>15087814.335859971</v>
      </c>
      <c r="G43" s="292">
        <v>3090215.9242460015</v>
      </c>
      <c r="H43" s="178">
        <v>8.4469798456506817E-2</v>
      </c>
      <c r="I43" s="36"/>
      <c r="K43" s="209" t="b">
        <f>IF(ABS(E43-SUM(E9:E13,E22:E42))&lt;0.001,TRUE,FALSE)</f>
        <v>1</v>
      </c>
    </row>
    <row r="44" spans="1:11" s="28" customFormat="1" ht="13.5" customHeight="1" x14ac:dyDescent="0.2">
      <c r="A44" s="24"/>
      <c r="B44" s="31" t="s">
        <v>102</v>
      </c>
      <c r="C44" s="291"/>
      <c r="D44" s="291"/>
      <c r="E44" s="291"/>
      <c r="F44" s="292"/>
      <c r="G44" s="292"/>
      <c r="H44" s="178"/>
      <c r="I44" s="36"/>
      <c r="K44" s="5"/>
    </row>
    <row r="45" spans="1:11" ht="10.5" customHeight="1" x14ac:dyDescent="0.2">
      <c r="B45" s="16" t="s">
        <v>104</v>
      </c>
      <c r="C45" s="289">
        <v>250734893.5400002</v>
      </c>
      <c r="D45" s="289">
        <v>547832277.58999956</v>
      </c>
      <c r="E45" s="289">
        <v>798567171.12999976</v>
      </c>
      <c r="F45" s="290">
        <v>288692887.17999971</v>
      </c>
      <c r="G45" s="290">
        <v>4861489.8699999992</v>
      </c>
      <c r="H45" s="179">
        <v>3.5630058694855027E-2</v>
      </c>
      <c r="I45" s="20"/>
    </row>
    <row r="46" spans="1:11" ht="10.5" customHeight="1" x14ac:dyDescent="0.2">
      <c r="B46" s="33" t="s">
        <v>106</v>
      </c>
      <c r="C46" s="289">
        <v>250392980.12000024</v>
      </c>
      <c r="D46" s="289">
        <v>543990263.90999949</v>
      </c>
      <c r="E46" s="289">
        <v>794383244.02999973</v>
      </c>
      <c r="F46" s="290">
        <v>285010666.54999965</v>
      </c>
      <c r="G46" s="290">
        <v>4831868.6199999992</v>
      </c>
      <c r="H46" s="179">
        <v>3.5653883480054827E-2</v>
      </c>
      <c r="I46" s="34"/>
    </row>
    <row r="47" spans="1:11" ht="10.5" customHeight="1" x14ac:dyDescent="0.2">
      <c r="B47" s="33" t="s">
        <v>304</v>
      </c>
      <c r="C47" s="289">
        <v>6086217.9599999962</v>
      </c>
      <c r="D47" s="289">
        <v>136777178.47</v>
      </c>
      <c r="E47" s="289">
        <v>142863396.43000001</v>
      </c>
      <c r="F47" s="290">
        <v>116057283.14000002</v>
      </c>
      <c r="G47" s="290">
        <v>909698.62999999977</v>
      </c>
      <c r="H47" s="179">
        <v>7.1568697156676908E-2</v>
      </c>
      <c r="I47" s="34"/>
    </row>
    <row r="48" spans="1:11" ht="10.5" customHeight="1" x14ac:dyDescent="0.2">
      <c r="B48" s="33" t="s">
        <v>305</v>
      </c>
      <c r="C48" s="289">
        <v>33110.780000000035</v>
      </c>
      <c r="D48" s="289">
        <v>3799092.2900000005</v>
      </c>
      <c r="E48" s="289">
        <v>3832203.0700000003</v>
      </c>
      <c r="F48" s="290">
        <v>3776216.31</v>
      </c>
      <c r="G48" s="290">
        <v>16836.920000000002</v>
      </c>
      <c r="H48" s="179">
        <v>-6.5195659389956861E-2</v>
      </c>
      <c r="I48" s="34"/>
    </row>
    <row r="49" spans="2:9" ht="10.5" customHeight="1" x14ac:dyDescent="0.2">
      <c r="B49" s="33" t="s">
        <v>306</v>
      </c>
      <c r="C49" s="289">
        <v>404514.51000000018</v>
      </c>
      <c r="D49" s="289">
        <v>62901550.289999887</v>
      </c>
      <c r="E49" s="289">
        <v>63306064.799999878</v>
      </c>
      <c r="F49" s="290">
        <v>61846108.069999874</v>
      </c>
      <c r="G49" s="290">
        <v>382420.6</v>
      </c>
      <c r="H49" s="179">
        <v>6.5789887492184285E-2</v>
      </c>
      <c r="I49" s="34"/>
    </row>
    <row r="50" spans="2:9" ht="10.5" customHeight="1" x14ac:dyDescent="0.2">
      <c r="B50" s="33" t="s">
        <v>307</v>
      </c>
      <c r="C50" s="289">
        <v>60152539.130000122</v>
      </c>
      <c r="D50" s="289">
        <v>51644894.329999924</v>
      </c>
      <c r="E50" s="289">
        <v>111797433.46000005</v>
      </c>
      <c r="F50" s="290">
        <v>5570429.9300000006</v>
      </c>
      <c r="G50" s="290">
        <v>717794.82999999984</v>
      </c>
      <c r="H50" s="179">
        <v>1.2257767563503164E-2</v>
      </c>
      <c r="I50" s="34"/>
    </row>
    <row r="51" spans="2:9" ht="10.5" customHeight="1" x14ac:dyDescent="0.2">
      <c r="B51" s="33" t="s">
        <v>308</v>
      </c>
      <c r="C51" s="289">
        <v>88638371.260000005</v>
      </c>
      <c r="D51" s="289">
        <v>81411247.649999931</v>
      </c>
      <c r="E51" s="289">
        <v>170049618.90999994</v>
      </c>
      <c r="F51" s="290">
        <v>24850742.969999947</v>
      </c>
      <c r="G51" s="290">
        <v>959100.74</v>
      </c>
      <c r="H51" s="179">
        <v>4.3212391169709985E-2</v>
      </c>
      <c r="I51" s="34"/>
    </row>
    <row r="52" spans="2:9" ht="10.5" customHeight="1" x14ac:dyDescent="0.2">
      <c r="B52" s="33" t="s">
        <v>309</v>
      </c>
      <c r="C52" s="289">
        <v>95078226.480000094</v>
      </c>
      <c r="D52" s="289">
        <v>207456300.87999982</v>
      </c>
      <c r="E52" s="289">
        <v>302534527.35999984</v>
      </c>
      <c r="F52" s="290">
        <v>72909886.129999846</v>
      </c>
      <c r="G52" s="290">
        <v>1846016.9</v>
      </c>
      <c r="H52" s="179">
        <v>1.9435920481654545E-2</v>
      </c>
      <c r="I52" s="34"/>
    </row>
    <row r="53" spans="2:9" ht="10.5" customHeight="1" x14ac:dyDescent="0.2">
      <c r="B53" s="33" t="s">
        <v>105</v>
      </c>
      <c r="C53" s="289">
        <v>341913.42000000004</v>
      </c>
      <c r="D53" s="289">
        <v>3842013.6800000025</v>
      </c>
      <c r="E53" s="289">
        <v>4183927.1000000029</v>
      </c>
      <c r="F53" s="290">
        <v>3682220.6300000027</v>
      </c>
      <c r="G53" s="290">
        <v>29621.250000000007</v>
      </c>
      <c r="H53" s="179">
        <v>3.1126330226971755E-2</v>
      </c>
      <c r="I53" s="34"/>
    </row>
    <row r="54" spans="2:9" ht="10.5" customHeight="1" x14ac:dyDescent="0.2">
      <c r="B54" s="16" t="s">
        <v>22</v>
      </c>
      <c r="C54" s="289">
        <v>128878917.22999981</v>
      </c>
      <c r="D54" s="289">
        <v>87202196.388149977</v>
      </c>
      <c r="E54" s="289">
        <v>216081113.61814979</v>
      </c>
      <c r="F54" s="290">
        <v>18729362.16</v>
      </c>
      <c r="G54" s="290">
        <v>973195.22699999972</v>
      </c>
      <c r="H54" s="179">
        <v>1.7648213843675986E-2</v>
      </c>
      <c r="I54" s="34"/>
    </row>
    <row r="55" spans="2:9" ht="10.5" customHeight="1" x14ac:dyDescent="0.2">
      <c r="B55" s="16" t="s">
        <v>387</v>
      </c>
      <c r="C55" s="289">
        <v>37910.864276999979</v>
      </c>
      <c r="D55" s="289">
        <v>81782.018657999914</v>
      </c>
      <c r="E55" s="289">
        <v>119692.88293499989</v>
      </c>
      <c r="F55" s="290">
        <v>3476.8161</v>
      </c>
      <c r="G55" s="290">
        <v>633.40800000000002</v>
      </c>
      <c r="H55" s="179"/>
      <c r="I55" s="34"/>
    </row>
    <row r="56" spans="2:9" ht="10.5" customHeight="1" x14ac:dyDescent="0.2">
      <c r="B56" s="16" t="s">
        <v>107</v>
      </c>
      <c r="C56" s="289"/>
      <c r="D56" s="289">
        <v>154618015.0999999</v>
      </c>
      <c r="E56" s="289">
        <v>154618015.0999999</v>
      </c>
      <c r="F56" s="290">
        <v>153222363.49999991</v>
      </c>
      <c r="G56" s="290">
        <v>812682.37000000011</v>
      </c>
      <c r="H56" s="179">
        <v>0.10074741701264256</v>
      </c>
      <c r="I56" s="34"/>
    </row>
    <row r="57" spans="2:9" ht="10.5" customHeight="1" x14ac:dyDescent="0.2">
      <c r="B57" s="33" t="s">
        <v>110</v>
      </c>
      <c r="C57" s="289"/>
      <c r="D57" s="289">
        <v>43185979.889999978</v>
      </c>
      <c r="E57" s="289">
        <v>43185979.889999978</v>
      </c>
      <c r="F57" s="290">
        <v>43185979.889999978</v>
      </c>
      <c r="G57" s="290">
        <v>227673.79000000004</v>
      </c>
      <c r="H57" s="179">
        <v>6.8847046538839551E-2</v>
      </c>
      <c r="I57" s="34"/>
    </row>
    <row r="58" spans="2:9" ht="10.5" customHeight="1" x14ac:dyDescent="0.2">
      <c r="B58" s="33" t="s">
        <v>109</v>
      </c>
      <c r="C58" s="289"/>
      <c r="D58" s="289">
        <v>79931333.60999991</v>
      </c>
      <c r="E58" s="289">
        <v>79931333.60999991</v>
      </c>
      <c r="F58" s="290">
        <v>79931333.60999991</v>
      </c>
      <c r="G58" s="290">
        <v>420208.58000000007</v>
      </c>
      <c r="H58" s="179">
        <v>8.7655791697992758E-2</v>
      </c>
      <c r="I58" s="34"/>
    </row>
    <row r="59" spans="2:9" ht="10.5" customHeight="1" x14ac:dyDescent="0.2">
      <c r="B59" s="33" t="s">
        <v>112</v>
      </c>
      <c r="C59" s="289"/>
      <c r="D59" s="289">
        <v>31179150</v>
      </c>
      <c r="E59" s="289">
        <v>31179150</v>
      </c>
      <c r="F59" s="290">
        <v>30105050</v>
      </c>
      <c r="G59" s="290">
        <v>164300</v>
      </c>
      <c r="H59" s="179">
        <v>0.18777376460231365</v>
      </c>
      <c r="I59" s="34"/>
    </row>
    <row r="60" spans="2:9" ht="10.5" customHeight="1" x14ac:dyDescent="0.2">
      <c r="B60" s="33" t="s">
        <v>111</v>
      </c>
      <c r="C60" s="289"/>
      <c r="D60" s="289">
        <v>321551.59999999998</v>
      </c>
      <c r="E60" s="289">
        <v>321551.59999999998</v>
      </c>
      <c r="F60" s="290"/>
      <c r="G60" s="290">
        <v>500</v>
      </c>
      <c r="H60" s="179">
        <v>-2.9407751937985394E-3</v>
      </c>
      <c r="I60" s="20"/>
    </row>
    <row r="61" spans="2:9" ht="10.5" customHeight="1" x14ac:dyDescent="0.2">
      <c r="B61" s="16" t="s">
        <v>103</v>
      </c>
      <c r="C61" s="289"/>
      <c r="D61" s="289"/>
      <c r="E61" s="289"/>
      <c r="F61" s="290"/>
      <c r="G61" s="290"/>
      <c r="H61" s="179"/>
      <c r="I61" s="20"/>
    </row>
    <row r="62" spans="2:9" ht="10.5" customHeight="1" x14ac:dyDescent="0.2">
      <c r="B62" s="16" t="s">
        <v>96</v>
      </c>
      <c r="C62" s="289"/>
      <c r="D62" s="289"/>
      <c r="E62" s="289"/>
      <c r="F62" s="290"/>
      <c r="G62" s="290"/>
      <c r="H62" s="179"/>
      <c r="I62" s="34"/>
    </row>
    <row r="63" spans="2:9" ht="10.5" customHeight="1" x14ac:dyDescent="0.2">
      <c r="B63" s="16" t="s">
        <v>95</v>
      </c>
      <c r="C63" s="289">
        <v>347471.16999999981</v>
      </c>
      <c r="D63" s="289">
        <v>3134414.4799999991</v>
      </c>
      <c r="E63" s="289">
        <v>3481885.649999999</v>
      </c>
      <c r="F63" s="290">
        <v>3375524.4499999988</v>
      </c>
      <c r="G63" s="290">
        <v>11694.560000000001</v>
      </c>
      <c r="H63" s="179">
        <v>-5.5586891764355051E-2</v>
      </c>
      <c r="I63" s="34"/>
    </row>
    <row r="64" spans="2:9" ht="10.5" customHeight="1" x14ac:dyDescent="0.2">
      <c r="B64" s="16" t="s">
        <v>381</v>
      </c>
      <c r="C64" s="289">
        <v>2449647.0300000045</v>
      </c>
      <c r="D64" s="289">
        <v>2812486.1149999928</v>
      </c>
      <c r="E64" s="289">
        <v>5262133.1449999986</v>
      </c>
      <c r="F64" s="290">
        <v>13766.960000000001</v>
      </c>
      <c r="G64" s="290">
        <v>16584.97</v>
      </c>
      <c r="H64" s="179">
        <v>0.21824459990483547</v>
      </c>
      <c r="I64" s="34"/>
    </row>
    <row r="65" spans="1:11" ht="10.5" customHeight="1" x14ac:dyDescent="0.2">
      <c r="B65" s="16" t="s">
        <v>418</v>
      </c>
      <c r="C65" s="289"/>
      <c r="D65" s="289">
        <v>51563.215005999999</v>
      </c>
      <c r="E65" s="289">
        <v>51563.215005999999</v>
      </c>
      <c r="F65" s="290"/>
      <c r="G65" s="290">
        <v>3528</v>
      </c>
      <c r="H65" s="179">
        <v>-0.37990871090930778</v>
      </c>
      <c r="I65" s="34"/>
    </row>
    <row r="66" spans="1:11" ht="10.5" customHeight="1" x14ac:dyDescent="0.2">
      <c r="B66" s="16" t="s">
        <v>417</v>
      </c>
      <c r="C66" s="289"/>
      <c r="D66" s="289">
        <v>217109.99239</v>
      </c>
      <c r="E66" s="289">
        <v>217109.99239</v>
      </c>
      <c r="F66" s="290"/>
      <c r="G66" s="290"/>
      <c r="H66" s="179">
        <v>0.28115876728710165</v>
      </c>
      <c r="I66" s="34"/>
    </row>
    <row r="67" spans="1:11" ht="10.5" customHeight="1" x14ac:dyDescent="0.2">
      <c r="B67" s="16" t="s">
        <v>441</v>
      </c>
      <c r="C67" s="289"/>
      <c r="D67" s="289">
        <v>3740194.6453759996</v>
      </c>
      <c r="E67" s="289">
        <v>3740194.6453759996</v>
      </c>
      <c r="F67" s="290"/>
      <c r="G67" s="290"/>
      <c r="H67" s="179"/>
      <c r="I67" s="34"/>
    </row>
    <row r="68" spans="1:11" ht="10.5" customHeight="1" x14ac:dyDescent="0.2">
      <c r="B68" s="16" t="s">
        <v>346</v>
      </c>
      <c r="C68" s="289"/>
      <c r="D68" s="289">
        <v>759</v>
      </c>
      <c r="E68" s="289">
        <v>759</v>
      </c>
      <c r="F68" s="290"/>
      <c r="G68" s="290"/>
      <c r="H68" s="179">
        <v>6.4516129032258007E-2</v>
      </c>
      <c r="I68" s="34"/>
    </row>
    <row r="69" spans="1:11" ht="10.5" customHeight="1" x14ac:dyDescent="0.2">
      <c r="B69" s="16" t="s">
        <v>312</v>
      </c>
      <c r="C69" s="289"/>
      <c r="D69" s="289"/>
      <c r="E69" s="289"/>
      <c r="F69" s="290"/>
      <c r="G69" s="290"/>
      <c r="H69" s="179"/>
      <c r="I69" s="34"/>
    </row>
    <row r="70" spans="1:11" ht="10.5" customHeight="1" x14ac:dyDescent="0.2">
      <c r="B70" s="16" t="s">
        <v>313</v>
      </c>
      <c r="C70" s="289"/>
      <c r="D70" s="289"/>
      <c r="E70" s="289"/>
      <c r="F70" s="290"/>
      <c r="G70" s="290"/>
      <c r="H70" s="179"/>
      <c r="I70" s="34"/>
    </row>
    <row r="71" spans="1:11" ht="10.5" customHeight="1" x14ac:dyDescent="0.2">
      <c r="B71" s="16" t="s">
        <v>94</v>
      </c>
      <c r="C71" s="289">
        <v>26932.53999999999</v>
      </c>
      <c r="D71" s="289">
        <v>632439.35</v>
      </c>
      <c r="E71" s="289">
        <v>659371.8899999999</v>
      </c>
      <c r="F71" s="290"/>
      <c r="G71" s="290">
        <v>2328.4499999999998</v>
      </c>
      <c r="H71" s="179">
        <v>-9.0333022942575059E-2</v>
      </c>
      <c r="I71" s="34"/>
    </row>
    <row r="72" spans="1:11" ht="10.5" customHeight="1" x14ac:dyDescent="0.2">
      <c r="B72" s="16" t="s">
        <v>92</v>
      </c>
      <c r="C72" s="289">
        <v>116616.68000000007</v>
      </c>
      <c r="D72" s="289">
        <v>14598.42</v>
      </c>
      <c r="E72" s="289">
        <v>131215.10000000006</v>
      </c>
      <c r="F72" s="290">
        <v>841.61</v>
      </c>
      <c r="G72" s="290">
        <v>216.91000000000003</v>
      </c>
      <c r="H72" s="179">
        <v>-0.40919447849514967</v>
      </c>
      <c r="I72" s="34"/>
    </row>
    <row r="73" spans="1:11" ht="10.5" customHeight="1" x14ac:dyDescent="0.2">
      <c r="B73" s="16" t="s">
        <v>93</v>
      </c>
      <c r="C73" s="289">
        <v>186357.31</v>
      </c>
      <c r="D73" s="289">
        <v>36279.410000000003</v>
      </c>
      <c r="E73" s="289">
        <v>222636.72</v>
      </c>
      <c r="F73" s="290">
        <v>8468.68</v>
      </c>
      <c r="G73" s="290">
        <v>186.75</v>
      </c>
      <c r="H73" s="179">
        <v>-0.30555502096201026</v>
      </c>
      <c r="I73" s="34"/>
      <c r="K73" s="28"/>
    </row>
    <row r="74" spans="1:11" ht="10.5" customHeight="1" x14ac:dyDescent="0.2">
      <c r="B74" s="16" t="s">
        <v>91</v>
      </c>
      <c r="C74" s="289">
        <v>8842.25</v>
      </c>
      <c r="D74" s="289">
        <v>16246.99</v>
      </c>
      <c r="E74" s="289">
        <v>25089.24</v>
      </c>
      <c r="F74" s="290">
        <v>5337.93</v>
      </c>
      <c r="G74" s="290">
        <v>56</v>
      </c>
      <c r="H74" s="179">
        <v>1.6936621730676782E-2</v>
      </c>
      <c r="I74" s="34"/>
      <c r="K74" s="28"/>
    </row>
    <row r="75" spans="1:11" s="28" customFormat="1" ht="10.5" customHeight="1" x14ac:dyDescent="0.2">
      <c r="A75" s="24"/>
      <c r="B75" s="16" t="s">
        <v>100</v>
      </c>
      <c r="C75" s="289">
        <v>66153.090000000011</v>
      </c>
      <c r="D75" s="289">
        <v>176530.09999999998</v>
      </c>
      <c r="E75" s="289">
        <v>242683.18999999997</v>
      </c>
      <c r="F75" s="290">
        <v>3135.2199999999957</v>
      </c>
      <c r="G75" s="290">
        <v>528.71</v>
      </c>
      <c r="H75" s="179">
        <v>-0.2792011760259786</v>
      </c>
      <c r="I75" s="27"/>
      <c r="J75" s="5"/>
      <c r="K75" s="5"/>
    </row>
    <row r="76" spans="1:11" s="28" customFormat="1" ht="10.5" customHeight="1" x14ac:dyDescent="0.2">
      <c r="A76" s="24"/>
      <c r="B76" s="16" t="s">
        <v>388</v>
      </c>
      <c r="C76" s="289">
        <v>394.54572300000075</v>
      </c>
      <c r="D76" s="289">
        <v>851.1213419999998</v>
      </c>
      <c r="E76" s="289">
        <v>1245.6670650000005</v>
      </c>
      <c r="F76" s="290">
        <v>36.183899999999994</v>
      </c>
      <c r="G76" s="290">
        <v>6.5920000000000014</v>
      </c>
      <c r="H76" s="179"/>
      <c r="I76" s="27"/>
      <c r="J76" s="5"/>
      <c r="K76" s="5"/>
    </row>
    <row r="77" spans="1:11" ht="10.5" customHeight="1" x14ac:dyDescent="0.2">
      <c r="B77" s="16" t="s">
        <v>97</v>
      </c>
      <c r="C77" s="289"/>
      <c r="D77" s="289"/>
      <c r="E77" s="289"/>
      <c r="F77" s="290"/>
      <c r="G77" s="290"/>
      <c r="H77" s="179"/>
      <c r="I77" s="20"/>
    </row>
    <row r="78" spans="1:11" ht="10.5" customHeight="1" x14ac:dyDescent="0.2">
      <c r="B78" s="16" t="s">
        <v>380</v>
      </c>
      <c r="C78" s="289"/>
      <c r="D78" s="289"/>
      <c r="E78" s="289"/>
      <c r="F78" s="290"/>
      <c r="G78" s="290"/>
      <c r="H78" s="179"/>
      <c r="I78" s="20"/>
    </row>
    <row r="79" spans="1:11" ht="10.5" customHeight="1" x14ac:dyDescent="0.2">
      <c r="B79" s="16" t="s">
        <v>419</v>
      </c>
      <c r="C79" s="289"/>
      <c r="D79" s="289"/>
      <c r="E79" s="289"/>
      <c r="F79" s="290"/>
      <c r="G79" s="290"/>
      <c r="H79" s="179"/>
      <c r="I79" s="20"/>
    </row>
    <row r="80" spans="1:11" ht="10.5" customHeight="1" x14ac:dyDescent="0.2">
      <c r="B80" s="16" t="s">
        <v>303</v>
      </c>
      <c r="C80" s="289"/>
      <c r="D80" s="289"/>
      <c r="E80" s="289"/>
      <c r="F80" s="290"/>
      <c r="G80" s="290"/>
      <c r="H80" s="179"/>
      <c r="I80" s="34"/>
    </row>
    <row r="81" spans="1:11" ht="10.5" customHeight="1" x14ac:dyDescent="0.2">
      <c r="B81" s="268" t="s">
        <v>255</v>
      </c>
      <c r="C81" s="289"/>
      <c r="D81" s="289">
        <v>445343.59999999986</v>
      </c>
      <c r="E81" s="289">
        <v>445343.59999999986</v>
      </c>
      <c r="F81" s="290">
        <v>445193.59999999986</v>
      </c>
      <c r="G81" s="290">
        <v>2407.36</v>
      </c>
      <c r="H81" s="179">
        <v>3.6609642910168105E-3</v>
      </c>
      <c r="I81" s="34"/>
    </row>
    <row r="82" spans="1:11" ht="10.5" customHeight="1" x14ac:dyDescent="0.2">
      <c r="B82" s="16" t="s">
        <v>491</v>
      </c>
      <c r="C82" s="289"/>
      <c r="D82" s="289"/>
      <c r="E82" s="289"/>
      <c r="F82" s="290"/>
      <c r="G82" s="290"/>
      <c r="H82" s="179"/>
      <c r="I82" s="34"/>
    </row>
    <row r="83" spans="1:11" ht="10.5" customHeight="1" x14ac:dyDescent="0.2">
      <c r="B83" s="268" t="s">
        <v>489</v>
      </c>
      <c r="C83" s="289"/>
      <c r="D83" s="289">
        <v>15507.162</v>
      </c>
      <c r="E83" s="289">
        <v>15507.162</v>
      </c>
      <c r="F83" s="290"/>
      <c r="G83" s="290"/>
      <c r="H83" s="179">
        <v>-0.27668715262035493</v>
      </c>
      <c r="I83" s="34"/>
    </row>
    <row r="84" spans="1:11" ht="10.5" customHeight="1" x14ac:dyDescent="0.2">
      <c r="B84" s="16" t="s">
        <v>420</v>
      </c>
      <c r="C84" s="289"/>
      <c r="D84" s="289">
        <v>713980.9375</v>
      </c>
      <c r="E84" s="289">
        <v>713980.9375</v>
      </c>
      <c r="F84" s="290"/>
      <c r="G84" s="290"/>
      <c r="H84" s="179">
        <v>0.75833343656142627</v>
      </c>
      <c r="I84" s="34"/>
    </row>
    <row r="85" spans="1:11" ht="10.5" customHeight="1" x14ac:dyDescent="0.2">
      <c r="B85" s="574" t="s">
        <v>447</v>
      </c>
      <c r="C85" s="289"/>
      <c r="D85" s="289">
        <v>709</v>
      </c>
      <c r="E85" s="289">
        <v>709</v>
      </c>
      <c r="F85" s="290"/>
      <c r="G85" s="290"/>
      <c r="H85" s="179">
        <v>-0.97169208656072825</v>
      </c>
      <c r="I85" s="34"/>
    </row>
    <row r="86" spans="1:11" ht="10.5" hidden="1" customHeight="1" x14ac:dyDescent="0.2">
      <c r="B86" s="574"/>
      <c r="C86" s="289"/>
      <c r="D86" s="289"/>
      <c r="E86" s="289"/>
      <c r="F86" s="290"/>
      <c r="G86" s="290"/>
      <c r="H86" s="179"/>
      <c r="I86" s="34"/>
    </row>
    <row r="87" spans="1:11" ht="10.5" customHeight="1" x14ac:dyDescent="0.2">
      <c r="B87" s="16" t="s">
        <v>99</v>
      </c>
      <c r="C87" s="289">
        <v>337377.89000000065</v>
      </c>
      <c r="D87" s="289">
        <v>335834.83311500057</v>
      </c>
      <c r="E87" s="289">
        <v>673212.72311500134</v>
      </c>
      <c r="F87" s="290">
        <v>66971.535227000015</v>
      </c>
      <c r="G87" s="290">
        <v>2089.51505</v>
      </c>
      <c r="H87" s="179">
        <v>0.11046401816027407</v>
      </c>
      <c r="I87" s="34"/>
    </row>
    <row r="88" spans="1:11" ht="10.5" customHeight="1" x14ac:dyDescent="0.2">
      <c r="B88" s="16" t="s">
        <v>283</v>
      </c>
      <c r="C88" s="289"/>
      <c r="D88" s="289">
        <v>-2281416</v>
      </c>
      <c r="E88" s="289">
        <v>-2281416</v>
      </c>
      <c r="F88" s="290">
        <v>-21768</v>
      </c>
      <c r="G88" s="290">
        <v>-17016</v>
      </c>
      <c r="H88" s="179">
        <v>5.6445876861524802E-2</v>
      </c>
      <c r="I88" s="34"/>
    </row>
    <row r="89" spans="1:11" ht="10.5" customHeight="1" x14ac:dyDescent="0.2">
      <c r="B89" s="16" t="s">
        <v>279</v>
      </c>
      <c r="C89" s="289">
        <v>1</v>
      </c>
      <c r="D89" s="289">
        <v>-13934279</v>
      </c>
      <c r="E89" s="289">
        <v>-13934278</v>
      </c>
      <c r="F89" s="290">
        <v>-59620</v>
      </c>
      <c r="G89" s="290">
        <v>-79545</v>
      </c>
      <c r="H89" s="179">
        <v>-6.5224273051870396E-3</v>
      </c>
      <c r="I89" s="20"/>
    </row>
    <row r="90" spans="1:11" s="28" customFormat="1" ht="15.75" customHeight="1" x14ac:dyDescent="0.2">
      <c r="A90" s="24"/>
      <c r="B90" s="35" t="s">
        <v>108</v>
      </c>
      <c r="C90" s="291">
        <v>383191515.13999999</v>
      </c>
      <c r="D90" s="291">
        <v>785863424.4685365</v>
      </c>
      <c r="E90" s="291">
        <v>1169054939.6085362</v>
      </c>
      <c r="F90" s="292">
        <v>464485977.82522655</v>
      </c>
      <c r="G90" s="292">
        <v>6591067.6920500007</v>
      </c>
      <c r="H90" s="178">
        <v>4.3600671947201075E-2</v>
      </c>
      <c r="I90" s="36"/>
      <c r="J90" s="5"/>
      <c r="K90" s="209" t="b">
        <f>IF(ABS(E90-SUM(E45,E54:E56,E61:E89))&lt;0.001,TRUE,FALSE)</f>
        <v>1</v>
      </c>
    </row>
    <row r="91" spans="1:11" ht="15.75" customHeight="1" x14ac:dyDescent="0.2">
      <c r="B91" s="31" t="s">
        <v>341</v>
      </c>
      <c r="C91" s="289"/>
      <c r="D91" s="289"/>
      <c r="E91" s="289"/>
      <c r="F91" s="290"/>
      <c r="G91" s="290"/>
      <c r="H91" s="179"/>
      <c r="I91" s="34"/>
    </row>
    <row r="92" spans="1:11" s="28" customFormat="1" ht="13.5" customHeight="1" x14ac:dyDescent="0.2">
      <c r="A92" s="24"/>
      <c r="B92" s="16" t="s">
        <v>22</v>
      </c>
      <c r="C92" s="289">
        <v>402116859.64000082</v>
      </c>
      <c r="D92" s="289">
        <v>239376267.81459963</v>
      </c>
      <c r="E92" s="289">
        <v>641493127.45460045</v>
      </c>
      <c r="F92" s="290">
        <v>30154612.689999972</v>
      </c>
      <c r="G92" s="290">
        <v>3722257.5085000009</v>
      </c>
      <c r="H92" s="179">
        <v>6.031693237662572E-2</v>
      </c>
      <c r="I92" s="36"/>
      <c r="K92" s="5"/>
    </row>
    <row r="93" spans="1:11" ht="10.5" customHeight="1" x14ac:dyDescent="0.2">
      <c r="B93" s="16" t="s">
        <v>387</v>
      </c>
      <c r="C93" s="289">
        <v>41565.112276999978</v>
      </c>
      <c r="D93" s="289">
        <v>96838.526721999879</v>
      </c>
      <c r="E93" s="289">
        <v>138403.63899899987</v>
      </c>
      <c r="F93" s="290">
        <v>4129.2080999999998</v>
      </c>
      <c r="G93" s="290">
        <v>706.10919999999999</v>
      </c>
      <c r="H93" s="179"/>
      <c r="I93" s="34"/>
    </row>
    <row r="94" spans="1:11" ht="10.5" customHeight="1" x14ac:dyDescent="0.2">
      <c r="B94" s="16" t="s">
        <v>104</v>
      </c>
      <c r="C94" s="289">
        <v>270631701.58000022</v>
      </c>
      <c r="D94" s="289">
        <v>566055527.19999957</v>
      </c>
      <c r="E94" s="289">
        <v>836687228.77999961</v>
      </c>
      <c r="F94" s="290">
        <v>291945172.21999967</v>
      </c>
      <c r="G94" s="290">
        <v>5070142.2299999995</v>
      </c>
      <c r="H94" s="179">
        <v>3.5723201395443605E-2</v>
      </c>
      <c r="I94" s="34"/>
      <c r="K94" s="28"/>
    </row>
    <row r="95" spans="1:11" ht="10.5" customHeight="1" x14ac:dyDescent="0.2">
      <c r="B95" s="33" t="s">
        <v>106</v>
      </c>
      <c r="C95" s="289">
        <v>270220064.87000018</v>
      </c>
      <c r="D95" s="289">
        <v>561751435.21999967</v>
      </c>
      <c r="E95" s="289">
        <v>831971500.08999979</v>
      </c>
      <c r="F95" s="290">
        <v>287816860.92999965</v>
      </c>
      <c r="G95" s="290">
        <v>5034750.5000000009</v>
      </c>
      <c r="H95" s="179">
        <v>3.5858218257812213E-2</v>
      </c>
      <c r="I95" s="34"/>
      <c r="K95" s="28"/>
    </row>
    <row r="96" spans="1:11" s="28" customFormat="1" ht="10.5" customHeight="1" x14ac:dyDescent="0.2">
      <c r="A96" s="24"/>
      <c r="B96" s="33" t="s">
        <v>304</v>
      </c>
      <c r="C96" s="289">
        <v>7326879.2099999981</v>
      </c>
      <c r="D96" s="289">
        <v>137434978.71000004</v>
      </c>
      <c r="E96" s="289">
        <v>144761857.92000002</v>
      </c>
      <c r="F96" s="290">
        <v>116266407.06000002</v>
      </c>
      <c r="G96" s="290">
        <v>922430.62999999977</v>
      </c>
      <c r="H96" s="179">
        <v>7.1911818017993179E-2</v>
      </c>
      <c r="I96" s="27"/>
      <c r="J96" s="5"/>
    </row>
    <row r="97" spans="1:11" s="28" customFormat="1" ht="10.5" customHeight="1" x14ac:dyDescent="0.2">
      <c r="A97" s="24"/>
      <c r="B97" s="33" t="s">
        <v>305</v>
      </c>
      <c r="C97" s="289">
        <v>33151.100000000035</v>
      </c>
      <c r="D97" s="289">
        <v>3799215.2200000007</v>
      </c>
      <c r="E97" s="289">
        <v>3832366.3200000008</v>
      </c>
      <c r="F97" s="290">
        <v>3776339.24</v>
      </c>
      <c r="G97" s="290">
        <v>16836.920000000002</v>
      </c>
      <c r="H97" s="179">
        <v>-6.5333918611204966E-2</v>
      </c>
      <c r="I97" s="27"/>
      <c r="J97" s="5"/>
    </row>
    <row r="98" spans="1:11" s="28" customFormat="1" ht="10.5" customHeight="1" x14ac:dyDescent="0.2">
      <c r="A98" s="24"/>
      <c r="B98" s="33" t="s">
        <v>306</v>
      </c>
      <c r="C98" s="289">
        <v>405340.25000000023</v>
      </c>
      <c r="D98" s="289">
        <v>62923041.879999891</v>
      </c>
      <c r="E98" s="289">
        <v>63328382.129999883</v>
      </c>
      <c r="F98" s="290">
        <v>61867055.909999877</v>
      </c>
      <c r="G98" s="290">
        <v>382420.6</v>
      </c>
      <c r="H98" s="179">
        <v>6.5869135605261642E-2</v>
      </c>
      <c r="I98" s="27"/>
      <c r="J98" s="5"/>
    </row>
    <row r="99" spans="1:11" s="28" customFormat="1" ht="10.5" customHeight="1" x14ac:dyDescent="0.2">
      <c r="A99" s="24"/>
      <c r="B99" s="33" t="s">
        <v>307</v>
      </c>
      <c r="C99" s="289">
        <v>67257826.810000107</v>
      </c>
      <c r="D99" s="289">
        <v>58001484.439999916</v>
      </c>
      <c r="E99" s="289">
        <v>125259311.25000004</v>
      </c>
      <c r="F99" s="290">
        <v>5998227.9800000014</v>
      </c>
      <c r="G99" s="290">
        <v>788767.82</v>
      </c>
      <c r="H99" s="179">
        <v>-2.1621586445582652E-3</v>
      </c>
      <c r="I99" s="27"/>
      <c r="J99" s="5"/>
    </row>
    <row r="100" spans="1:11" s="28" customFormat="1" ht="10.5" customHeight="1" x14ac:dyDescent="0.2">
      <c r="A100" s="24"/>
      <c r="B100" s="33" t="s">
        <v>308</v>
      </c>
      <c r="C100" s="289">
        <v>89141480.820000008</v>
      </c>
      <c r="D100" s="289">
        <v>81465928.379999921</v>
      </c>
      <c r="E100" s="289">
        <v>170607409.19999996</v>
      </c>
      <c r="F100" s="290">
        <v>24861896.609999947</v>
      </c>
      <c r="G100" s="290">
        <v>962390.14999999991</v>
      </c>
      <c r="H100" s="179">
        <v>4.4301019663746555E-2</v>
      </c>
      <c r="I100" s="27"/>
      <c r="J100" s="5"/>
    </row>
    <row r="101" spans="1:11" s="28" customFormat="1" ht="10.5" customHeight="1" x14ac:dyDescent="0.2">
      <c r="A101" s="24"/>
      <c r="B101" s="33" t="s">
        <v>309</v>
      </c>
      <c r="C101" s="289">
        <v>106055386.6800001</v>
      </c>
      <c r="D101" s="289">
        <v>218126786.58999979</v>
      </c>
      <c r="E101" s="289">
        <v>324182173.26999986</v>
      </c>
      <c r="F101" s="290">
        <v>75046934.129999876</v>
      </c>
      <c r="G101" s="290">
        <v>1961904.38</v>
      </c>
      <c r="H101" s="179">
        <v>2.6850459366606572E-2</v>
      </c>
      <c r="I101" s="27"/>
      <c r="J101" s="5"/>
      <c r="K101" s="5"/>
    </row>
    <row r="102" spans="1:11" s="28" customFormat="1" ht="10.5" customHeight="1" x14ac:dyDescent="0.2">
      <c r="A102" s="24"/>
      <c r="B102" s="33" t="s">
        <v>105</v>
      </c>
      <c r="C102" s="289">
        <v>411636.70999999996</v>
      </c>
      <c r="D102" s="289">
        <v>4304091.9800000032</v>
      </c>
      <c r="E102" s="289">
        <v>4715728.6900000032</v>
      </c>
      <c r="F102" s="290">
        <v>4128311.2900000028</v>
      </c>
      <c r="G102" s="290">
        <v>35391.730000000003</v>
      </c>
      <c r="H102" s="179">
        <v>1.2441365972333029E-2</v>
      </c>
      <c r="I102" s="27"/>
      <c r="J102" s="5"/>
      <c r="K102" s="5"/>
    </row>
    <row r="103" spans="1:11" ht="10.5" customHeight="1" x14ac:dyDescent="0.2">
      <c r="B103" s="16" t="s">
        <v>100</v>
      </c>
      <c r="C103" s="289">
        <v>9057681.2799999826</v>
      </c>
      <c r="D103" s="289">
        <v>41037737.859100036</v>
      </c>
      <c r="E103" s="289">
        <v>50095419.139100008</v>
      </c>
      <c r="F103" s="290">
        <v>20427.409999999993</v>
      </c>
      <c r="G103" s="290">
        <v>162419.34</v>
      </c>
      <c r="H103" s="179">
        <v>-1.9621724581596167E-2</v>
      </c>
      <c r="I103" s="34"/>
    </row>
    <row r="104" spans="1:11" ht="10.5" customHeight="1" x14ac:dyDescent="0.2">
      <c r="B104" s="16" t="s">
        <v>388</v>
      </c>
      <c r="C104" s="289">
        <v>5310.2977229999969</v>
      </c>
      <c r="D104" s="289">
        <v>21105.373278000021</v>
      </c>
      <c r="E104" s="289">
        <v>26415.671001000017</v>
      </c>
      <c r="F104" s="290">
        <v>913.79189999999994</v>
      </c>
      <c r="G104" s="290">
        <v>104.39079999999997</v>
      </c>
      <c r="H104" s="179"/>
      <c r="I104" s="34"/>
    </row>
    <row r="105" spans="1:11" ht="10.5" customHeight="1" x14ac:dyDescent="0.2">
      <c r="B105" s="16" t="s">
        <v>107</v>
      </c>
      <c r="C105" s="289"/>
      <c r="D105" s="289">
        <v>154618015.0999999</v>
      </c>
      <c r="E105" s="289">
        <v>154618015.0999999</v>
      </c>
      <c r="F105" s="290">
        <v>153222363.49999991</v>
      </c>
      <c r="G105" s="290">
        <v>812682.37000000011</v>
      </c>
      <c r="H105" s="179">
        <v>0.10074741701264256</v>
      </c>
      <c r="I105" s="34"/>
      <c r="K105" s="28"/>
    </row>
    <row r="106" spans="1:11" ht="10.5" customHeight="1" x14ac:dyDescent="0.2">
      <c r="B106" s="33" t="s">
        <v>110</v>
      </c>
      <c r="C106" s="289"/>
      <c r="D106" s="289">
        <v>43185979.889999978</v>
      </c>
      <c r="E106" s="289">
        <v>43185979.889999978</v>
      </c>
      <c r="F106" s="290">
        <v>43185979.889999978</v>
      </c>
      <c r="G106" s="290">
        <v>227673.79000000004</v>
      </c>
      <c r="H106" s="179">
        <v>6.8847046538839551E-2</v>
      </c>
      <c r="I106" s="34"/>
    </row>
    <row r="107" spans="1:11" s="28" customFormat="1" ht="10.5" customHeight="1" x14ac:dyDescent="0.2">
      <c r="A107" s="24"/>
      <c r="B107" s="33" t="s">
        <v>109</v>
      </c>
      <c r="C107" s="289"/>
      <c r="D107" s="289">
        <v>79931333.60999991</v>
      </c>
      <c r="E107" s="289">
        <v>79931333.60999991</v>
      </c>
      <c r="F107" s="290">
        <v>79931333.60999991</v>
      </c>
      <c r="G107" s="290">
        <v>420208.58000000007</v>
      </c>
      <c r="H107" s="179">
        <v>8.7655791697992758E-2</v>
      </c>
      <c r="I107" s="27"/>
      <c r="J107" s="5"/>
      <c r="K107" s="5"/>
    </row>
    <row r="108" spans="1:11" ht="10.5" customHeight="1" x14ac:dyDescent="0.2">
      <c r="B108" s="33" t="s">
        <v>112</v>
      </c>
      <c r="C108" s="289"/>
      <c r="D108" s="289">
        <v>31179150</v>
      </c>
      <c r="E108" s="289">
        <v>31179150</v>
      </c>
      <c r="F108" s="290">
        <v>30105050</v>
      </c>
      <c r="G108" s="290">
        <v>164300</v>
      </c>
      <c r="H108" s="179">
        <v>0.18777376460231365</v>
      </c>
      <c r="I108" s="34"/>
    </row>
    <row r="109" spans="1:11" ht="10.5" customHeight="1" x14ac:dyDescent="0.2">
      <c r="B109" s="33" t="s">
        <v>111</v>
      </c>
      <c r="C109" s="289"/>
      <c r="D109" s="289">
        <v>321551.59999999998</v>
      </c>
      <c r="E109" s="289">
        <v>321551.59999999998</v>
      </c>
      <c r="F109" s="290"/>
      <c r="G109" s="290">
        <v>500</v>
      </c>
      <c r="H109" s="179">
        <v>-2.9407751937985394E-3</v>
      </c>
      <c r="I109" s="34"/>
    </row>
    <row r="110" spans="1:11" ht="10.5" customHeight="1" x14ac:dyDescent="0.2">
      <c r="B110" s="16" t="s">
        <v>97</v>
      </c>
      <c r="C110" s="289"/>
      <c r="D110" s="289"/>
      <c r="E110" s="289"/>
      <c r="F110" s="290"/>
      <c r="G110" s="290"/>
      <c r="H110" s="179"/>
      <c r="I110" s="20"/>
    </row>
    <row r="111" spans="1:11" ht="10.5" customHeight="1" x14ac:dyDescent="0.2">
      <c r="B111" s="16" t="s">
        <v>380</v>
      </c>
      <c r="C111" s="289"/>
      <c r="D111" s="289"/>
      <c r="E111" s="289"/>
      <c r="F111" s="290"/>
      <c r="G111" s="290"/>
      <c r="H111" s="179"/>
      <c r="I111" s="20"/>
    </row>
    <row r="112" spans="1:11" ht="10.5" customHeight="1" x14ac:dyDescent="0.2">
      <c r="B112" s="16" t="s">
        <v>419</v>
      </c>
      <c r="C112" s="289"/>
      <c r="D112" s="289">
        <v>22799.121600000002</v>
      </c>
      <c r="E112" s="289">
        <v>22799.121600000002</v>
      </c>
      <c r="F112" s="290"/>
      <c r="G112" s="290"/>
      <c r="H112" s="179"/>
      <c r="I112" s="20"/>
    </row>
    <row r="113" spans="1:11" ht="10.5" customHeight="1" x14ac:dyDescent="0.25">
      <c r="B113" s="16" t="s">
        <v>103</v>
      </c>
      <c r="C113" s="289"/>
      <c r="D113" s="289"/>
      <c r="E113" s="289"/>
      <c r="F113" s="290"/>
      <c r="G113" s="290"/>
      <c r="H113" s="179"/>
      <c r="I113" s="34"/>
      <c r="K113" s="40"/>
    </row>
    <row r="114" spans="1:11" ht="10.5" customHeight="1" x14ac:dyDescent="0.25">
      <c r="B114" s="16" t="s">
        <v>96</v>
      </c>
      <c r="C114" s="289"/>
      <c r="D114" s="289"/>
      <c r="E114" s="289"/>
      <c r="F114" s="290"/>
      <c r="G114" s="290"/>
      <c r="H114" s="179"/>
      <c r="I114" s="34"/>
      <c r="K114" s="40"/>
    </row>
    <row r="115" spans="1:11" s="40" customFormat="1" ht="10.5" customHeight="1" x14ac:dyDescent="0.25">
      <c r="A115" s="38"/>
      <c r="B115" s="16" t="s">
        <v>95</v>
      </c>
      <c r="C115" s="289">
        <v>379002.86999999982</v>
      </c>
      <c r="D115" s="289">
        <v>3274223.8599999985</v>
      </c>
      <c r="E115" s="289">
        <v>3653226.7299999986</v>
      </c>
      <c r="F115" s="290">
        <v>3545950.9299999988</v>
      </c>
      <c r="G115" s="290">
        <v>12503.520000000002</v>
      </c>
      <c r="H115" s="285">
        <v>-5.7933006055555292E-2</v>
      </c>
      <c r="I115" s="39"/>
      <c r="J115" s="5"/>
    </row>
    <row r="116" spans="1:11" s="40" customFormat="1" ht="10.5" customHeight="1" x14ac:dyDescent="0.25">
      <c r="A116" s="38"/>
      <c r="B116" s="16" t="s">
        <v>381</v>
      </c>
      <c r="C116" s="289">
        <v>9211906.7100000028</v>
      </c>
      <c r="D116" s="289">
        <v>6612364.6774999937</v>
      </c>
      <c r="E116" s="289">
        <v>15824271.387499997</v>
      </c>
      <c r="F116" s="290">
        <v>14614.960000000001</v>
      </c>
      <c r="G116" s="290">
        <v>99323.6</v>
      </c>
      <c r="H116" s="285">
        <v>0.11604800200795928</v>
      </c>
      <c r="I116" s="39"/>
      <c r="J116" s="5"/>
      <c r="K116" s="5"/>
    </row>
    <row r="117" spans="1:11" s="40" customFormat="1" ht="10.5" customHeight="1" x14ac:dyDescent="0.25">
      <c r="A117" s="38"/>
      <c r="B117" s="16" t="s">
        <v>418</v>
      </c>
      <c r="C117" s="289"/>
      <c r="D117" s="289">
        <v>51563.215005999999</v>
      </c>
      <c r="E117" s="289">
        <v>51563.215005999999</v>
      </c>
      <c r="F117" s="290"/>
      <c r="G117" s="290">
        <v>3528</v>
      </c>
      <c r="H117" s="285">
        <v>-0.37990871090930778</v>
      </c>
      <c r="I117" s="39"/>
      <c r="J117" s="5"/>
      <c r="K117" s="5"/>
    </row>
    <row r="118" spans="1:11" ht="10.5" customHeight="1" x14ac:dyDescent="0.2">
      <c r="B118" s="16" t="s">
        <v>417</v>
      </c>
      <c r="C118" s="289"/>
      <c r="D118" s="289">
        <v>837961.19113500009</v>
      </c>
      <c r="E118" s="289">
        <v>837961.19113500009</v>
      </c>
      <c r="F118" s="290"/>
      <c r="G118" s="290"/>
      <c r="H118" s="179">
        <v>-7.9366120313874244E-2</v>
      </c>
      <c r="I118" s="34"/>
    </row>
    <row r="119" spans="1:11" ht="10.5" customHeight="1" x14ac:dyDescent="0.2">
      <c r="B119" s="16" t="s">
        <v>441</v>
      </c>
      <c r="C119" s="289"/>
      <c r="D119" s="289">
        <v>14750240.809938002</v>
      </c>
      <c r="E119" s="289">
        <v>14750240.809938002</v>
      </c>
      <c r="F119" s="290"/>
      <c r="G119" s="290"/>
      <c r="H119" s="179"/>
      <c r="I119" s="34"/>
    </row>
    <row r="120" spans="1:11" ht="10.5" customHeight="1" x14ac:dyDescent="0.2">
      <c r="B120" s="16" t="s">
        <v>346</v>
      </c>
      <c r="C120" s="289"/>
      <c r="D120" s="289">
        <v>82915</v>
      </c>
      <c r="E120" s="289">
        <v>82915</v>
      </c>
      <c r="F120" s="290"/>
      <c r="G120" s="290"/>
      <c r="H120" s="179">
        <v>0.27160493827160503</v>
      </c>
      <c r="I120" s="34"/>
    </row>
    <row r="121" spans="1:11" ht="10.5" customHeight="1" x14ac:dyDescent="0.2">
      <c r="B121" s="16" t="s">
        <v>312</v>
      </c>
      <c r="C121" s="289"/>
      <c r="D121" s="289"/>
      <c r="E121" s="289"/>
      <c r="F121" s="290"/>
      <c r="G121" s="290"/>
      <c r="H121" s="179"/>
      <c r="I121" s="34"/>
    </row>
    <row r="122" spans="1:11" ht="10.5" customHeight="1" x14ac:dyDescent="0.2">
      <c r="B122" s="16" t="s">
        <v>313</v>
      </c>
      <c r="C122" s="289"/>
      <c r="D122" s="289"/>
      <c r="E122" s="289"/>
      <c r="F122" s="290"/>
      <c r="G122" s="290"/>
      <c r="H122" s="179"/>
      <c r="I122" s="34"/>
      <c r="K122" s="28"/>
    </row>
    <row r="123" spans="1:11" ht="10.5" customHeight="1" x14ac:dyDescent="0.2">
      <c r="B123" s="16" t="s">
        <v>91</v>
      </c>
      <c r="C123" s="289">
        <v>76326.19</v>
      </c>
      <c r="D123" s="289">
        <v>95178.28</v>
      </c>
      <c r="E123" s="289">
        <v>171504.46999999997</v>
      </c>
      <c r="F123" s="290">
        <v>47799.389999999992</v>
      </c>
      <c r="G123" s="290">
        <v>608</v>
      </c>
      <c r="H123" s="179">
        <v>-8.9344933767632972E-2</v>
      </c>
      <c r="I123" s="34"/>
    </row>
    <row r="124" spans="1:11" ht="10.5" customHeight="1" x14ac:dyDescent="0.2">
      <c r="B124" s="16" t="s">
        <v>94</v>
      </c>
      <c r="C124" s="289">
        <v>26932.53999999999</v>
      </c>
      <c r="D124" s="289">
        <v>632439.35</v>
      </c>
      <c r="E124" s="289">
        <v>659371.8899999999</v>
      </c>
      <c r="F124" s="290"/>
      <c r="G124" s="290">
        <v>2328.4499999999998</v>
      </c>
      <c r="H124" s="179">
        <v>-9.0333022942575059E-2</v>
      </c>
      <c r="I124" s="34"/>
    </row>
    <row r="125" spans="1:11" s="28" customFormat="1" ht="10.5" customHeight="1" x14ac:dyDescent="0.2">
      <c r="A125" s="24"/>
      <c r="B125" s="16" t="s">
        <v>92</v>
      </c>
      <c r="C125" s="289">
        <v>116616.68000000007</v>
      </c>
      <c r="D125" s="289">
        <v>14598.42</v>
      </c>
      <c r="E125" s="289">
        <v>131215.10000000006</v>
      </c>
      <c r="F125" s="290">
        <v>841.61</v>
      </c>
      <c r="G125" s="290">
        <v>216.91000000000003</v>
      </c>
      <c r="H125" s="179">
        <v>-0.40919447849514967</v>
      </c>
      <c r="I125" s="27"/>
      <c r="J125" s="5"/>
      <c r="K125" s="5"/>
    </row>
    <row r="126" spans="1:11" ht="10.5" customHeight="1" x14ac:dyDescent="0.2">
      <c r="B126" s="16" t="s">
        <v>93</v>
      </c>
      <c r="C126" s="289">
        <v>186357.31</v>
      </c>
      <c r="D126" s="289">
        <v>36279.410000000003</v>
      </c>
      <c r="E126" s="289">
        <v>222636.72</v>
      </c>
      <c r="F126" s="290">
        <v>8468.68</v>
      </c>
      <c r="G126" s="290">
        <v>186.75</v>
      </c>
      <c r="H126" s="179">
        <v>-0.30555502096201026</v>
      </c>
      <c r="I126" s="34"/>
    </row>
    <row r="127" spans="1:11" ht="10.5" customHeight="1" x14ac:dyDescent="0.2">
      <c r="B127" s="16" t="s">
        <v>252</v>
      </c>
      <c r="C127" s="289"/>
      <c r="D127" s="289"/>
      <c r="E127" s="289"/>
      <c r="F127" s="290"/>
      <c r="G127" s="290"/>
      <c r="H127" s="179"/>
      <c r="I127" s="34"/>
    </row>
    <row r="128" spans="1:11" ht="10.5" customHeight="1" x14ac:dyDescent="0.2">
      <c r="B128" s="16" t="s">
        <v>303</v>
      </c>
      <c r="C128" s="289"/>
      <c r="D128" s="289"/>
      <c r="E128" s="289"/>
      <c r="F128" s="290"/>
      <c r="G128" s="290"/>
      <c r="H128" s="179"/>
      <c r="I128" s="34"/>
    </row>
    <row r="129" spans="1:11" ht="10.5" customHeight="1" x14ac:dyDescent="0.2">
      <c r="B129" s="268" t="s">
        <v>255</v>
      </c>
      <c r="C129" s="289"/>
      <c r="D129" s="289">
        <v>445343.59999999986</v>
      </c>
      <c r="E129" s="289">
        <v>445343.59999999986</v>
      </c>
      <c r="F129" s="290">
        <v>445193.59999999986</v>
      </c>
      <c r="G129" s="290">
        <v>2407.36</v>
      </c>
      <c r="H129" s="179">
        <v>3.6609642910168105E-3</v>
      </c>
      <c r="I129" s="34"/>
    </row>
    <row r="130" spans="1:11" ht="10.5" customHeight="1" x14ac:dyDescent="0.2">
      <c r="B130" s="16" t="s">
        <v>491</v>
      </c>
      <c r="C130" s="289"/>
      <c r="D130" s="289"/>
      <c r="E130" s="289"/>
      <c r="F130" s="290"/>
      <c r="G130" s="290"/>
      <c r="H130" s="179"/>
      <c r="I130" s="34"/>
    </row>
    <row r="131" spans="1:11" ht="10.5" customHeight="1" x14ac:dyDescent="0.2">
      <c r="B131" s="268" t="s">
        <v>489</v>
      </c>
      <c r="C131" s="289"/>
      <c r="D131" s="289">
        <v>2716406.0606</v>
      </c>
      <c r="E131" s="289">
        <v>2716406.0606</v>
      </c>
      <c r="F131" s="290"/>
      <c r="G131" s="290"/>
      <c r="H131" s="179">
        <v>0.41915826346267937</v>
      </c>
      <c r="I131" s="34"/>
    </row>
    <row r="132" spans="1:11" ht="10.5" customHeight="1" x14ac:dyDescent="0.2">
      <c r="B132" s="16" t="s">
        <v>420</v>
      </c>
      <c r="C132" s="289"/>
      <c r="D132" s="289">
        <v>2900594.56121</v>
      </c>
      <c r="E132" s="289">
        <v>2900594.56121</v>
      </c>
      <c r="F132" s="290"/>
      <c r="G132" s="290"/>
      <c r="H132" s="179">
        <v>8.3423130850367677E-2</v>
      </c>
      <c r="I132" s="34"/>
    </row>
    <row r="133" spans="1:11" ht="10.5" customHeight="1" x14ac:dyDescent="0.2">
      <c r="B133" s="574" t="s">
        <v>449</v>
      </c>
      <c r="C133" s="289"/>
      <c r="D133" s="289">
        <v>709</v>
      </c>
      <c r="E133" s="289">
        <v>709</v>
      </c>
      <c r="F133" s="290"/>
      <c r="G133" s="290"/>
      <c r="H133" s="179">
        <v>-0.98181466087163949</v>
      </c>
      <c r="I133" s="34"/>
    </row>
    <row r="134" spans="1:11" ht="10.5" hidden="1" customHeight="1" x14ac:dyDescent="0.2">
      <c r="B134" s="574"/>
      <c r="C134" s="289"/>
      <c r="D134" s="289"/>
      <c r="E134" s="289"/>
      <c r="F134" s="290"/>
      <c r="G134" s="290"/>
      <c r="H134" s="179"/>
      <c r="I134" s="34"/>
    </row>
    <row r="135" spans="1:11" ht="10.5" customHeight="1" x14ac:dyDescent="0.2">
      <c r="B135" s="16" t="s">
        <v>99</v>
      </c>
      <c r="C135" s="289">
        <v>520636.34000000067</v>
      </c>
      <c r="D135" s="289">
        <v>613030.20282400132</v>
      </c>
      <c r="E135" s="289">
        <v>1133666.542824002</v>
      </c>
      <c r="F135" s="290">
        <v>249915.171087</v>
      </c>
      <c r="G135" s="290">
        <v>4266.0777959999996</v>
      </c>
      <c r="H135" s="179">
        <v>4.9348133911526704E-2</v>
      </c>
      <c r="I135" s="34"/>
    </row>
    <row r="136" spans="1:11" ht="10.5" customHeight="1" x14ac:dyDescent="0.2">
      <c r="B136" s="16" t="s">
        <v>283</v>
      </c>
      <c r="C136" s="289"/>
      <c r="D136" s="289">
        <v>-2645928</v>
      </c>
      <c r="E136" s="289">
        <v>-2645928</v>
      </c>
      <c r="F136" s="290">
        <v>-21768</v>
      </c>
      <c r="G136" s="290">
        <v>-19512</v>
      </c>
      <c r="H136" s="179">
        <v>7.957227210857698E-2</v>
      </c>
      <c r="I136" s="34"/>
      <c r="K136" s="28"/>
    </row>
    <row r="137" spans="1:11" ht="10.5" customHeight="1" x14ac:dyDescent="0.2">
      <c r="B137" s="16" t="s">
        <v>279</v>
      </c>
      <c r="C137" s="289">
        <v>-4</v>
      </c>
      <c r="D137" s="289">
        <v>-29527982.800000001</v>
      </c>
      <c r="E137" s="289">
        <v>-29527986.800000001</v>
      </c>
      <c r="F137" s="290">
        <v>-64843</v>
      </c>
      <c r="G137" s="290">
        <v>-192885</v>
      </c>
      <c r="H137" s="179">
        <v>-1.0878566762055897E-3</v>
      </c>
      <c r="I137" s="34"/>
    </row>
    <row r="138" spans="1:11" s="28" customFormat="1" ht="10.5" customHeight="1" x14ac:dyDescent="0.2">
      <c r="A138" s="24"/>
      <c r="B138" s="29" t="s">
        <v>113</v>
      </c>
      <c r="C138" s="291">
        <v>692370892.55000091</v>
      </c>
      <c r="D138" s="291">
        <v>1002118227.8335123</v>
      </c>
      <c r="E138" s="291">
        <v>1694489120.383513</v>
      </c>
      <c r="F138" s="292">
        <v>479573792.16108662</v>
      </c>
      <c r="G138" s="292">
        <v>9681283.6162960008</v>
      </c>
      <c r="H138" s="178">
        <v>5.5940148387592314E-2</v>
      </c>
      <c r="I138" s="36"/>
      <c r="J138" s="5"/>
      <c r="K138" s="209" t="b">
        <f>IF(ABS(E138-SUM(E92:E94,E103:E105,E110:E137))&lt;0.001,TRUE,FALSE)</f>
        <v>1</v>
      </c>
    </row>
    <row r="139" spans="1:11" s="28" customFormat="1" ht="10.5" customHeight="1" x14ac:dyDescent="0.2">
      <c r="A139" s="24"/>
      <c r="B139" s="74" t="s">
        <v>122</v>
      </c>
      <c r="C139" s="291"/>
      <c r="D139" s="291"/>
      <c r="E139" s="291"/>
      <c r="F139" s="292"/>
      <c r="G139" s="292"/>
      <c r="H139" s="178"/>
      <c r="I139" s="36"/>
      <c r="K139" s="5"/>
    </row>
    <row r="140" spans="1:11" ht="18" customHeight="1" x14ac:dyDescent="0.2">
      <c r="B140" s="16" t="s">
        <v>386</v>
      </c>
      <c r="C140" s="289">
        <v>2525308.3899999927</v>
      </c>
      <c r="D140" s="289">
        <v>15396655.080000017</v>
      </c>
      <c r="E140" s="289">
        <v>17921963.47000001</v>
      </c>
      <c r="F140" s="290">
        <v>5205.8599999999997</v>
      </c>
      <c r="G140" s="290">
        <v>123764.17000000004</v>
      </c>
      <c r="H140" s="179">
        <v>-2.5677617427441679E-2</v>
      </c>
      <c r="I140" s="34"/>
    </row>
    <row r="141" spans="1:11" ht="10.5" customHeight="1" x14ac:dyDescent="0.2">
      <c r="B141" s="16" t="s">
        <v>100</v>
      </c>
      <c r="C141" s="289">
        <v>62172.199999999895</v>
      </c>
      <c r="D141" s="289">
        <v>1162321.23</v>
      </c>
      <c r="E141" s="289">
        <v>1224493.43</v>
      </c>
      <c r="F141" s="290"/>
      <c r="G141" s="290">
        <v>9239.2099999999991</v>
      </c>
      <c r="H141" s="179">
        <v>-2.8506270194602501E-2</v>
      </c>
      <c r="I141" s="34"/>
    </row>
    <row r="142" spans="1:11" ht="10.5" customHeight="1" x14ac:dyDescent="0.2">
      <c r="B142" s="16" t="s">
        <v>177</v>
      </c>
      <c r="C142" s="289">
        <v>246464.91000000018</v>
      </c>
      <c r="D142" s="289">
        <v>232737.44999999998</v>
      </c>
      <c r="E142" s="289">
        <v>479202.36000000016</v>
      </c>
      <c r="F142" s="290">
        <v>352.8</v>
      </c>
      <c r="G142" s="290">
        <v>3702.96</v>
      </c>
      <c r="H142" s="179">
        <v>0.28770217959987221</v>
      </c>
      <c r="I142" s="34"/>
    </row>
    <row r="143" spans="1:11" ht="10.5" customHeight="1" x14ac:dyDescent="0.2">
      <c r="B143" s="16" t="s">
        <v>22</v>
      </c>
      <c r="C143" s="289">
        <v>5505517.7299999995</v>
      </c>
      <c r="D143" s="289">
        <v>3869481.9573500063</v>
      </c>
      <c r="E143" s="289">
        <v>9374999.6873500049</v>
      </c>
      <c r="F143" s="290">
        <v>4810</v>
      </c>
      <c r="G143" s="290">
        <v>57432.94675000001</v>
      </c>
      <c r="H143" s="179">
        <v>0.11755392910187235</v>
      </c>
      <c r="I143" s="34"/>
    </row>
    <row r="144" spans="1:11" ht="10.5" customHeight="1" x14ac:dyDescent="0.2">
      <c r="B144" s="16" t="s">
        <v>381</v>
      </c>
      <c r="C144" s="289">
        <v>155768.74999999997</v>
      </c>
      <c r="D144" s="289">
        <v>74148.947500000009</v>
      </c>
      <c r="E144" s="289">
        <v>229917.69749999995</v>
      </c>
      <c r="F144" s="290"/>
      <c r="G144" s="290">
        <v>1365</v>
      </c>
      <c r="H144" s="179">
        <v>0.53522201965246707</v>
      </c>
      <c r="I144" s="34"/>
    </row>
    <row r="145" spans="2:11" ht="10.5" customHeight="1" x14ac:dyDescent="0.2">
      <c r="B145" s="37" t="s">
        <v>312</v>
      </c>
      <c r="C145" s="289"/>
      <c r="D145" s="289">
        <v>330504.25787500001</v>
      </c>
      <c r="E145" s="289">
        <v>330504.25787500001</v>
      </c>
      <c r="F145" s="290"/>
      <c r="G145" s="290"/>
      <c r="H145" s="179">
        <v>0.7160384068956116</v>
      </c>
      <c r="I145" s="34"/>
    </row>
    <row r="146" spans="2:11" ht="10.5" customHeight="1" x14ac:dyDescent="0.2">
      <c r="B146" s="16" t="s">
        <v>385</v>
      </c>
      <c r="C146" s="289">
        <v>3468440.2099999939</v>
      </c>
      <c r="D146" s="289">
        <v>2575630.8499999982</v>
      </c>
      <c r="E146" s="289">
        <v>6044071.0599999921</v>
      </c>
      <c r="F146" s="290">
        <v>3650.1099999999997</v>
      </c>
      <c r="G146" s="290">
        <v>36575.599999999999</v>
      </c>
      <c r="H146" s="179">
        <v>0.16897808541542791</v>
      </c>
      <c r="I146" s="34"/>
    </row>
    <row r="147" spans="2:11" ht="10.5" customHeight="1" x14ac:dyDescent="0.2">
      <c r="B147" s="16" t="s">
        <v>382</v>
      </c>
      <c r="C147" s="289"/>
      <c r="D147" s="289">
        <v>178238.3</v>
      </c>
      <c r="E147" s="289">
        <v>178238.3</v>
      </c>
      <c r="F147" s="290"/>
      <c r="G147" s="290">
        <v>1000</v>
      </c>
      <c r="H147" s="179">
        <v>-7.7692615778520158E-2</v>
      </c>
      <c r="I147" s="34"/>
    </row>
    <row r="148" spans="2:11" ht="10.5" customHeight="1" x14ac:dyDescent="0.2">
      <c r="B148" s="574" t="s">
        <v>450</v>
      </c>
      <c r="C148" s="289"/>
      <c r="D148" s="289"/>
      <c r="E148" s="289"/>
      <c r="F148" s="290"/>
      <c r="G148" s="290"/>
      <c r="H148" s="179"/>
      <c r="I148" s="34"/>
    </row>
    <row r="149" spans="2:11" ht="10.5" hidden="1" customHeight="1" x14ac:dyDescent="0.2">
      <c r="B149" s="574"/>
      <c r="C149" s="289"/>
      <c r="D149" s="289"/>
      <c r="E149" s="289"/>
      <c r="F149" s="290"/>
      <c r="G149" s="290"/>
      <c r="H149" s="179"/>
      <c r="I149" s="34"/>
    </row>
    <row r="150" spans="2:11" ht="10.5" customHeight="1" x14ac:dyDescent="0.2">
      <c r="B150" s="16" t="s">
        <v>99</v>
      </c>
      <c r="C150" s="289">
        <v>28</v>
      </c>
      <c r="D150" s="289">
        <v>527319.6618909993</v>
      </c>
      <c r="E150" s="289">
        <v>527347.6618909993</v>
      </c>
      <c r="F150" s="290">
        <v>578.85500000000002</v>
      </c>
      <c r="G150" s="290">
        <v>1553.3671979999999</v>
      </c>
      <c r="H150" s="179">
        <v>0.35615007581495894</v>
      </c>
      <c r="I150" s="34"/>
    </row>
    <row r="151" spans="2:11" ht="10.5" customHeight="1" x14ac:dyDescent="0.2">
      <c r="B151" s="41" t="s">
        <v>120</v>
      </c>
      <c r="C151" s="293">
        <v>11963700.189999986</v>
      </c>
      <c r="D151" s="293">
        <v>24347037.734616026</v>
      </c>
      <c r="E151" s="293">
        <v>36310737.924616016</v>
      </c>
      <c r="F151" s="294">
        <v>14597.624999999998</v>
      </c>
      <c r="G151" s="294">
        <v>234633.25394800003</v>
      </c>
      <c r="H151" s="286">
        <v>5.2163126030962959E-2</v>
      </c>
      <c r="I151" s="34"/>
      <c r="K151" s="209" t="b">
        <f>IF(ABS(E151-SUM(E140:E150))&lt;0.001,TRUE,FALSE)</f>
        <v>1</v>
      </c>
    </row>
    <row r="152" spans="2:11" ht="10.5" customHeight="1" x14ac:dyDescent="0.2">
      <c r="B152" s="265" t="s">
        <v>238</v>
      </c>
      <c r="C152" s="208"/>
      <c r="D152" s="208"/>
      <c r="E152" s="208"/>
      <c r="F152" s="208"/>
      <c r="G152" s="208"/>
      <c r="H152" s="205"/>
      <c r="I152" s="34"/>
    </row>
    <row r="153" spans="2:11" ht="10.5" customHeight="1" x14ac:dyDescent="0.2">
      <c r="B153" s="265" t="s">
        <v>249</v>
      </c>
      <c r="C153" s="208"/>
      <c r="D153" s="208"/>
      <c r="E153" s="208"/>
      <c r="F153" s="208"/>
      <c r="G153" s="208"/>
      <c r="H153" s="205"/>
      <c r="I153" s="34"/>
    </row>
    <row r="154" spans="2:11" ht="10.5" customHeight="1" x14ac:dyDescent="0.2">
      <c r="B154" s="265" t="s">
        <v>251</v>
      </c>
      <c r="C154" s="208"/>
      <c r="D154" s="208"/>
      <c r="E154" s="208"/>
      <c r="F154" s="208"/>
      <c r="G154" s="208"/>
      <c r="H154" s="205"/>
      <c r="I154" s="34"/>
    </row>
    <row r="155" spans="2:11" ht="10.5" customHeight="1" x14ac:dyDescent="0.2">
      <c r="B155" s="265" t="s">
        <v>377</v>
      </c>
      <c r="C155" s="208"/>
      <c r="D155" s="208"/>
      <c r="E155" s="208"/>
      <c r="F155" s="208"/>
      <c r="G155" s="208"/>
      <c r="H155" s="205"/>
      <c r="I155" s="34"/>
    </row>
    <row r="156" spans="2:11" ht="10.5" customHeight="1" x14ac:dyDescent="0.2">
      <c r="B156" s="265" t="s">
        <v>431</v>
      </c>
      <c r="C156" s="208"/>
      <c r="D156" s="208"/>
      <c r="E156" s="208"/>
      <c r="F156" s="208"/>
      <c r="G156" s="208"/>
      <c r="H156" s="205"/>
      <c r="I156" s="34"/>
    </row>
    <row r="157" spans="2:11" ht="14.25" customHeight="1" x14ac:dyDescent="0.25">
      <c r="B157" s="7" t="s">
        <v>288</v>
      </c>
      <c r="C157" s="8"/>
      <c r="D157" s="8"/>
      <c r="E157" s="8"/>
      <c r="F157" s="8"/>
      <c r="G157" s="8"/>
      <c r="H157" s="8"/>
      <c r="I157" s="8"/>
    </row>
    <row r="158" spans="2:11" ht="12" customHeight="1" x14ac:dyDescent="0.2">
      <c r="B158" s="9"/>
      <c r="C158" s="10" t="str">
        <f>C3</f>
        <v>MOIS DE JANVIER 2024</v>
      </c>
      <c r="D158" s="11"/>
    </row>
    <row r="159" spans="2:11" ht="14.25" customHeight="1" x14ac:dyDescent="0.2">
      <c r="B159" s="12" t="str">
        <f>B4</f>
        <v xml:space="preserve">             I - ASSURANCE MALADIE : DÉPENSES en milliers d'euros</v>
      </c>
      <c r="C159" s="13"/>
      <c r="D159" s="13"/>
      <c r="E159" s="13"/>
      <c r="F159" s="13"/>
      <c r="G159" s="13"/>
      <c r="H159" s="14"/>
      <c r="I159" s="15"/>
      <c r="K159" s="28"/>
    </row>
    <row r="160" spans="2:11" ht="12" customHeight="1" x14ac:dyDescent="0.2">
      <c r="B160" s="16" t="s">
        <v>4</v>
      </c>
      <c r="C160" s="386" t="s">
        <v>1</v>
      </c>
      <c r="D160" s="17" t="s">
        <v>2</v>
      </c>
      <c r="E160" s="386" t="s">
        <v>6</v>
      </c>
      <c r="F160" s="219" t="s">
        <v>3</v>
      </c>
      <c r="G160" s="219" t="s">
        <v>237</v>
      </c>
      <c r="H160" s="19" t="str">
        <f>$H$5</f>
        <v>PCAP</v>
      </c>
      <c r="I160" s="20"/>
      <c r="K160" s="28"/>
    </row>
    <row r="161" spans="1:11" ht="9.75" customHeight="1" x14ac:dyDescent="0.2">
      <c r="B161" s="21"/>
      <c r="C161" s="45" t="s">
        <v>5</v>
      </c>
      <c r="D161" s="44" t="s">
        <v>5</v>
      </c>
      <c r="E161" s="45"/>
      <c r="F161" s="220" t="s">
        <v>241</v>
      </c>
      <c r="G161" s="220" t="s">
        <v>239</v>
      </c>
      <c r="H161" s="22" t="str">
        <f>$H$6</f>
        <v>en %</v>
      </c>
      <c r="I161" s="23"/>
      <c r="K161" s="28"/>
    </row>
    <row r="162" spans="1:11" s="28" customFormat="1" ht="13.5" customHeight="1" x14ac:dyDescent="0.2">
      <c r="A162" s="24"/>
      <c r="B162" s="31" t="s">
        <v>121</v>
      </c>
      <c r="C162" s="30"/>
      <c r="D162" s="30"/>
      <c r="E162" s="30"/>
      <c r="F162" s="222"/>
      <c r="G162" s="222"/>
      <c r="H162" s="178"/>
      <c r="I162" s="36"/>
    </row>
    <row r="163" spans="1:11" s="28" customFormat="1" ht="10.5" customHeight="1" x14ac:dyDescent="0.2">
      <c r="A163" s="24"/>
      <c r="B163" s="16" t="s">
        <v>116</v>
      </c>
      <c r="C163" s="289">
        <v>97945877.139999971</v>
      </c>
      <c r="D163" s="289">
        <v>10804410.049999999</v>
      </c>
      <c r="E163" s="289">
        <v>108750287.18999997</v>
      </c>
      <c r="F163" s="290">
        <v>138006.83999999997</v>
      </c>
      <c r="G163" s="290">
        <v>905012.66000000038</v>
      </c>
      <c r="H163" s="179">
        <v>-0.13785758656457059</v>
      </c>
      <c r="I163" s="36"/>
      <c r="J163" s="5"/>
    </row>
    <row r="164" spans="1:11" s="28" customFormat="1" ht="10.5" customHeight="1" x14ac:dyDescent="0.2">
      <c r="A164" s="24"/>
      <c r="B164" s="16" t="s">
        <v>117</v>
      </c>
      <c r="C164" s="289">
        <v>52020760.299999714</v>
      </c>
      <c r="D164" s="289">
        <v>6829502.0700000077</v>
      </c>
      <c r="E164" s="289">
        <v>58850262.369999714</v>
      </c>
      <c r="F164" s="290">
        <v>4170.34</v>
      </c>
      <c r="G164" s="290">
        <v>419899.14999999997</v>
      </c>
      <c r="H164" s="179">
        <v>-0.17554213255684981</v>
      </c>
      <c r="I164" s="36"/>
      <c r="J164" s="5"/>
    </row>
    <row r="165" spans="1:11" s="28" customFormat="1" ht="10.5" customHeight="1" x14ac:dyDescent="0.2">
      <c r="A165" s="24"/>
      <c r="B165" s="16" t="s">
        <v>118</v>
      </c>
      <c r="C165" s="289">
        <v>1830230.340000001</v>
      </c>
      <c r="D165" s="289">
        <v>39162819.659999996</v>
      </c>
      <c r="E165" s="289">
        <v>40993049.999999993</v>
      </c>
      <c r="F165" s="290"/>
      <c r="G165" s="290">
        <v>213071.12</v>
      </c>
      <c r="H165" s="179">
        <v>-1.2443742175836103E-3</v>
      </c>
      <c r="I165" s="36"/>
      <c r="J165" s="5"/>
    </row>
    <row r="166" spans="1:11" s="28" customFormat="1" ht="10.5" customHeight="1" x14ac:dyDescent="0.2">
      <c r="A166" s="24"/>
      <c r="B166" s="16" t="s">
        <v>166</v>
      </c>
      <c r="C166" s="289">
        <v>17514724.16999995</v>
      </c>
      <c r="D166" s="289">
        <v>1414863.3099999961</v>
      </c>
      <c r="E166" s="289">
        <v>18929587.479999945</v>
      </c>
      <c r="F166" s="290">
        <v>2759.1500000000005</v>
      </c>
      <c r="G166" s="290">
        <v>143380.27000000002</v>
      </c>
      <c r="H166" s="179">
        <v>-0.10983208023228985</v>
      </c>
      <c r="I166" s="36"/>
      <c r="J166" s="5"/>
    </row>
    <row r="167" spans="1:11" s="28" customFormat="1" ht="10.5" customHeight="1" x14ac:dyDescent="0.2">
      <c r="A167" s="24"/>
      <c r="B167" s="16" t="s">
        <v>22</v>
      </c>
      <c r="C167" s="289">
        <v>11848245.120000003</v>
      </c>
      <c r="D167" s="289">
        <v>1408967.7399999998</v>
      </c>
      <c r="E167" s="289">
        <v>13257212.860000003</v>
      </c>
      <c r="F167" s="290">
        <v>744.6</v>
      </c>
      <c r="G167" s="290">
        <v>87923.840000000011</v>
      </c>
      <c r="H167" s="179">
        <v>-0.14205462295514093</v>
      </c>
      <c r="I167" s="36"/>
      <c r="J167" s="5"/>
    </row>
    <row r="168" spans="1:11" s="28" customFormat="1" ht="10.5" customHeight="1" x14ac:dyDescent="0.2">
      <c r="A168" s="24"/>
      <c r="B168" s="16" t="s">
        <v>115</v>
      </c>
      <c r="C168" s="289">
        <v>9926060.3500000183</v>
      </c>
      <c r="D168" s="289">
        <v>8131442.8099999884</v>
      </c>
      <c r="E168" s="289">
        <v>18057503.160000008</v>
      </c>
      <c r="F168" s="290">
        <v>1132432.9899999988</v>
      </c>
      <c r="G168" s="290">
        <v>110021.65000000001</v>
      </c>
      <c r="H168" s="179">
        <v>-1.610129315046982E-2</v>
      </c>
      <c r="I168" s="36"/>
      <c r="J168" s="5"/>
    </row>
    <row r="169" spans="1:11" s="28" customFormat="1" ht="10.5" customHeight="1" x14ac:dyDescent="0.2">
      <c r="A169" s="24"/>
      <c r="B169" s="16" t="s">
        <v>114</v>
      </c>
      <c r="C169" s="289">
        <v>109618.37000000001</v>
      </c>
      <c r="D169" s="289">
        <v>5979022.8799999822</v>
      </c>
      <c r="E169" s="289">
        <v>6088641.2499999823</v>
      </c>
      <c r="F169" s="290">
        <v>1061.8799999999999</v>
      </c>
      <c r="G169" s="290">
        <v>38991.710000000021</v>
      </c>
      <c r="H169" s="179">
        <v>4.1897333081065691E-2</v>
      </c>
      <c r="I169" s="36"/>
      <c r="J169" s="5"/>
    </row>
    <row r="170" spans="1:11" s="28" customFormat="1" ht="10.5" customHeight="1" x14ac:dyDescent="0.2">
      <c r="A170" s="24"/>
      <c r="B170" s="16" t="s">
        <v>100</v>
      </c>
      <c r="C170" s="289">
        <v>3971.36</v>
      </c>
      <c r="D170" s="289">
        <v>3257.61</v>
      </c>
      <c r="E170" s="289">
        <v>7228.97</v>
      </c>
      <c r="F170" s="290"/>
      <c r="G170" s="290">
        <v>70</v>
      </c>
      <c r="H170" s="179">
        <v>0.39192108627674527</v>
      </c>
      <c r="I170" s="36"/>
      <c r="J170" s="5"/>
    </row>
    <row r="171" spans="1:11" s="28" customFormat="1" ht="10.5" customHeight="1" x14ac:dyDescent="0.2">
      <c r="A171" s="24"/>
      <c r="B171" s="16" t="s">
        <v>283</v>
      </c>
      <c r="C171" s="289"/>
      <c r="D171" s="289">
        <v>-10104</v>
      </c>
      <c r="E171" s="289">
        <v>-10104</v>
      </c>
      <c r="F171" s="290"/>
      <c r="G171" s="290">
        <v>-48</v>
      </c>
      <c r="H171" s="179">
        <v>9.6354166666666741E-2</v>
      </c>
      <c r="I171" s="36"/>
      <c r="J171" s="5"/>
    </row>
    <row r="172" spans="1:11" s="28" customFormat="1" ht="12.75" customHeight="1" x14ac:dyDescent="0.2">
      <c r="A172" s="24"/>
      <c r="B172" s="16" t="s">
        <v>416</v>
      </c>
      <c r="C172" s="289"/>
      <c r="D172" s="289"/>
      <c r="E172" s="289"/>
      <c r="F172" s="290"/>
      <c r="G172" s="290"/>
      <c r="H172" s="179"/>
      <c r="I172" s="36"/>
      <c r="J172" s="5"/>
    </row>
    <row r="173" spans="1:11" s="28" customFormat="1" ht="12.75" customHeight="1" x14ac:dyDescent="0.2">
      <c r="A173" s="24"/>
      <c r="B173" s="16" t="s">
        <v>412</v>
      </c>
      <c r="C173" s="289"/>
      <c r="D173" s="289">
        <v>114108.76820000001</v>
      </c>
      <c r="E173" s="289">
        <v>114108.76820000001</v>
      </c>
      <c r="F173" s="290"/>
      <c r="G173" s="290"/>
      <c r="H173" s="179">
        <v>0.52892362132771664</v>
      </c>
      <c r="I173" s="36"/>
      <c r="J173" s="5"/>
    </row>
    <row r="174" spans="1:11" s="28" customFormat="1" ht="12.75" customHeight="1" x14ac:dyDescent="0.2">
      <c r="A174" s="24"/>
      <c r="B174" s="16" t="s">
        <v>374</v>
      </c>
      <c r="C174" s="289">
        <v>162150.19</v>
      </c>
      <c r="D174" s="289">
        <v>126420.52499999997</v>
      </c>
      <c r="E174" s="289">
        <v>288570.71499999997</v>
      </c>
      <c r="F174" s="290"/>
      <c r="G174" s="290">
        <v>804</v>
      </c>
      <c r="H174" s="179">
        <v>0.12001883173270311</v>
      </c>
      <c r="I174" s="36"/>
      <c r="J174" s="5"/>
    </row>
    <row r="175" spans="1:11" s="28" customFormat="1" ht="12.75" customHeight="1" x14ac:dyDescent="0.2">
      <c r="A175" s="24"/>
      <c r="B175" s="574" t="s">
        <v>451</v>
      </c>
      <c r="C175" s="289"/>
      <c r="D175" s="289">
        <v>3672.78</v>
      </c>
      <c r="E175" s="289">
        <v>3672.78</v>
      </c>
      <c r="F175" s="290"/>
      <c r="G175" s="290"/>
      <c r="H175" s="179">
        <v>0.94419564872161321</v>
      </c>
      <c r="I175" s="36"/>
      <c r="J175" s="5"/>
    </row>
    <row r="176" spans="1:11" s="28" customFormat="1" ht="12.75" hidden="1" customHeight="1" x14ac:dyDescent="0.2">
      <c r="A176" s="24"/>
      <c r="B176" s="574"/>
      <c r="C176" s="289"/>
      <c r="D176" s="289"/>
      <c r="E176" s="289"/>
      <c r="F176" s="290"/>
      <c r="G176" s="290"/>
      <c r="H176" s="179"/>
      <c r="I176" s="36"/>
      <c r="J176" s="5"/>
    </row>
    <row r="177" spans="1:11" s="28" customFormat="1" ht="12" customHeight="1" x14ac:dyDescent="0.2">
      <c r="A177" s="24"/>
      <c r="B177" s="269" t="s">
        <v>99</v>
      </c>
      <c r="C177" s="289"/>
      <c r="D177" s="289">
        <v>154793.74</v>
      </c>
      <c r="E177" s="289">
        <v>154793.74</v>
      </c>
      <c r="F177" s="290"/>
      <c r="G177" s="290">
        <v>924</v>
      </c>
      <c r="H177" s="179">
        <v>0.10802808835950795</v>
      </c>
      <c r="I177" s="36"/>
    </row>
    <row r="178" spans="1:11" s="28" customFormat="1" ht="14.25" customHeight="1" x14ac:dyDescent="0.2">
      <c r="A178" s="24"/>
      <c r="B178" s="35" t="s">
        <v>119</v>
      </c>
      <c r="C178" s="291">
        <v>191361637.33999968</v>
      </c>
      <c r="D178" s="291">
        <v>74123177.943199962</v>
      </c>
      <c r="E178" s="291">
        <v>265484815.28319964</v>
      </c>
      <c r="F178" s="292">
        <v>1279175.7999999989</v>
      </c>
      <c r="G178" s="292">
        <v>1920050.4000000006</v>
      </c>
      <c r="H178" s="178">
        <v>-0.1148983725544912</v>
      </c>
      <c r="I178" s="36"/>
      <c r="K178" s="209" t="b">
        <f>IF(ABS(E178-SUM(E163:E177))&lt;0.001,TRUE,FALSE)</f>
        <v>1</v>
      </c>
    </row>
    <row r="179" spans="1:11" s="28" customFormat="1" ht="14.25" customHeight="1" x14ac:dyDescent="0.2">
      <c r="A179" s="24"/>
      <c r="B179" s="31" t="s">
        <v>243</v>
      </c>
      <c r="C179" s="291"/>
      <c r="D179" s="291"/>
      <c r="E179" s="291"/>
      <c r="F179" s="292"/>
      <c r="G179" s="292"/>
      <c r="H179" s="178"/>
      <c r="I179" s="36"/>
    </row>
    <row r="180" spans="1:11" s="28" customFormat="1" ht="10.5" customHeight="1" x14ac:dyDescent="0.2">
      <c r="A180" s="24"/>
      <c r="B180" s="16" t="s">
        <v>22</v>
      </c>
      <c r="C180" s="289">
        <v>19807633.110000018</v>
      </c>
      <c r="D180" s="289">
        <v>14302596.63725001</v>
      </c>
      <c r="E180" s="289">
        <v>34110229.747250035</v>
      </c>
      <c r="F180" s="290"/>
      <c r="G180" s="290">
        <v>112878.66000000002</v>
      </c>
      <c r="H180" s="179">
        <v>0.20629129580515415</v>
      </c>
      <c r="I180" s="36"/>
      <c r="J180" s="5"/>
    </row>
    <row r="181" spans="1:11" s="28" customFormat="1" ht="10.5" customHeight="1" x14ac:dyDescent="0.2">
      <c r="A181" s="24"/>
      <c r="B181" s="16" t="s">
        <v>387</v>
      </c>
      <c r="C181" s="289">
        <v>1706.0233999999998</v>
      </c>
      <c r="D181" s="289">
        <v>39124.651080000011</v>
      </c>
      <c r="E181" s="289">
        <v>40830.674480000009</v>
      </c>
      <c r="F181" s="290"/>
      <c r="G181" s="290">
        <v>103.39885000000001</v>
      </c>
      <c r="H181" s="179">
        <v>0.48081761150560065</v>
      </c>
      <c r="I181" s="36"/>
      <c r="J181" s="5"/>
    </row>
    <row r="182" spans="1:11" s="28" customFormat="1" ht="10.5" customHeight="1" x14ac:dyDescent="0.2">
      <c r="A182" s="24"/>
      <c r="B182" s="16" t="s">
        <v>104</v>
      </c>
      <c r="C182" s="289">
        <v>17299463.680000018</v>
      </c>
      <c r="D182" s="289">
        <v>12470840.379999999</v>
      </c>
      <c r="E182" s="289">
        <v>29770304.060000014</v>
      </c>
      <c r="F182" s="290"/>
      <c r="G182" s="290">
        <v>178414.38</v>
      </c>
      <c r="H182" s="179">
        <v>8.6929343830338457E-2</v>
      </c>
      <c r="I182" s="36"/>
      <c r="J182" s="5"/>
    </row>
    <row r="183" spans="1:11" s="28" customFormat="1" ht="10.5" customHeight="1" x14ac:dyDescent="0.2">
      <c r="A183" s="24"/>
      <c r="B183" s="33" t="s">
        <v>106</v>
      </c>
      <c r="C183" s="289">
        <v>13936043.21000002</v>
      </c>
      <c r="D183" s="289">
        <v>11483300.869999997</v>
      </c>
      <c r="E183" s="289">
        <v>25419344.080000017</v>
      </c>
      <c r="F183" s="290"/>
      <c r="G183" s="290">
        <v>168777.11000000002</v>
      </c>
      <c r="H183" s="179">
        <v>0.10631603206959284</v>
      </c>
      <c r="I183" s="36"/>
      <c r="J183" s="5"/>
    </row>
    <row r="184" spans="1:11" s="28" customFormat="1" ht="10.5" customHeight="1" x14ac:dyDescent="0.2">
      <c r="A184" s="24"/>
      <c r="B184" s="33" t="s">
        <v>304</v>
      </c>
      <c r="C184" s="289">
        <v>233102.27</v>
      </c>
      <c r="D184" s="289">
        <v>852504.3899999999</v>
      </c>
      <c r="E184" s="289">
        <v>1085606.6599999999</v>
      </c>
      <c r="F184" s="290"/>
      <c r="G184" s="290">
        <v>16312.760000000002</v>
      </c>
      <c r="H184" s="179">
        <v>0.15788613908616633</v>
      </c>
      <c r="I184" s="36"/>
      <c r="J184" s="5"/>
    </row>
    <row r="185" spans="1:11" s="28" customFormat="1" ht="10.5" customHeight="1" x14ac:dyDescent="0.2">
      <c r="A185" s="24"/>
      <c r="B185" s="33" t="s">
        <v>305</v>
      </c>
      <c r="C185" s="289">
        <v>541.43999999999994</v>
      </c>
      <c r="D185" s="289">
        <v>98407.76999999999</v>
      </c>
      <c r="E185" s="289">
        <v>98949.209999999977</v>
      </c>
      <c r="F185" s="290"/>
      <c r="G185" s="290">
        <v>1501.03</v>
      </c>
      <c r="H185" s="179">
        <v>-1.8002894706442452E-2</v>
      </c>
      <c r="I185" s="36"/>
      <c r="J185" s="5"/>
    </row>
    <row r="186" spans="1:11" s="28" customFormat="1" ht="10.5" customHeight="1" x14ac:dyDescent="0.2">
      <c r="A186" s="24"/>
      <c r="B186" s="33" t="s">
        <v>306</v>
      </c>
      <c r="C186" s="289">
        <v>5495.3899999999985</v>
      </c>
      <c r="D186" s="289">
        <v>363762.67000000016</v>
      </c>
      <c r="E186" s="289">
        <v>369258.06000000017</v>
      </c>
      <c r="F186" s="290"/>
      <c r="G186" s="290">
        <v>3335.63</v>
      </c>
      <c r="H186" s="179">
        <v>-0.22224860890852438</v>
      </c>
      <c r="I186" s="36"/>
      <c r="J186" s="5"/>
    </row>
    <row r="187" spans="1:11" s="28" customFormat="1" ht="10.5" customHeight="1" x14ac:dyDescent="0.2">
      <c r="A187" s="24"/>
      <c r="B187" s="33" t="s">
        <v>307</v>
      </c>
      <c r="C187" s="289">
        <v>1731497.0199999998</v>
      </c>
      <c r="D187" s="289">
        <v>962883.95000000019</v>
      </c>
      <c r="E187" s="289">
        <v>2694380.9699999997</v>
      </c>
      <c r="F187" s="290"/>
      <c r="G187" s="290">
        <v>12708.81</v>
      </c>
      <c r="H187" s="179">
        <v>5.5247326651012063E-2</v>
      </c>
      <c r="I187" s="36"/>
      <c r="J187" s="5"/>
    </row>
    <row r="188" spans="1:11" s="28" customFormat="1" ht="10.5" customHeight="1" x14ac:dyDescent="0.2">
      <c r="A188" s="24"/>
      <c r="B188" s="33" t="s">
        <v>308</v>
      </c>
      <c r="C188" s="289">
        <v>2401965.5100000026</v>
      </c>
      <c r="D188" s="289">
        <v>1011519.7199999995</v>
      </c>
      <c r="E188" s="289">
        <v>3413485.2300000018</v>
      </c>
      <c r="F188" s="290"/>
      <c r="G188" s="290">
        <v>16789.439999999999</v>
      </c>
      <c r="H188" s="179">
        <v>3.0159957749710253E-2</v>
      </c>
      <c r="I188" s="36"/>
      <c r="J188" s="5"/>
      <c r="K188" s="5"/>
    </row>
    <row r="189" spans="1:11" s="28" customFormat="1" ht="10.5" customHeight="1" x14ac:dyDescent="0.2">
      <c r="A189" s="24"/>
      <c r="B189" s="33" t="s">
        <v>309</v>
      </c>
      <c r="C189" s="289">
        <v>9563441.5800000168</v>
      </c>
      <c r="D189" s="289">
        <v>8194222.3699999973</v>
      </c>
      <c r="E189" s="289">
        <v>17757663.950000018</v>
      </c>
      <c r="F189" s="290"/>
      <c r="G189" s="290">
        <v>118129.44</v>
      </c>
      <c r="H189" s="179">
        <v>0.13856104530473656</v>
      </c>
      <c r="I189" s="36"/>
      <c r="J189" s="5"/>
      <c r="K189" s="5"/>
    </row>
    <row r="190" spans="1:11" ht="10.5" customHeight="1" x14ac:dyDescent="0.2">
      <c r="B190" s="33" t="s">
        <v>105</v>
      </c>
      <c r="C190" s="289">
        <v>3363420.47</v>
      </c>
      <c r="D190" s="289">
        <v>987539.51</v>
      </c>
      <c r="E190" s="289">
        <v>4350959.9800000004</v>
      </c>
      <c r="F190" s="290"/>
      <c r="G190" s="290">
        <v>9637.27</v>
      </c>
      <c r="H190" s="179">
        <v>-1.4013311178409205E-2</v>
      </c>
      <c r="I190" s="34"/>
    </row>
    <row r="191" spans="1:11" ht="10.5" customHeight="1" x14ac:dyDescent="0.2">
      <c r="B191" s="16" t="s">
        <v>116</v>
      </c>
      <c r="C191" s="289">
        <v>18575651.959999997</v>
      </c>
      <c r="D191" s="289">
        <v>2469215.2100000009</v>
      </c>
      <c r="E191" s="289">
        <v>21044867.169999998</v>
      </c>
      <c r="F191" s="290"/>
      <c r="G191" s="290">
        <v>62507.220000000008</v>
      </c>
      <c r="H191" s="179">
        <v>-6.6128018421649726E-2</v>
      </c>
      <c r="I191" s="34"/>
    </row>
    <row r="192" spans="1:11" ht="10.5" customHeight="1" x14ac:dyDescent="0.2">
      <c r="B192" s="16" t="s">
        <v>117</v>
      </c>
      <c r="C192" s="289">
        <v>10954770.130000046</v>
      </c>
      <c r="D192" s="289">
        <v>2008129.3599999994</v>
      </c>
      <c r="E192" s="289">
        <v>12962899.490000047</v>
      </c>
      <c r="F192" s="290"/>
      <c r="G192" s="290">
        <v>31929.510000000006</v>
      </c>
      <c r="H192" s="179">
        <v>-9.3891014151381902E-2</v>
      </c>
      <c r="I192" s="34"/>
      <c r="K192" s="28"/>
    </row>
    <row r="193" spans="1:11" ht="10.5" customHeight="1" x14ac:dyDescent="0.2">
      <c r="B193" s="16" t="s">
        <v>118</v>
      </c>
      <c r="C193" s="289">
        <v>195963.70999999993</v>
      </c>
      <c r="D193" s="289">
        <v>4137812.79</v>
      </c>
      <c r="E193" s="289">
        <v>4333776.5</v>
      </c>
      <c r="F193" s="290"/>
      <c r="G193" s="290">
        <v>2625.16</v>
      </c>
      <c r="H193" s="179">
        <v>0.10441669431036282</v>
      </c>
      <c r="I193" s="34"/>
      <c r="K193" s="28"/>
    </row>
    <row r="194" spans="1:11" s="28" customFormat="1" ht="10.5" customHeight="1" x14ac:dyDescent="0.2">
      <c r="A194" s="24"/>
      <c r="B194" s="16" t="s">
        <v>115</v>
      </c>
      <c r="C194" s="289">
        <v>1868575.9499999983</v>
      </c>
      <c r="D194" s="289">
        <v>2460798.4700000016</v>
      </c>
      <c r="E194" s="289">
        <v>4329374.42</v>
      </c>
      <c r="F194" s="290"/>
      <c r="G194" s="290">
        <v>9731.0300000000007</v>
      </c>
      <c r="H194" s="179">
        <v>6.0174198958591774E-2</v>
      </c>
      <c r="I194" s="36"/>
      <c r="J194" s="5"/>
    </row>
    <row r="195" spans="1:11" s="28" customFormat="1" ht="10.5" customHeight="1" x14ac:dyDescent="0.2">
      <c r="A195" s="24"/>
      <c r="B195" s="16" t="s">
        <v>114</v>
      </c>
      <c r="C195" s="289">
        <v>16610.139999999989</v>
      </c>
      <c r="D195" s="289">
        <v>1933850.0700000024</v>
      </c>
      <c r="E195" s="289">
        <v>1950460.2100000023</v>
      </c>
      <c r="F195" s="290"/>
      <c r="G195" s="290">
        <v>5356.8000000000011</v>
      </c>
      <c r="H195" s="179">
        <v>0.10321194053407501</v>
      </c>
      <c r="I195" s="36"/>
      <c r="J195" s="5"/>
      <c r="K195" s="5"/>
    </row>
    <row r="196" spans="1:11" s="28" customFormat="1" ht="10.5" customHeight="1" x14ac:dyDescent="0.2">
      <c r="A196" s="24"/>
      <c r="B196" s="16" t="s">
        <v>95</v>
      </c>
      <c r="C196" s="289">
        <v>173630.74000000008</v>
      </c>
      <c r="D196" s="289">
        <v>870598.62000000011</v>
      </c>
      <c r="E196" s="289">
        <v>1044229.3600000002</v>
      </c>
      <c r="F196" s="290"/>
      <c r="G196" s="290">
        <v>3483.1200000000003</v>
      </c>
      <c r="H196" s="179">
        <v>0.13392367520456894</v>
      </c>
      <c r="I196" s="36"/>
      <c r="J196" s="5"/>
      <c r="K196" s="5"/>
    </row>
    <row r="197" spans="1:11" ht="10.5" customHeight="1" x14ac:dyDescent="0.2">
      <c r="B197" s="16" t="s">
        <v>381</v>
      </c>
      <c r="C197" s="289">
        <v>9230156.4400000013</v>
      </c>
      <c r="D197" s="289">
        <v>1318586.155000001</v>
      </c>
      <c r="E197" s="289">
        <v>10548742.595000001</v>
      </c>
      <c r="F197" s="290"/>
      <c r="G197" s="290">
        <v>53292.399999999972</v>
      </c>
      <c r="H197" s="179">
        <v>0.69268156914113854</v>
      </c>
      <c r="I197" s="20"/>
    </row>
    <row r="198" spans="1:11" ht="10.5" customHeight="1" x14ac:dyDescent="0.2">
      <c r="B198" s="16" t="s">
        <v>418</v>
      </c>
      <c r="C198" s="289"/>
      <c r="D198" s="289">
        <v>2463</v>
      </c>
      <c r="E198" s="289">
        <v>2463</v>
      </c>
      <c r="F198" s="290"/>
      <c r="G198" s="290"/>
      <c r="H198" s="179"/>
      <c r="I198" s="34"/>
    </row>
    <row r="199" spans="1:11" ht="10.5" customHeight="1" x14ac:dyDescent="0.2">
      <c r="B199" s="16" t="s">
        <v>444</v>
      </c>
      <c r="C199" s="289"/>
      <c r="D199" s="289"/>
      <c r="E199" s="289"/>
      <c r="F199" s="290"/>
      <c r="G199" s="290"/>
      <c r="H199" s="179"/>
      <c r="I199" s="34"/>
    </row>
    <row r="200" spans="1:11" ht="10.5" customHeight="1" x14ac:dyDescent="0.2">
      <c r="B200" s="16" t="s">
        <v>441</v>
      </c>
      <c r="C200" s="289"/>
      <c r="D200" s="289">
        <v>463487.2350000001</v>
      </c>
      <c r="E200" s="289">
        <v>463487.2350000001</v>
      </c>
      <c r="F200" s="290"/>
      <c r="G200" s="290"/>
      <c r="H200" s="179">
        <v>0.20044583907257363</v>
      </c>
      <c r="I200" s="34"/>
    </row>
    <row r="201" spans="1:11" ht="10.5" customHeight="1" x14ac:dyDescent="0.2">
      <c r="B201" s="16" t="s">
        <v>346</v>
      </c>
      <c r="C201" s="289"/>
      <c r="D201" s="289"/>
      <c r="E201" s="289"/>
      <c r="F201" s="290"/>
      <c r="G201" s="290"/>
      <c r="H201" s="179"/>
      <c r="I201" s="20"/>
    </row>
    <row r="202" spans="1:11" ht="10.5" customHeight="1" x14ac:dyDescent="0.2">
      <c r="B202" s="16" t="s">
        <v>350</v>
      </c>
      <c r="C202" s="289"/>
      <c r="D202" s="289">
        <v>383876.45062800002</v>
      </c>
      <c r="E202" s="289">
        <v>383876.45062800002</v>
      </c>
      <c r="F202" s="290"/>
      <c r="G202" s="290"/>
      <c r="H202" s="179"/>
      <c r="I202" s="20"/>
    </row>
    <row r="203" spans="1:11" ht="10.5" customHeight="1" x14ac:dyDescent="0.2">
      <c r="B203" s="16" t="s">
        <v>313</v>
      </c>
      <c r="C203" s="289"/>
      <c r="D203" s="289"/>
      <c r="E203" s="289"/>
      <c r="F203" s="290"/>
      <c r="G203" s="290"/>
      <c r="H203" s="179"/>
      <c r="I203" s="20"/>
    </row>
    <row r="204" spans="1:11" ht="10.5" customHeight="1" x14ac:dyDescent="0.2">
      <c r="B204" s="16" t="s">
        <v>351</v>
      </c>
      <c r="C204" s="289"/>
      <c r="D204" s="289"/>
      <c r="E204" s="289"/>
      <c r="F204" s="290"/>
      <c r="G204" s="290"/>
      <c r="H204" s="179"/>
      <c r="I204" s="20"/>
    </row>
    <row r="205" spans="1:11" ht="10.5" customHeight="1" x14ac:dyDescent="0.2">
      <c r="B205" s="269" t="s">
        <v>412</v>
      </c>
      <c r="C205" s="289"/>
      <c r="D205" s="289"/>
      <c r="E205" s="289"/>
      <c r="F205" s="290"/>
      <c r="G205" s="290"/>
      <c r="H205" s="179"/>
      <c r="I205" s="34"/>
    </row>
    <row r="206" spans="1:11" ht="10.5" customHeight="1" x14ac:dyDescent="0.2">
      <c r="B206" s="16" t="s">
        <v>100</v>
      </c>
      <c r="C206" s="289">
        <v>68903.49000000002</v>
      </c>
      <c r="D206" s="289">
        <v>444448.77999999997</v>
      </c>
      <c r="E206" s="289">
        <v>513352.26999999996</v>
      </c>
      <c r="F206" s="290"/>
      <c r="G206" s="290">
        <v>1642.98</v>
      </c>
      <c r="H206" s="179">
        <v>0.13899341294855017</v>
      </c>
      <c r="I206" s="34"/>
    </row>
    <row r="207" spans="1:11" ht="10.5" customHeight="1" x14ac:dyDescent="0.2">
      <c r="B207" s="16" t="s">
        <v>388</v>
      </c>
      <c r="C207" s="289">
        <v>733.47660000000042</v>
      </c>
      <c r="D207" s="289">
        <v>20542.548920000005</v>
      </c>
      <c r="E207" s="289">
        <v>21276.025520000007</v>
      </c>
      <c r="F207" s="290"/>
      <c r="G207" s="290">
        <v>48.601149999999997</v>
      </c>
      <c r="H207" s="179">
        <v>0.53175803530712562</v>
      </c>
      <c r="I207" s="34"/>
    </row>
    <row r="208" spans="1:11" ht="10.5" customHeight="1" x14ac:dyDescent="0.2">
      <c r="B208" s="16" t="s">
        <v>94</v>
      </c>
      <c r="C208" s="289">
        <v>709.49999999999989</v>
      </c>
      <c r="D208" s="289">
        <v>18748</v>
      </c>
      <c r="E208" s="289">
        <v>19457.5</v>
      </c>
      <c r="F208" s="290"/>
      <c r="G208" s="290"/>
      <c r="H208" s="179">
        <v>-0.40356899165686289</v>
      </c>
      <c r="I208" s="34"/>
      <c r="K208" s="28"/>
    </row>
    <row r="209" spans="1:11" ht="10.5" customHeight="1" x14ac:dyDescent="0.2">
      <c r="B209" s="16" t="s">
        <v>92</v>
      </c>
      <c r="C209" s="289">
        <v>25496.350000000002</v>
      </c>
      <c r="D209" s="289">
        <v>4791.8200000000006</v>
      </c>
      <c r="E209" s="289">
        <v>30288.170000000006</v>
      </c>
      <c r="F209" s="290"/>
      <c r="G209" s="290">
        <v>70</v>
      </c>
      <c r="H209" s="179">
        <v>-4.5692928973397939E-2</v>
      </c>
      <c r="I209" s="34"/>
    </row>
    <row r="210" spans="1:11" s="28" customFormat="1" ht="10.5" customHeight="1" x14ac:dyDescent="0.2">
      <c r="A210" s="24"/>
      <c r="B210" s="16" t="s">
        <v>93</v>
      </c>
      <c r="C210" s="289">
        <v>25271.840000000007</v>
      </c>
      <c r="D210" s="289">
        <v>2734</v>
      </c>
      <c r="E210" s="289">
        <v>28005.840000000007</v>
      </c>
      <c r="F210" s="290"/>
      <c r="G210" s="290"/>
      <c r="H210" s="179">
        <v>5.2664980085519453E-3</v>
      </c>
      <c r="I210" s="27"/>
      <c r="J210" s="5"/>
      <c r="K210" s="5"/>
    </row>
    <row r="211" spans="1:11" ht="10.5" customHeight="1" x14ac:dyDescent="0.2">
      <c r="B211" s="16" t="s">
        <v>303</v>
      </c>
      <c r="C211" s="289"/>
      <c r="D211" s="289"/>
      <c r="E211" s="289"/>
      <c r="F211" s="290"/>
      <c r="G211" s="290"/>
      <c r="H211" s="179"/>
      <c r="I211" s="34"/>
    </row>
    <row r="212" spans="1:11" ht="10.5" customHeight="1" x14ac:dyDescent="0.2">
      <c r="B212" s="16" t="s">
        <v>123</v>
      </c>
      <c r="C212" s="289">
        <v>102416.83000000006</v>
      </c>
      <c r="D212" s="289">
        <v>488034.0500000001</v>
      </c>
      <c r="E212" s="289">
        <v>590450.88000000012</v>
      </c>
      <c r="F212" s="290"/>
      <c r="G212" s="290">
        <v>1082.8</v>
      </c>
      <c r="H212" s="179">
        <v>4.5564608917008531E-2</v>
      </c>
      <c r="I212" s="34"/>
    </row>
    <row r="213" spans="1:11" ht="10.5" customHeight="1" x14ac:dyDescent="0.2">
      <c r="B213" s="16" t="s">
        <v>107</v>
      </c>
      <c r="C213" s="289"/>
      <c r="D213" s="289">
        <v>500</v>
      </c>
      <c r="E213" s="289">
        <v>500</v>
      </c>
      <c r="F213" s="290"/>
      <c r="G213" s="290"/>
      <c r="H213" s="179"/>
      <c r="I213" s="20"/>
    </row>
    <row r="214" spans="1:11" ht="10.5" customHeight="1" x14ac:dyDescent="0.2">
      <c r="B214" s="33" t="s">
        <v>110</v>
      </c>
      <c r="C214" s="289"/>
      <c r="D214" s="289"/>
      <c r="E214" s="289"/>
      <c r="F214" s="290"/>
      <c r="G214" s="290"/>
      <c r="H214" s="179"/>
      <c r="I214" s="34"/>
    </row>
    <row r="215" spans="1:11" ht="10.5" customHeight="1" x14ac:dyDescent="0.2">
      <c r="B215" s="33" t="s">
        <v>109</v>
      </c>
      <c r="C215" s="289"/>
      <c r="D215" s="289"/>
      <c r="E215" s="289"/>
      <c r="F215" s="290"/>
      <c r="G215" s="290"/>
      <c r="H215" s="179"/>
      <c r="I215" s="34"/>
    </row>
    <row r="216" spans="1:11" ht="10.5" customHeight="1" x14ac:dyDescent="0.2">
      <c r="B216" s="33" t="s">
        <v>111</v>
      </c>
      <c r="C216" s="289"/>
      <c r="D216" s="289">
        <v>500</v>
      </c>
      <c r="E216" s="289">
        <v>500</v>
      </c>
      <c r="F216" s="290"/>
      <c r="G216" s="290"/>
      <c r="H216" s="179"/>
      <c r="I216" s="34"/>
      <c r="K216" s="28"/>
    </row>
    <row r="217" spans="1:11" ht="10.5" customHeight="1" x14ac:dyDescent="0.2">
      <c r="B217" s="33" t="s">
        <v>112</v>
      </c>
      <c r="C217" s="289"/>
      <c r="D217" s="289"/>
      <c r="E217" s="289"/>
      <c r="F217" s="290"/>
      <c r="G217" s="290"/>
      <c r="H217" s="179"/>
      <c r="I217" s="34"/>
      <c r="K217" s="28"/>
    </row>
    <row r="218" spans="1:11" s="28" customFormat="1" ht="10.5" customHeight="1" x14ac:dyDescent="0.2">
      <c r="A218" s="24"/>
      <c r="B218" s="16" t="s">
        <v>256</v>
      </c>
      <c r="C218" s="289">
        <v>5478.9</v>
      </c>
      <c r="D218" s="289">
        <v>12422</v>
      </c>
      <c r="E218" s="289">
        <v>17900.900000000001</v>
      </c>
      <c r="F218" s="290"/>
      <c r="G218" s="290"/>
      <c r="H218" s="179"/>
      <c r="I218" s="47"/>
      <c r="J218" s="5"/>
    </row>
    <row r="219" spans="1:11" s="28" customFormat="1" ht="10.5" customHeight="1" x14ac:dyDescent="0.2">
      <c r="A219" s="24"/>
      <c r="B219" s="16" t="s">
        <v>96</v>
      </c>
      <c r="C219" s="289"/>
      <c r="D219" s="289"/>
      <c r="E219" s="289"/>
      <c r="F219" s="290"/>
      <c r="G219" s="290"/>
      <c r="H219" s="179"/>
      <c r="I219" s="47"/>
      <c r="J219" s="5"/>
    </row>
    <row r="220" spans="1:11" s="28" customFormat="1" ht="10.5" customHeight="1" x14ac:dyDescent="0.2">
      <c r="A220" s="24"/>
      <c r="B220" s="16" t="s">
        <v>103</v>
      </c>
      <c r="C220" s="295"/>
      <c r="D220" s="295"/>
      <c r="E220" s="295"/>
      <c r="F220" s="296"/>
      <c r="G220" s="296"/>
      <c r="H220" s="190"/>
      <c r="I220" s="47"/>
      <c r="J220" s="5"/>
    </row>
    <row r="221" spans="1:11" s="28" customFormat="1" ht="10.5" customHeight="1" x14ac:dyDescent="0.2">
      <c r="A221" s="24"/>
      <c r="B221" s="16" t="s">
        <v>91</v>
      </c>
      <c r="C221" s="295">
        <v>10966.92</v>
      </c>
      <c r="D221" s="295">
        <v>5402.24</v>
      </c>
      <c r="E221" s="295">
        <v>16369.16</v>
      </c>
      <c r="F221" s="296"/>
      <c r="G221" s="296">
        <v>500</v>
      </c>
      <c r="H221" s="190">
        <v>0.25487448311390426</v>
      </c>
      <c r="I221" s="47"/>
      <c r="J221" s="5"/>
    </row>
    <row r="222" spans="1:11" s="28" customFormat="1" ht="10.5" customHeight="1" x14ac:dyDescent="0.2">
      <c r="A222" s="24"/>
      <c r="B222" s="16" t="s">
        <v>382</v>
      </c>
      <c r="C222" s="295"/>
      <c r="D222" s="295">
        <v>320</v>
      </c>
      <c r="E222" s="295">
        <v>320</v>
      </c>
      <c r="F222" s="296"/>
      <c r="G222" s="296"/>
      <c r="H222" s="190">
        <v>-0.50769230769230766</v>
      </c>
      <c r="I222" s="47"/>
      <c r="J222" s="5"/>
    </row>
    <row r="223" spans="1:11" s="28" customFormat="1" ht="10.5" customHeight="1" x14ac:dyDescent="0.2">
      <c r="A223" s="24"/>
      <c r="B223" s="268" t="s">
        <v>255</v>
      </c>
      <c r="C223" s="295"/>
      <c r="D223" s="295">
        <v>25650</v>
      </c>
      <c r="E223" s="295">
        <v>25650</v>
      </c>
      <c r="F223" s="296"/>
      <c r="G223" s="296">
        <v>150</v>
      </c>
      <c r="H223" s="190">
        <v>0.1875</v>
      </c>
      <c r="I223" s="47"/>
      <c r="J223" s="5"/>
    </row>
    <row r="224" spans="1:11" s="28" customFormat="1" ht="10.5" customHeight="1" x14ac:dyDescent="0.2">
      <c r="A224" s="24"/>
      <c r="B224" s="16" t="s">
        <v>254</v>
      </c>
      <c r="C224" s="295"/>
      <c r="D224" s="295"/>
      <c r="E224" s="295"/>
      <c r="F224" s="296"/>
      <c r="G224" s="296"/>
      <c r="H224" s="190"/>
      <c r="I224" s="47"/>
      <c r="J224" s="5"/>
    </row>
    <row r="225" spans="1:11" s="28" customFormat="1" ht="10.5" customHeight="1" x14ac:dyDescent="0.2">
      <c r="A225" s="24"/>
      <c r="B225" s="16" t="s">
        <v>97</v>
      </c>
      <c r="C225" s="295"/>
      <c r="D225" s="295"/>
      <c r="E225" s="295"/>
      <c r="F225" s="296"/>
      <c r="G225" s="296"/>
      <c r="H225" s="190"/>
      <c r="I225" s="47"/>
      <c r="J225" s="5"/>
    </row>
    <row r="226" spans="1:11" s="28" customFormat="1" ht="10.5" customHeight="1" x14ac:dyDescent="0.2">
      <c r="A226" s="24"/>
      <c r="B226" s="16" t="s">
        <v>380</v>
      </c>
      <c r="C226" s="295"/>
      <c r="D226" s="295"/>
      <c r="E226" s="295"/>
      <c r="F226" s="296"/>
      <c r="G226" s="296"/>
      <c r="H226" s="190"/>
      <c r="I226" s="47"/>
      <c r="J226" s="5"/>
    </row>
    <row r="227" spans="1:11" s="28" customFormat="1" ht="10.5" customHeight="1" x14ac:dyDescent="0.2">
      <c r="A227" s="24"/>
      <c r="B227" s="16" t="s">
        <v>419</v>
      </c>
      <c r="C227" s="295"/>
      <c r="D227" s="295">
        <v>127412.27925200001</v>
      </c>
      <c r="E227" s="295">
        <v>127412.27925200001</v>
      </c>
      <c r="F227" s="296"/>
      <c r="G227" s="296"/>
      <c r="H227" s="190"/>
      <c r="I227" s="47"/>
      <c r="J227" s="5"/>
    </row>
    <row r="228" spans="1:11" s="28" customFormat="1" ht="10.5" customHeight="1" x14ac:dyDescent="0.2">
      <c r="A228" s="24"/>
      <c r="B228" s="16" t="s">
        <v>491</v>
      </c>
      <c r="C228" s="295"/>
      <c r="D228" s="295"/>
      <c r="E228" s="295"/>
      <c r="F228" s="296"/>
      <c r="G228" s="296"/>
      <c r="H228" s="190"/>
      <c r="I228" s="47"/>
      <c r="J228" s="5"/>
    </row>
    <row r="229" spans="1:11" s="28" customFormat="1" ht="10.5" customHeight="1" x14ac:dyDescent="0.2">
      <c r="A229" s="24"/>
      <c r="B229" s="16" t="s">
        <v>489</v>
      </c>
      <c r="C229" s="295"/>
      <c r="D229" s="295">
        <v>7371.2</v>
      </c>
      <c r="E229" s="295">
        <v>7371.2</v>
      </c>
      <c r="F229" s="296"/>
      <c r="G229" s="296"/>
      <c r="H229" s="190"/>
      <c r="I229" s="47"/>
      <c r="J229" s="5"/>
    </row>
    <row r="230" spans="1:11" s="28" customFormat="1" ht="10.5" customHeight="1" x14ac:dyDescent="0.2">
      <c r="A230" s="24"/>
      <c r="B230" s="16" t="s">
        <v>374</v>
      </c>
      <c r="C230" s="295">
        <v>15967.8</v>
      </c>
      <c r="D230" s="295">
        <v>10171.500000000005</v>
      </c>
      <c r="E230" s="295">
        <v>26139.300000000003</v>
      </c>
      <c r="F230" s="296"/>
      <c r="G230" s="296">
        <v>153</v>
      </c>
      <c r="H230" s="190">
        <v>0.41420708062781442</v>
      </c>
      <c r="I230" s="47"/>
      <c r="J230" s="5"/>
    </row>
    <row r="231" spans="1:11" s="28" customFormat="1" ht="10.5" customHeight="1" x14ac:dyDescent="0.2">
      <c r="A231" s="24"/>
      <c r="B231" s="16" t="s">
        <v>420</v>
      </c>
      <c r="C231" s="295"/>
      <c r="D231" s="295">
        <v>69262.5</v>
      </c>
      <c r="E231" s="295">
        <v>69262.5</v>
      </c>
      <c r="F231" s="296"/>
      <c r="G231" s="296"/>
      <c r="H231" s="190">
        <v>0.54319613421317325</v>
      </c>
      <c r="I231" s="47"/>
      <c r="J231" s="5"/>
    </row>
    <row r="232" spans="1:11" s="28" customFormat="1" ht="10.5" customHeight="1" x14ac:dyDescent="0.2">
      <c r="A232" s="24"/>
      <c r="B232" s="574" t="s">
        <v>460</v>
      </c>
      <c r="C232" s="295"/>
      <c r="D232" s="295"/>
      <c r="E232" s="295"/>
      <c r="F232" s="296"/>
      <c r="G232" s="296"/>
      <c r="H232" s="190"/>
      <c r="I232" s="47"/>
      <c r="J232" s="5"/>
    </row>
    <row r="233" spans="1:11" s="28" customFormat="1" ht="10.5" hidden="1" customHeight="1" x14ac:dyDescent="0.2">
      <c r="A233" s="24"/>
      <c r="B233" s="574"/>
      <c r="C233" s="295"/>
      <c r="D233" s="295"/>
      <c r="E233" s="295"/>
      <c r="F233" s="296"/>
      <c r="G233" s="296"/>
      <c r="H233" s="190"/>
      <c r="I233" s="47"/>
      <c r="J233" s="5"/>
    </row>
    <row r="234" spans="1:11" s="28" customFormat="1" ht="10.5" customHeight="1" x14ac:dyDescent="0.2">
      <c r="A234" s="24"/>
      <c r="B234" s="16" t="s">
        <v>99</v>
      </c>
      <c r="C234" s="295">
        <v>38308.240000000005</v>
      </c>
      <c r="D234" s="295">
        <v>177634.08390200004</v>
      </c>
      <c r="E234" s="295">
        <v>215942.32390200006</v>
      </c>
      <c r="F234" s="296"/>
      <c r="G234" s="296">
        <v>679.95757200000003</v>
      </c>
      <c r="H234" s="190">
        <v>0.31933595453068886</v>
      </c>
      <c r="I234" s="47"/>
      <c r="J234" s="5"/>
      <c r="K234" s="5"/>
    </row>
    <row r="235" spans="1:11" s="28" customFormat="1" ht="10.5" customHeight="1" x14ac:dyDescent="0.2">
      <c r="A235" s="24"/>
      <c r="B235" s="16" t="s">
        <v>283</v>
      </c>
      <c r="C235" s="295"/>
      <c r="D235" s="295">
        <v>-96048</v>
      </c>
      <c r="E235" s="295">
        <v>-96048</v>
      </c>
      <c r="F235" s="296"/>
      <c r="G235" s="296">
        <v>-288</v>
      </c>
      <c r="H235" s="190">
        <v>0.18965517241379315</v>
      </c>
      <c r="I235" s="47"/>
      <c r="J235" s="5"/>
    </row>
    <row r="236" spans="1:11" s="28" customFormat="1" ht="12.75" customHeight="1" x14ac:dyDescent="0.2">
      <c r="A236" s="24"/>
      <c r="B236" s="16" t="s">
        <v>279</v>
      </c>
      <c r="C236" s="295">
        <v>15</v>
      </c>
      <c r="D236" s="295">
        <v>-1559529</v>
      </c>
      <c r="E236" s="295">
        <v>-1559514</v>
      </c>
      <c r="F236" s="296"/>
      <c r="G236" s="296">
        <v>-6473</v>
      </c>
      <c r="H236" s="190">
        <v>0.17654327973112127</v>
      </c>
      <c r="I236" s="47"/>
    </row>
    <row r="237" spans="1:11" ht="10.5" customHeight="1" x14ac:dyDescent="0.2">
      <c r="B237" s="35" t="s">
        <v>245</v>
      </c>
      <c r="C237" s="297">
        <v>78418430.230000064</v>
      </c>
      <c r="D237" s="297">
        <v>42621247.031032011</v>
      </c>
      <c r="E237" s="297">
        <v>121039677.26103209</v>
      </c>
      <c r="F237" s="298"/>
      <c r="G237" s="298">
        <v>457888.01757200004</v>
      </c>
      <c r="H237" s="180">
        <v>0.10080183971447232</v>
      </c>
      <c r="I237" s="47"/>
      <c r="K237" s="209" t="b">
        <f>IF(ABS(E237-SUM(E180:E182,E191:E213,E218:E236))&lt;0.001,TRUE,FALSE)</f>
        <v>1</v>
      </c>
    </row>
    <row r="238" spans="1:11" ht="10.5" customHeight="1" x14ac:dyDescent="0.2">
      <c r="B238" s="31" t="s">
        <v>278</v>
      </c>
      <c r="C238" s="297"/>
      <c r="D238" s="297"/>
      <c r="E238" s="297"/>
      <c r="F238" s="298"/>
      <c r="G238" s="298"/>
      <c r="H238" s="180"/>
      <c r="I238" s="47"/>
    </row>
    <row r="239" spans="1:11" ht="10.5" customHeight="1" x14ac:dyDescent="0.2">
      <c r="B239" s="16" t="s">
        <v>22</v>
      </c>
      <c r="C239" s="295">
        <v>439278255.6000008</v>
      </c>
      <c r="D239" s="295">
        <v>258957314.1491996</v>
      </c>
      <c r="E239" s="295">
        <v>698235569.74920058</v>
      </c>
      <c r="F239" s="296">
        <v>30160167.289999969</v>
      </c>
      <c r="G239" s="296">
        <v>3980492.9552500015</v>
      </c>
      <c r="H239" s="190">
        <v>6.2570342634863829E-2</v>
      </c>
      <c r="I239" s="47"/>
    </row>
    <row r="240" spans="1:11" ht="10.5" customHeight="1" x14ac:dyDescent="0.2">
      <c r="B240" s="16" t="s">
        <v>387</v>
      </c>
      <c r="C240" s="295">
        <v>43271.135676999977</v>
      </c>
      <c r="D240" s="295">
        <v>135963.17780199987</v>
      </c>
      <c r="E240" s="295">
        <v>179234.31347899989</v>
      </c>
      <c r="F240" s="296">
        <v>4129.2080999999998</v>
      </c>
      <c r="G240" s="296">
        <v>809.50805000000003</v>
      </c>
      <c r="H240" s="190"/>
      <c r="I240" s="47"/>
    </row>
    <row r="241" spans="2:9" ht="10.5" customHeight="1" x14ac:dyDescent="0.2">
      <c r="B241" s="16" t="s">
        <v>104</v>
      </c>
      <c r="C241" s="295">
        <v>308914329.64000016</v>
      </c>
      <c r="D241" s="295">
        <v>582516861.73999953</v>
      </c>
      <c r="E241" s="295">
        <v>891431191.37999964</v>
      </c>
      <c r="F241" s="296">
        <v>291951581.47999972</v>
      </c>
      <c r="G241" s="296">
        <v>5428512.4800000004</v>
      </c>
      <c r="H241" s="190">
        <v>3.4558259146419745E-2</v>
      </c>
      <c r="I241" s="47"/>
    </row>
    <row r="242" spans="2:9" ht="10.5" customHeight="1" x14ac:dyDescent="0.2">
      <c r="B242" s="33" t="s">
        <v>106</v>
      </c>
      <c r="C242" s="295">
        <v>284156108.08000016</v>
      </c>
      <c r="D242" s="295">
        <v>573234736.08999968</v>
      </c>
      <c r="E242" s="295">
        <v>857390844.16999984</v>
      </c>
      <c r="F242" s="296">
        <v>287816860.92999965</v>
      </c>
      <c r="G242" s="296">
        <v>5203527.6099999994</v>
      </c>
      <c r="H242" s="190">
        <v>3.7817769200089613E-2</v>
      </c>
      <c r="I242" s="47"/>
    </row>
    <row r="243" spans="2:9" ht="10.5" customHeight="1" x14ac:dyDescent="0.2">
      <c r="B243" s="33" t="s">
        <v>304</v>
      </c>
      <c r="C243" s="295">
        <v>7559981.4799999986</v>
      </c>
      <c r="D243" s="295">
        <v>138287483.10000002</v>
      </c>
      <c r="E243" s="295">
        <v>145847464.58000001</v>
      </c>
      <c r="F243" s="296">
        <v>116266407.06000002</v>
      </c>
      <c r="G243" s="296">
        <v>938743.38999999978</v>
      </c>
      <c r="H243" s="190">
        <v>7.250457362120577E-2</v>
      </c>
      <c r="I243" s="47"/>
    </row>
    <row r="244" spans="2:9" ht="10.5" customHeight="1" x14ac:dyDescent="0.2">
      <c r="B244" s="33" t="s">
        <v>305</v>
      </c>
      <c r="C244" s="295">
        <v>33692.54000000003</v>
      </c>
      <c r="D244" s="295">
        <v>3897622.99</v>
      </c>
      <c r="E244" s="295">
        <v>3931315.5300000003</v>
      </c>
      <c r="F244" s="296">
        <v>3776339.24</v>
      </c>
      <c r="G244" s="296">
        <v>18337.95</v>
      </c>
      <c r="H244" s="190">
        <v>-6.4198662671785534E-2</v>
      </c>
      <c r="I244" s="47"/>
    </row>
    <row r="245" spans="2:9" ht="10.5" customHeight="1" x14ac:dyDescent="0.2">
      <c r="B245" s="33" t="s">
        <v>306</v>
      </c>
      <c r="C245" s="295">
        <v>410835.64000000019</v>
      </c>
      <c r="D245" s="295">
        <v>63286804.549999885</v>
      </c>
      <c r="E245" s="295">
        <v>63697640.189999878</v>
      </c>
      <c r="F245" s="296">
        <v>61867055.909999877</v>
      </c>
      <c r="G245" s="296">
        <v>385756.23</v>
      </c>
      <c r="H245" s="190">
        <v>6.3585072579699142E-2</v>
      </c>
      <c r="I245" s="47"/>
    </row>
    <row r="246" spans="2:9" ht="10.5" customHeight="1" x14ac:dyDescent="0.2">
      <c r="B246" s="33" t="s">
        <v>307</v>
      </c>
      <c r="C246" s="295">
        <v>68989323.830000117</v>
      </c>
      <c r="D246" s="295">
        <v>58964368.389999911</v>
      </c>
      <c r="E246" s="295">
        <v>127953692.22000004</v>
      </c>
      <c r="F246" s="296">
        <v>5998227.9800000014</v>
      </c>
      <c r="G246" s="296">
        <v>801476.63</v>
      </c>
      <c r="H246" s="190">
        <v>-1.0177177755358313E-3</v>
      </c>
      <c r="I246" s="47"/>
    </row>
    <row r="247" spans="2:9" ht="10.5" customHeight="1" x14ac:dyDescent="0.2">
      <c r="B247" s="33" t="s">
        <v>308</v>
      </c>
      <c r="C247" s="295">
        <v>91543446.330000013</v>
      </c>
      <c r="D247" s="295">
        <v>82477448.099999934</v>
      </c>
      <c r="E247" s="295">
        <v>174020894.42999998</v>
      </c>
      <c r="F247" s="296">
        <v>24861896.609999947</v>
      </c>
      <c r="G247" s="296">
        <v>979179.59</v>
      </c>
      <c r="H247" s="190">
        <v>4.4019905473019705E-2</v>
      </c>
      <c r="I247" s="47"/>
    </row>
    <row r="248" spans="2:9" ht="10.5" customHeight="1" x14ac:dyDescent="0.2">
      <c r="B248" s="33" t="s">
        <v>309</v>
      </c>
      <c r="C248" s="295">
        <v>115618828.26000011</v>
      </c>
      <c r="D248" s="295">
        <v>226321008.9599998</v>
      </c>
      <c r="E248" s="295">
        <v>341939837.21999991</v>
      </c>
      <c r="F248" s="296">
        <v>75046934.129999876</v>
      </c>
      <c r="G248" s="296">
        <v>2080033.8199999998</v>
      </c>
      <c r="H248" s="190">
        <v>3.2109419554356089E-2</v>
      </c>
      <c r="I248" s="47"/>
    </row>
    <row r="249" spans="2:9" ht="10.5" customHeight="1" x14ac:dyDescent="0.2">
      <c r="B249" s="33" t="s">
        <v>105</v>
      </c>
      <c r="C249" s="295">
        <v>24758221.559999947</v>
      </c>
      <c r="D249" s="295">
        <v>9282125.6499999985</v>
      </c>
      <c r="E249" s="295">
        <v>34040347.209999949</v>
      </c>
      <c r="F249" s="296">
        <v>4134720.5500000026</v>
      </c>
      <c r="G249" s="296">
        <v>224984.87000000005</v>
      </c>
      <c r="H249" s="190">
        <v>-4.1283158036042544E-2</v>
      </c>
      <c r="I249" s="47"/>
    </row>
    <row r="250" spans="2:9" ht="10.5" customHeight="1" x14ac:dyDescent="0.2">
      <c r="B250" s="16" t="s">
        <v>116</v>
      </c>
      <c r="C250" s="295">
        <v>116521529.09999996</v>
      </c>
      <c r="D250" s="295">
        <v>13273625.26</v>
      </c>
      <c r="E250" s="295">
        <v>129795154.35999995</v>
      </c>
      <c r="F250" s="296">
        <v>138006.83999999997</v>
      </c>
      <c r="G250" s="296">
        <v>967519.88000000047</v>
      </c>
      <c r="H250" s="190">
        <v>-0.12698531911739774</v>
      </c>
      <c r="I250" s="47"/>
    </row>
    <row r="251" spans="2:9" ht="10.5" customHeight="1" x14ac:dyDescent="0.2">
      <c r="B251" s="16" t="s">
        <v>117</v>
      </c>
      <c r="C251" s="295">
        <v>62975530.429999761</v>
      </c>
      <c r="D251" s="295">
        <v>8837631.4300000072</v>
      </c>
      <c r="E251" s="295">
        <v>71813161.859999761</v>
      </c>
      <c r="F251" s="296">
        <v>4170.34</v>
      </c>
      <c r="G251" s="296">
        <v>451828.66</v>
      </c>
      <c r="H251" s="190">
        <v>-0.16190978737038042</v>
      </c>
      <c r="I251" s="47"/>
    </row>
    <row r="252" spans="2:9" ht="10.5" customHeight="1" x14ac:dyDescent="0.2">
      <c r="B252" s="16" t="s">
        <v>118</v>
      </c>
      <c r="C252" s="295">
        <v>2026194.050000001</v>
      </c>
      <c r="D252" s="295">
        <v>43300632.449999996</v>
      </c>
      <c r="E252" s="295">
        <v>45326826.5</v>
      </c>
      <c r="F252" s="296"/>
      <c r="G252" s="296">
        <v>215696.28</v>
      </c>
      <c r="H252" s="190">
        <v>7.9758902149653643E-3</v>
      </c>
      <c r="I252" s="47"/>
    </row>
    <row r="253" spans="2:9" ht="10.5" customHeight="1" x14ac:dyDescent="0.2">
      <c r="B253" s="16" t="s">
        <v>100</v>
      </c>
      <c r="C253" s="295">
        <v>9192728.3299999814</v>
      </c>
      <c r="D253" s="295">
        <v>42647765.479100034</v>
      </c>
      <c r="E253" s="295">
        <v>51840493.80910001</v>
      </c>
      <c r="F253" s="296">
        <v>20427.409999999993</v>
      </c>
      <c r="G253" s="296">
        <v>173371.53000000003</v>
      </c>
      <c r="H253" s="190">
        <v>-1.8439697628416907E-2</v>
      </c>
      <c r="I253" s="47"/>
    </row>
    <row r="254" spans="2:9" ht="10.5" customHeight="1" x14ac:dyDescent="0.2">
      <c r="B254" s="16" t="s">
        <v>388</v>
      </c>
      <c r="C254" s="295">
        <v>6043.7743229999978</v>
      </c>
      <c r="D254" s="295">
        <v>41647.922198000029</v>
      </c>
      <c r="E254" s="295">
        <v>47691.696521000027</v>
      </c>
      <c r="F254" s="296">
        <v>913.79189999999994</v>
      </c>
      <c r="G254" s="296">
        <v>152.99194999999995</v>
      </c>
      <c r="H254" s="190"/>
      <c r="I254" s="20"/>
    </row>
    <row r="255" spans="2:9" ht="10.5" customHeight="1" x14ac:dyDescent="0.2">
      <c r="B255" s="16" t="s">
        <v>107</v>
      </c>
      <c r="C255" s="295"/>
      <c r="D255" s="295">
        <v>154618515.0999999</v>
      </c>
      <c r="E255" s="295">
        <v>154618515.0999999</v>
      </c>
      <c r="F255" s="296">
        <v>153222363.49999991</v>
      </c>
      <c r="G255" s="296">
        <v>812682.37000000011</v>
      </c>
      <c r="H255" s="190">
        <v>0.10075097658303389</v>
      </c>
      <c r="I255" s="47"/>
    </row>
    <row r="256" spans="2:9" ht="10.5" customHeight="1" x14ac:dyDescent="0.2">
      <c r="B256" s="33" t="s">
        <v>110</v>
      </c>
      <c r="C256" s="289"/>
      <c r="D256" s="289">
        <v>43185979.889999978</v>
      </c>
      <c r="E256" s="289">
        <v>43185979.889999978</v>
      </c>
      <c r="F256" s="290">
        <v>43185979.889999978</v>
      </c>
      <c r="G256" s="290">
        <v>227673.79000000004</v>
      </c>
      <c r="H256" s="179">
        <v>6.8847046538839551E-2</v>
      </c>
      <c r="I256" s="47"/>
    </row>
    <row r="257" spans="2:9" ht="10.5" customHeight="1" x14ac:dyDescent="0.2">
      <c r="B257" s="33" t="s">
        <v>109</v>
      </c>
      <c r="C257" s="295"/>
      <c r="D257" s="295">
        <v>79931333.60999991</v>
      </c>
      <c r="E257" s="295">
        <v>79931333.60999991</v>
      </c>
      <c r="F257" s="296">
        <v>79931333.60999991</v>
      </c>
      <c r="G257" s="296">
        <v>420208.58000000007</v>
      </c>
      <c r="H257" s="190">
        <v>8.7655791697992758E-2</v>
      </c>
      <c r="I257" s="47"/>
    </row>
    <row r="258" spans="2:9" ht="10.5" customHeight="1" x14ac:dyDescent="0.2">
      <c r="B258" s="33" t="s">
        <v>112</v>
      </c>
      <c r="C258" s="295"/>
      <c r="D258" s="295">
        <v>31179150</v>
      </c>
      <c r="E258" s="295">
        <v>31179150</v>
      </c>
      <c r="F258" s="296">
        <v>30105050</v>
      </c>
      <c r="G258" s="296">
        <v>164300</v>
      </c>
      <c r="H258" s="190">
        <v>0.18777376460231365</v>
      </c>
      <c r="I258" s="47"/>
    </row>
    <row r="259" spans="2:9" ht="10.5" customHeight="1" x14ac:dyDescent="0.2">
      <c r="B259" s="33" t="s">
        <v>111</v>
      </c>
      <c r="C259" s="295"/>
      <c r="D259" s="295">
        <v>322051.59999999998</v>
      </c>
      <c r="E259" s="295">
        <v>322051.59999999998</v>
      </c>
      <c r="F259" s="296"/>
      <c r="G259" s="296">
        <v>500</v>
      </c>
      <c r="H259" s="190">
        <v>-1.3903875968992452E-3</v>
      </c>
      <c r="I259" s="47"/>
    </row>
    <row r="260" spans="2:9" ht="10.5" customHeight="1" x14ac:dyDescent="0.2">
      <c r="B260" s="269" t="s">
        <v>411</v>
      </c>
      <c r="C260" s="295"/>
      <c r="D260" s="295"/>
      <c r="E260" s="295"/>
      <c r="F260" s="296"/>
      <c r="G260" s="296"/>
      <c r="H260" s="190"/>
      <c r="I260" s="47"/>
    </row>
    <row r="261" spans="2:9" ht="10.5" customHeight="1" x14ac:dyDescent="0.2">
      <c r="B261" s="16" t="s">
        <v>97</v>
      </c>
      <c r="C261" s="295"/>
      <c r="D261" s="295"/>
      <c r="E261" s="295"/>
      <c r="F261" s="296"/>
      <c r="G261" s="296"/>
      <c r="H261" s="190"/>
      <c r="I261" s="47"/>
    </row>
    <row r="262" spans="2:9" ht="10.5" customHeight="1" x14ac:dyDescent="0.2">
      <c r="B262" s="16" t="s">
        <v>380</v>
      </c>
      <c r="C262" s="295"/>
      <c r="D262" s="295"/>
      <c r="E262" s="295"/>
      <c r="F262" s="296"/>
      <c r="G262" s="296"/>
      <c r="H262" s="190"/>
      <c r="I262" s="47"/>
    </row>
    <row r="263" spans="2:9" ht="10.5" customHeight="1" x14ac:dyDescent="0.2">
      <c r="B263" s="16" t="s">
        <v>419</v>
      </c>
      <c r="C263" s="295"/>
      <c r="D263" s="295">
        <v>150211.40085200002</v>
      </c>
      <c r="E263" s="295">
        <v>150211.40085200002</v>
      </c>
      <c r="F263" s="296"/>
      <c r="G263" s="296"/>
      <c r="H263" s="190">
        <v>6.5383490743494477E-2</v>
      </c>
      <c r="I263" s="47"/>
    </row>
    <row r="264" spans="2:9" ht="10.5" customHeight="1" x14ac:dyDescent="0.2">
      <c r="B264" s="16" t="s">
        <v>103</v>
      </c>
      <c r="C264" s="295"/>
      <c r="D264" s="295"/>
      <c r="E264" s="295"/>
      <c r="F264" s="296"/>
      <c r="G264" s="296"/>
      <c r="H264" s="190"/>
      <c r="I264" s="47"/>
    </row>
    <row r="265" spans="2:9" ht="10.5" customHeight="1" x14ac:dyDescent="0.2">
      <c r="B265" s="16" t="s">
        <v>96</v>
      </c>
      <c r="C265" s="295"/>
      <c r="D265" s="295"/>
      <c r="E265" s="295"/>
      <c r="F265" s="296"/>
      <c r="G265" s="296"/>
      <c r="H265" s="190"/>
      <c r="I265" s="47"/>
    </row>
    <row r="266" spans="2:9" ht="10.5" customHeight="1" x14ac:dyDescent="0.2">
      <c r="B266" s="16" t="s">
        <v>115</v>
      </c>
      <c r="C266" s="295">
        <v>11794636.300000016</v>
      </c>
      <c r="D266" s="295">
        <v>10592241.27999999</v>
      </c>
      <c r="E266" s="295">
        <v>22386877.580000006</v>
      </c>
      <c r="F266" s="296">
        <v>1132432.9899999988</v>
      </c>
      <c r="G266" s="296">
        <v>119752.68000000001</v>
      </c>
      <c r="H266" s="190">
        <v>-2.2185646904416823E-3</v>
      </c>
      <c r="I266" s="47"/>
    </row>
    <row r="267" spans="2:9" ht="10.5" customHeight="1" x14ac:dyDescent="0.2">
      <c r="B267" s="16" t="s">
        <v>114</v>
      </c>
      <c r="C267" s="295">
        <v>126228.51</v>
      </c>
      <c r="D267" s="295">
        <v>7912872.9499999834</v>
      </c>
      <c r="E267" s="295">
        <v>8039101.4599999832</v>
      </c>
      <c r="F267" s="296">
        <v>1061.8799999999999</v>
      </c>
      <c r="G267" s="296">
        <v>44348.510000000024</v>
      </c>
      <c r="H267" s="190">
        <v>5.6138828454894707E-2</v>
      </c>
      <c r="I267" s="47"/>
    </row>
    <row r="268" spans="2:9" ht="10.5" customHeight="1" x14ac:dyDescent="0.2">
      <c r="B268" s="16" t="s">
        <v>123</v>
      </c>
      <c r="C268" s="295">
        <v>2627725.2199999923</v>
      </c>
      <c r="D268" s="295">
        <v>15884689.130000016</v>
      </c>
      <c r="E268" s="295">
        <v>18512414.350000009</v>
      </c>
      <c r="F268" s="296">
        <v>5205.8599999999997</v>
      </c>
      <c r="G268" s="296">
        <v>124846.97000000003</v>
      </c>
      <c r="H268" s="190">
        <v>-2.3555571142638176E-2</v>
      </c>
      <c r="I268" s="47"/>
    </row>
    <row r="269" spans="2:9" ht="10.5" customHeight="1" x14ac:dyDescent="0.2">
      <c r="B269" s="16" t="s">
        <v>95</v>
      </c>
      <c r="C269" s="295">
        <v>552633.60999999987</v>
      </c>
      <c r="D269" s="295">
        <v>4144822.4799999991</v>
      </c>
      <c r="E269" s="295">
        <v>4697456.089999998</v>
      </c>
      <c r="F269" s="296">
        <v>3545950.9299999988</v>
      </c>
      <c r="G269" s="296">
        <v>15986.640000000003</v>
      </c>
      <c r="H269" s="190">
        <v>-2.1115203995726861E-2</v>
      </c>
      <c r="I269" s="47"/>
    </row>
    <row r="270" spans="2:9" ht="10.5" customHeight="1" x14ac:dyDescent="0.2">
      <c r="B270" s="16" t="s">
        <v>422</v>
      </c>
      <c r="C270" s="295">
        <v>18597831.900000002</v>
      </c>
      <c r="D270" s="295">
        <v>8005099.7799999947</v>
      </c>
      <c r="E270" s="295">
        <v>26602931.680000003</v>
      </c>
      <c r="F270" s="296">
        <v>14614.960000000001</v>
      </c>
      <c r="G270" s="296">
        <v>153980.99999999997</v>
      </c>
      <c r="H270" s="190">
        <v>0.29388055346919462</v>
      </c>
      <c r="I270" s="47"/>
    </row>
    <row r="271" spans="2:9" ht="10.5" customHeight="1" x14ac:dyDescent="0.2">
      <c r="B271" s="16" t="s">
        <v>418</v>
      </c>
      <c r="C271" s="295"/>
      <c r="D271" s="295">
        <v>54026.215005999999</v>
      </c>
      <c r="E271" s="295">
        <v>54026.215005999999</v>
      </c>
      <c r="F271" s="296"/>
      <c r="G271" s="296">
        <v>3528</v>
      </c>
      <c r="H271" s="190">
        <v>-0.32000065014959156</v>
      </c>
      <c r="I271" s="47"/>
    </row>
    <row r="272" spans="2:9" ht="10.5" customHeight="1" x14ac:dyDescent="0.2">
      <c r="B272" s="16" t="s">
        <v>444</v>
      </c>
      <c r="C272" s="295"/>
      <c r="D272" s="295">
        <v>837961.19113500009</v>
      </c>
      <c r="E272" s="295">
        <v>837961.19113500009</v>
      </c>
      <c r="F272" s="296"/>
      <c r="G272" s="296"/>
      <c r="H272" s="190">
        <v>-7.9366120313874244E-2</v>
      </c>
      <c r="I272" s="34"/>
    </row>
    <row r="273" spans="2:11" ht="10.5" customHeight="1" x14ac:dyDescent="0.2">
      <c r="B273" s="16" t="s">
        <v>441</v>
      </c>
      <c r="C273" s="295"/>
      <c r="D273" s="295">
        <v>15213728.044938002</v>
      </c>
      <c r="E273" s="295">
        <v>15213728.044938002</v>
      </c>
      <c r="F273" s="296"/>
      <c r="G273" s="296"/>
      <c r="H273" s="190"/>
      <c r="I273" s="34"/>
    </row>
    <row r="274" spans="2:11" ht="10.5" customHeight="1" x14ac:dyDescent="0.2">
      <c r="B274" s="16" t="s">
        <v>346</v>
      </c>
      <c r="C274" s="295"/>
      <c r="D274" s="295">
        <v>82915</v>
      </c>
      <c r="E274" s="295">
        <v>82915</v>
      </c>
      <c r="F274" s="296"/>
      <c r="G274" s="296"/>
      <c r="H274" s="190">
        <v>0.27160493827160503</v>
      </c>
      <c r="I274" s="47"/>
    </row>
    <row r="275" spans="2:11" ht="10.5" customHeight="1" x14ac:dyDescent="0.2">
      <c r="B275" s="16" t="s">
        <v>350</v>
      </c>
      <c r="C275" s="295"/>
      <c r="D275" s="295">
        <v>383876.45062800002</v>
      </c>
      <c r="E275" s="295">
        <v>383876.45062800002</v>
      </c>
      <c r="F275" s="296"/>
      <c r="G275" s="296"/>
      <c r="H275" s="190"/>
      <c r="I275" s="47"/>
    </row>
    <row r="276" spans="2:11" ht="10.5" customHeight="1" x14ac:dyDescent="0.2">
      <c r="B276" s="16" t="s">
        <v>313</v>
      </c>
      <c r="C276" s="295"/>
      <c r="D276" s="295"/>
      <c r="E276" s="295"/>
      <c r="F276" s="296"/>
      <c r="G276" s="296"/>
      <c r="H276" s="190"/>
      <c r="I276" s="47"/>
      <c r="J276" s="73"/>
    </row>
    <row r="277" spans="2:11" ht="10.5" hidden="1" customHeight="1" x14ac:dyDescent="0.2">
      <c r="B277" s="16"/>
      <c r="C277" s="295"/>
      <c r="D277" s="295"/>
      <c r="E277" s="295"/>
      <c r="F277" s="296"/>
      <c r="G277" s="296"/>
      <c r="H277" s="190"/>
      <c r="I277" s="47"/>
    </row>
    <row r="278" spans="2:11" ht="10.5" customHeight="1" x14ac:dyDescent="0.2">
      <c r="B278" s="16" t="s">
        <v>351</v>
      </c>
      <c r="C278" s="295"/>
      <c r="D278" s="295">
        <v>330504.25787500001</v>
      </c>
      <c r="E278" s="295">
        <v>330504.25787500001</v>
      </c>
      <c r="F278" s="296"/>
      <c r="G278" s="296"/>
      <c r="H278" s="190">
        <v>0.7160384068956116</v>
      </c>
      <c r="I278" s="47"/>
    </row>
    <row r="279" spans="2:11" ht="10.5" customHeight="1" x14ac:dyDescent="0.2">
      <c r="B279" s="269" t="s">
        <v>412</v>
      </c>
      <c r="C279" s="295"/>
      <c r="D279" s="295">
        <v>114108.76820000001</v>
      </c>
      <c r="E279" s="295">
        <v>114108.76820000001</v>
      </c>
      <c r="F279" s="296"/>
      <c r="G279" s="296"/>
      <c r="H279" s="190">
        <v>0.52892362132771664</v>
      </c>
      <c r="I279" s="47"/>
    </row>
    <row r="280" spans="2:11" ht="10.5" customHeight="1" x14ac:dyDescent="0.2">
      <c r="B280" s="16" t="s">
        <v>94</v>
      </c>
      <c r="C280" s="295">
        <v>27642.03999999999</v>
      </c>
      <c r="D280" s="295">
        <v>651187.35</v>
      </c>
      <c r="E280" s="295">
        <v>678829.3899999999</v>
      </c>
      <c r="F280" s="296"/>
      <c r="G280" s="296">
        <v>2328.4499999999998</v>
      </c>
      <c r="H280" s="190">
        <v>-0.10382362417732705</v>
      </c>
      <c r="I280" s="47"/>
    </row>
    <row r="281" spans="2:11" ht="10.5" customHeight="1" x14ac:dyDescent="0.2">
      <c r="B281" s="16" t="s">
        <v>92</v>
      </c>
      <c r="C281" s="295">
        <v>142113.03000000009</v>
      </c>
      <c r="D281" s="295">
        <v>19390.240000000005</v>
      </c>
      <c r="E281" s="295">
        <v>161503.27000000005</v>
      </c>
      <c r="F281" s="296">
        <v>841.61</v>
      </c>
      <c r="G281" s="296">
        <v>286.91000000000003</v>
      </c>
      <c r="H281" s="190">
        <v>-0.36374363145877719</v>
      </c>
      <c r="I281" s="47"/>
    </row>
    <row r="282" spans="2:11" ht="10.5" customHeight="1" x14ac:dyDescent="0.2">
      <c r="B282" s="16" t="s">
        <v>93</v>
      </c>
      <c r="C282" s="295">
        <v>211629.15</v>
      </c>
      <c r="D282" s="295">
        <v>39013.410000000003</v>
      </c>
      <c r="E282" s="295">
        <v>250642.56</v>
      </c>
      <c r="F282" s="296">
        <v>8468.68</v>
      </c>
      <c r="G282" s="296">
        <v>186.75</v>
      </c>
      <c r="H282" s="190">
        <v>-0.28070476667410382</v>
      </c>
      <c r="I282" s="47"/>
    </row>
    <row r="283" spans="2:11" ht="10.5" customHeight="1" x14ac:dyDescent="0.2">
      <c r="B283" s="16" t="s">
        <v>91</v>
      </c>
      <c r="C283" s="295">
        <v>87293.11</v>
      </c>
      <c r="D283" s="295">
        <v>100580.51999999999</v>
      </c>
      <c r="E283" s="295">
        <v>187873.62999999998</v>
      </c>
      <c r="F283" s="296">
        <v>47799.389999999992</v>
      </c>
      <c r="G283" s="296">
        <v>1108</v>
      </c>
      <c r="H283" s="190">
        <v>-6.7047484562906212E-2</v>
      </c>
      <c r="I283" s="47"/>
    </row>
    <row r="284" spans="2:11" ht="10.5" customHeight="1" x14ac:dyDescent="0.2">
      <c r="B284" s="16" t="s">
        <v>252</v>
      </c>
      <c r="C284" s="295"/>
      <c r="D284" s="295"/>
      <c r="E284" s="295"/>
      <c r="F284" s="296"/>
      <c r="G284" s="296"/>
      <c r="H284" s="190"/>
      <c r="I284" s="47"/>
    </row>
    <row r="285" spans="2:11" ht="10.5" customHeight="1" x14ac:dyDescent="0.2">
      <c r="B285" s="16" t="s">
        <v>177</v>
      </c>
      <c r="C285" s="295">
        <v>251943.81000000017</v>
      </c>
      <c r="D285" s="295">
        <v>245159.44999999998</v>
      </c>
      <c r="E285" s="295">
        <v>497103.26000000013</v>
      </c>
      <c r="F285" s="296">
        <v>352.8</v>
      </c>
      <c r="G285" s="296">
        <v>3702.96</v>
      </c>
      <c r="H285" s="190">
        <v>0.30716882867449424</v>
      </c>
      <c r="I285" s="47"/>
    </row>
    <row r="286" spans="2:11" ht="10.5" customHeight="1" x14ac:dyDescent="0.2">
      <c r="B286" s="16" t="s">
        <v>303</v>
      </c>
      <c r="C286" s="295"/>
      <c r="D286" s="295"/>
      <c r="E286" s="295"/>
      <c r="F286" s="296"/>
      <c r="G286" s="296"/>
      <c r="H286" s="190"/>
      <c r="I286" s="47"/>
    </row>
    <row r="287" spans="2:11" ht="10.5" customHeight="1" x14ac:dyDescent="0.2">
      <c r="B287" s="16" t="s">
        <v>382</v>
      </c>
      <c r="C287" s="295"/>
      <c r="D287" s="295">
        <v>178558.3</v>
      </c>
      <c r="E287" s="295">
        <v>178558.3</v>
      </c>
      <c r="F287" s="296"/>
      <c r="G287" s="296">
        <v>1000</v>
      </c>
      <c r="H287" s="190">
        <v>-7.9134060089962932E-2</v>
      </c>
      <c r="I287" s="47"/>
    </row>
    <row r="288" spans="2:11" ht="10.5" customHeight="1" x14ac:dyDescent="0.2">
      <c r="B288" s="268" t="s">
        <v>255</v>
      </c>
      <c r="C288" s="295"/>
      <c r="D288" s="295">
        <v>470993.59999999986</v>
      </c>
      <c r="E288" s="295">
        <v>470993.59999999986</v>
      </c>
      <c r="F288" s="296">
        <v>445193.59999999986</v>
      </c>
      <c r="G288" s="296">
        <v>2557.36</v>
      </c>
      <c r="H288" s="190">
        <v>1.21947267333673E-2</v>
      </c>
      <c r="I288" s="47"/>
      <c r="K288" s="28"/>
    </row>
    <row r="289" spans="1:11" ht="10.5" customHeight="1" x14ac:dyDescent="0.2">
      <c r="B289" s="268" t="s">
        <v>488</v>
      </c>
      <c r="C289" s="295"/>
      <c r="D289" s="295"/>
      <c r="E289" s="295"/>
      <c r="F289" s="296"/>
      <c r="G289" s="296"/>
      <c r="H289" s="190"/>
      <c r="I289" s="47"/>
    </row>
    <row r="290" spans="1:11" ht="10.5" customHeight="1" x14ac:dyDescent="0.2">
      <c r="B290" s="268" t="s">
        <v>489</v>
      </c>
      <c r="C290" s="295"/>
      <c r="D290" s="295">
        <v>2723777.2606000002</v>
      </c>
      <c r="E290" s="295">
        <v>2723777.2606000002</v>
      </c>
      <c r="F290" s="296"/>
      <c r="G290" s="296"/>
      <c r="H290" s="190">
        <v>0.42036321686443112</v>
      </c>
      <c r="I290" s="47"/>
      <c r="K290" s="28"/>
    </row>
    <row r="291" spans="1:11" ht="10.5" customHeight="1" x14ac:dyDescent="0.2">
      <c r="B291" s="16" t="s">
        <v>374</v>
      </c>
      <c r="C291" s="295">
        <v>178117.99</v>
      </c>
      <c r="D291" s="295">
        <v>136592.02499999997</v>
      </c>
      <c r="E291" s="295">
        <v>314710.01499999996</v>
      </c>
      <c r="F291" s="296"/>
      <c r="G291" s="296">
        <v>957</v>
      </c>
      <c r="H291" s="190">
        <v>0.13971085720539067</v>
      </c>
      <c r="I291" s="47"/>
      <c r="K291" s="28"/>
    </row>
    <row r="292" spans="1:11" ht="10.5" customHeight="1" x14ac:dyDescent="0.2">
      <c r="B292" s="16" t="s">
        <v>420</v>
      </c>
      <c r="C292" s="295"/>
      <c r="D292" s="295">
        <v>2969857.06121</v>
      </c>
      <c r="E292" s="295">
        <v>2969857.06121</v>
      </c>
      <c r="F292" s="296"/>
      <c r="G292" s="296"/>
      <c r="H292" s="190">
        <v>9.1003864627910325E-2</v>
      </c>
      <c r="I292" s="47"/>
      <c r="K292" s="28"/>
    </row>
    <row r="293" spans="1:11" ht="10.5" customHeight="1" x14ac:dyDescent="0.2">
      <c r="B293" s="574" t="s">
        <v>460</v>
      </c>
      <c r="C293" s="295"/>
      <c r="D293" s="295">
        <v>4381.7800000000007</v>
      </c>
      <c r="E293" s="295">
        <v>4381.7800000000007</v>
      </c>
      <c r="F293" s="296"/>
      <c r="G293" s="296"/>
      <c r="H293" s="190">
        <v>-0.89280455420039118</v>
      </c>
      <c r="I293" s="47"/>
      <c r="K293" s="28"/>
    </row>
    <row r="294" spans="1:11" ht="13.5" customHeight="1" x14ac:dyDescent="0.2">
      <c r="B294" s="16" t="s">
        <v>99</v>
      </c>
      <c r="C294" s="295">
        <v>558972.58000000066</v>
      </c>
      <c r="D294" s="295">
        <v>1472777.6886170008</v>
      </c>
      <c r="E294" s="295">
        <v>2031750.2686170014</v>
      </c>
      <c r="F294" s="296">
        <v>250494.02608700001</v>
      </c>
      <c r="G294" s="296">
        <v>7423.4025660000007</v>
      </c>
      <c r="H294" s="190">
        <v>0.14620651829358433</v>
      </c>
      <c r="I294" s="117"/>
      <c r="K294" s="28"/>
    </row>
    <row r="295" spans="1:11" s="28" customFormat="1" ht="14.25" customHeight="1" x14ac:dyDescent="0.2">
      <c r="A295" s="24"/>
      <c r="B295" s="16" t="s">
        <v>283</v>
      </c>
      <c r="C295" s="295"/>
      <c r="D295" s="295">
        <v>-2752080</v>
      </c>
      <c r="E295" s="295">
        <v>-2752080</v>
      </c>
      <c r="F295" s="296">
        <v>-21768</v>
      </c>
      <c r="G295" s="296">
        <v>-19848</v>
      </c>
      <c r="H295" s="190">
        <v>8.3131039303290022E-2</v>
      </c>
      <c r="I295" s="47"/>
      <c r="J295" s="5"/>
    </row>
    <row r="296" spans="1:11" s="28" customFormat="1" ht="14.25" customHeight="1" x14ac:dyDescent="0.2">
      <c r="A296" s="24"/>
      <c r="B296" s="16" t="s">
        <v>279</v>
      </c>
      <c r="C296" s="295">
        <v>11</v>
      </c>
      <c r="D296" s="295">
        <v>-31087511.800000001</v>
      </c>
      <c r="E296" s="295">
        <v>-31087500.800000001</v>
      </c>
      <c r="F296" s="296">
        <v>-64843</v>
      </c>
      <c r="G296" s="296">
        <v>-199358</v>
      </c>
      <c r="H296" s="190">
        <v>6.5354559977031101E-3</v>
      </c>
      <c r="I296" s="47"/>
    </row>
    <row r="297" spans="1:11" s="28" customFormat="1" ht="11.25" customHeight="1" x14ac:dyDescent="0.2">
      <c r="A297" s="24"/>
      <c r="B297" s="263" t="s">
        <v>286</v>
      </c>
      <c r="C297" s="299">
        <v>974114660.31000066</v>
      </c>
      <c r="D297" s="299">
        <v>1143209690.5423598</v>
      </c>
      <c r="E297" s="299">
        <v>2117324350.8523605</v>
      </c>
      <c r="F297" s="300">
        <v>480867565.58608657</v>
      </c>
      <c r="G297" s="300">
        <v>12293855.287816003</v>
      </c>
      <c r="H297" s="234">
        <v>3.3276798223328852E-2</v>
      </c>
      <c r="I297" s="47"/>
      <c r="K297" s="209" t="b">
        <f>IF(ABS(E297-SUM(E239:E241,E250:E255,E260:E296))&lt;0.001,TRUE,FALSE)</f>
        <v>1</v>
      </c>
    </row>
    <row r="298" spans="1:11" s="28" customFormat="1" ht="11.25" customHeight="1" x14ac:dyDescent="0.2">
      <c r="A298" s="24"/>
      <c r="B298" s="265" t="s">
        <v>238</v>
      </c>
      <c r="C298" s="266"/>
      <c r="D298" s="266"/>
      <c r="E298" s="266"/>
      <c r="F298" s="266"/>
      <c r="G298" s="266"/>
      <c r="H298" s="267"/>
      <c r="I298" s="47"/>
      <c r="K298" s="5"/>
    </row>
    <row r="299" spans="1:11" s="28" customFormat="1" ht="11.25" customHeight="1" x14ac:dyDescent="0.2">
      <c r="A299" s="24"/>
      <c r="B299" s="265" t="s">
        <v>249</v>
      </c>
      <c r="C299" s="266"/>
      <c r="D299" s="266"/>
      <c r="E299" s="266"/>
      <c r="F299" s="266"/>
      <c r="G299" s="266"/>
      <c r="H299" s="267"/>
      <c r="I299" s="47"/>
      <c r="K299" s="5"/>
    </row>
    <row r="300" spans="1:11" s="28" customFormat="1" ht="11.25" customHeight="1" x14ac:dyDescent="0.2">
      <c r="A300" s="24"/>
      <c r="B300" s="265" t="s">
        <v>251</v>
      </c>
      <c r="C300" s="266"/>
      <c r="D300" s="266"/>
      <c r="E300" s="266"/>
      <c r="F300" s="266"/>
      <c r="G300" s="266"/>
      <c r="H300" s="267"/>
      <c r="I300" s="47"/>
      <c r="K300" s="5"/>
    </row>
    <row r="301" spans="1:11" s="28" customFormat="1" ht="11.25" customHeight="1" x14ac:dyDescent="0.2">
      <c r="A301" s="24"/>
      <c r="B301" s="265" t="s">
        <v>376</v>
      </c>
      <c r="C301" s="266"/>
      <c r="D301" s="266"/>
      <c r="E301" s="266"/>
      <c r="F301" s="266"/>
      <c r="G301" s="266"/>
      <c r="H301" s="267"/>
      <c r="I301" s="47"/>
      <c r="K301" s="5"/>
    </row>
    <row r="302" spans="1:11" ht="11.25" customHeight="1" x14ac:dyDescent="0.2">
      <c r="B302" s="265" t="s">
        <v>431</v>
      </c>
      <c r="C302" s="266"/>
      <c r="D302" s="266"/>
      <c r="E302" s="266"/>
      <c r="F302" s="266"/>
      <c r="G302" s="266"/>
      <c r="H302" s="267"/>
      <c r="I302" s="8"/>
      <c r="K302" s="28"/>
    </row>
    <row r="303" spans="1:11" ht="18" customHeight="1" x14ac:dyDescent="0.25">
      <c r="B303" s="7" t="s">
        <v>288</v>
      </c>
      <c r="C303" s="8"/>
      <c r="D303" s="8"/>
      <c r="E303" s="8"/>
      <c r="F303" s="8"/>
      <c r="G303" s="8"/>
      <c r="H303" s="8"/>
      <c r="K303" s="28"/>
    </row>
    <row r="304" spans="1:11" ht="14.25" customHeight="1" x14ac:dyDescent="0.2">
      <c r="B304" s="9"/>
      <c r="C304" s="10" t="str">
        <f>$C$3</f>
        <v>MOIS DE JANVIER 2024</v>
      </c>
      <c r="D304" s="11"/>
      <c r="I304" s="15"/>
    </row>
    <row r="305" spans="1:11" ht="12" customHeight="1" x14ac:dyDescent="0.2">
      <c r="B305" s="12" t="str">
        <f>B4</f>
        <v xml:space="preserve">             I - ASSURANCE MALADIE : DÉPENSES en milliers d'euros</v>
      </c>
      <c r="C305" s="13"/>
      <c r="D305" s="13"/>
      <c r="E305" s="13"/>
      <c r="F305" s="13"/>
      <c r="G305" s="13"/>
      <c r="H305" s="14"/>
      <c r="I305" s="20"/>
    </row>
    <row r="306" spans="1:11" ht="9.75" customHeight="1" x14ac:dyDescent="0.2">
      <c r="B306" s="16" t="s">
        <v>4</v>
      </c>
      <c r="C306" s="17" t="s">
        <v>1</v>
      </c>
      <c r="D306" s="17" t="s">
        <v>2</v>
      </c>
      <c r="E306" s="386" t="s">
        <v>6</v>
      </c>
      <c r="F306" s="219" t="s">
        <v>3</v>
      </c>
      <c r="G306" s="219" t="s">
        <v>237</v>
      </c>
      <c r="H306" s="19" t="str">
        <f>$H$5</f>
        <v>PCAP</v>
      </c>
      <c r="I306" s="23"/>
    </row>
    <row r="307" spans="1:11" s="28" customFormat="1" ht="18" customHeight="1" x14ac:dyDescent="0.2">
      <c r="A307" s="24"/>
      <c r="B307" s="21"/>
      <c r="C307" s="45" t="s">
        <v>5</v>
      </c>
      <c r="D307" s="44" t="s">
        <v>5</v>
      </c>
      <c r="E307" s="45"/>
      <c r="F307" s="220" t="s">
        <v>241</v>
      </c>
      <c r="G307" s="220" t="s">
        <v>239</v>
      </c>
      <c r="H307" s="22" t="str">
        <f>$H$6</f>
        <v>en %</v>
      </c>
      <c r="I307" s="27"/>
      <c r="K307" s="5"/>
    </row>
    <row r="308" spans="1:11" s="28" customFormat="1" ht="15" customHeight="1" x14ac:dyDescent="0.2">
      <c r="A308" s="54"/>
      <c r="B308" s="52" t="s">
        <v>163</v>
      </c>
      <c r="C308" s="235"/>
      <c r="D308" s="235"/>
      <c r="E308" s="235"/>
      <c r="F308" s="236"/>
      <c r="G308" s="236"/>
      <c r="H308" s="237"/>
      <c r="I308" s="27"/>
      <c r="K308" s="5"/>
    </row>
    <row r="309" spans="1:11" ht="10.5" customHeight="1" x14ac:dyDescent="0.2">
      <c r="A309" s="2"/>
      <c r="B309" s="31" t="s">
        <v>124</v>
      </c>
      <c r="C309" s="235"/>
      <c r="D309" s="235"/>
      <c r="E309" s="235"/>
      <c r="F309" s="236"/>
      <c r="G309" s="236"/>
      <c r="H309" s="237"/>
      <c r="I309" s="20"/>
    </row>
    <row r="310" spans="1:11" ht="10.5" customHeight="1" x14ac:dyDescent="0.2">
      <c r="A310" s="2"/>
      <c r="B310" s="37" t="s">
        <v>125</v>
      </c>
      <c r="C310" s="301">
        <v>50549981.889999464</v>
      </c>
      <c r="D310" s="301">
        <v>310638372.23999983</v>
      </c>
      <c r="E310" s="301">
        <v>361188354.12999928</v>
      </c>
      <c r="F310" s="302">
        <v>895434.89999998361</v>
      </c>
      <c r="G310" s="302">
        <v>1315741.6899999985</v>
      </c>
      <c r="H310" s="239">
        <v>3.3749285607197033E-2</v>
      </c>
      <c r="I310" s="20"/>
    </row>
    <row r="311" spans="1:11" ht="10.5" customHeight="1" x14ac:dyDescent="0.2">
      <c r="A311" s="2"/>
      <c r="B311" s="37" t="s">
        <v>126</v>
      </c>
      <c r="C311" s="301">
        <v>1513571.3300000024</v>
      </c>
      <c r="D311" s="301">
        <v>29944245.49000001</v>
      </c>
      <c r="E311" s="301">
        <v>31457816.820000011</v>
      </c>
      <c r="F311" s="302"/>
      <c r="G311" s="302">
        <v>87030.549999999988</v>
      </c>
      <c r="H311" s="239"/>
      <c r="I311" s="20"/>
    </row>
    <row r="312" spans="1:11" ht="10.5" customHeight="1" x14ac:dyDescent="0.2">
      <c r="A312" s="2"/>
      <c r="B312" s="37" t="s">
        <v>127</v>
      </c>
      <c r="C312" s="301">
        <v>16179662.609999908</v>
      </c>
      <c r="D312" s="301">
        <v>203374823.97000036</v>
      </c>
      <c r="E312" s="301">
        <v>219554486.58000025</v>
      </c>
      <c r="F312" s="302"/>
      <c r="G312" s="302">
        <v>763072.31999999983</v>
      </c>
      <c r="H312" s="239">
        <v>0.99955214262347791</v>
      </c>
      <c r="I312" s="20"/>
    </row>
    <row r="313" spans="1:11" ht="10.5" customHeight="1" x14ac:dyDescent="0.2">
      <c r="A313" s="2"/>
      <c r="B313" s="37" t="s">
        <v>219</v>
      </c>
      <c r="C313" s="301">
        <v>13621207.880000338</v>
      </c>
      <c r="D313" s="301">
        <v>134869663.15000254</v>
      </c>
      <c r="E313" s="301">
        <v>148490871.03000289</v>
      </c>
      <c r="F313" s="302"/>
      <c r="G313" s="302">
        <v>551953.7899999998</v>
      </c>
      <c r="H313" s="239">
        <v>8.8917383871278677E-2</v>
      </c>
      <c r="I313" s="20"/>
    </row>
    <row r="314" spans="1:11" ht="10.5" customHeight="1" x14ac:dyDescent="0.2">
      <c r="A314" s="2"/>
      <c r="B314" s="37" t="s">
        <v>312</v>
      </c>
      <c r="C314" s="301"/>
      <c r="D314" s="301">
        <v>140807.24555000002</v>
      </c>
      <c r="E314" s="301">
        <v>140807.24555000002</v>
      </c>
      <c r="F314" s="302"/>
      <c r="G314" s="302"/>
      <c r="H314" s="239">
        <v>-0.39078362054789029</v>
      </c>
      <c r="I314" s="20"/>
    </row>
    <row r="315" spans="1:11" ht="10.5" customHeight="1" x14ac:dyDescent="0.2">
      <c r="A315" s="2"/>
      <c r="B315" s="16" t="s">
        <v>128</v>
      </c>
      <c r="C315" s="301"/>
      <c r="D315" s="301"/>
      <c r="E315" s="301"/>
      <c r="F315" s="302"/>
      <c r="G315" s="302"/>
      <c r="H315" s="239"/>
      <c r="I315" s="20"/>
      <c r="K315" s="28"/>
    </row>
    <row r="316" spans="1:11" ht="10.5" customHeight="1" x14ac:dyDescent="0.2">
      <c r="A316" s="2"/>
      <c r="B316" s="16" t="s">
        <v>192</v>
      </c>
      <c r="C316" s="301"/>
      <c r="D316" s="301"/>
      <c r="E316" s="301"/>
      <c r="F316" s="302"/>
      <c r="G316" s="302"/>
      <c r="H316" s="239"/>
      <c r="I316" s="20"/>
      <c r="K316" s="28"/>
    </row>
    <row r="317" spans="1:11" ht="10.5" hidden="1" customHeight="1" x14ac:dyDescent="0.2">
      <c r="A317" s="2"/>
      <c r="B317" s="16"/>
      <c r="C317" s="301"/>
      <c r="D317" s="301"/>
      <c r="E317" s="301"/>
      <c r="F317" s="302"/>
      <c r="G317" s="302"/>
      <c r="H317" s="239"/>
      <c r="I317" s="20"/>
    </row>
    <row r="318" spans="1:11" ht="10.5" customHeight="1" x14ac:dyDescent="0.2">
      <c r="A318" s="2"/>
      <c r="B318" s="16" t="s">
        <v>416</v>
      </c>
      <c r="C318" s="301">
        <v>14260.500000000013</v>
      </c>
      <c r="D318" s="301">
        <v>26225.25</v>
      </c>
      <c r="E318" s="301">
        <v>40485.750000000015</v>
      </c>
      <c r="F318" s="302"/>
      <c r="G318" s="302">
        <v>410</v>
      </c>
      <c r="H318" s="239">
        <v>0.57475422270194598</v>
      </c>
      <c r="I318" s="20"/>
    </row>
    <row r="319" spans="1:11" ht="10.5" customHeight="1" x14ac:dyDescent="0.2">
      <c r="A319" s="2"/>
      <c r="B319" s="574" t="s">
        <v>452</v>
      </c>
      <c r="C319" s="301"/>
      <c r="D319" s="301"/>
      <c r="E319" s="301"/>
      <c r="F319" s="302"/>
      <c r="G319" s="302"/>
      <c r="H319" s="239"/>
      <c r="I319" s="20"/>
    </row>
    <row r="320" spans="1:11" ht="10.5" customHeight="1" x14ac:dyDescent="0.2">
      <c r="A320" s="2"/>
      <c r="B320" s="574" t="s">
        <v>490</v>
      </c>
      <c r="C320" s="301"/>
      <c r="D320" s="301">
        <v>44815.053199999988</v>
      </c>
      <c r="E320" s="301">
        <v>44815.053199999988</v>
      </c>
      <c r="F320" s="302"/>
      <c r="G320" s="302"/>
      <c r="H320" s="239"/>
      <c r="I320" s="20"/>
    </row>
    <row r="321" spans="1:11" ht="10.5" customHeight="1" x14ac:dyDescent="0.2">
      <c r="A321" s="2"/>
      <c r="B321" s="16" t="s">
        <v>423</v>
      </c>
      <c r="C321" s="301"/>
      <c r="D321" s="301">
        <v>180</v>
      </c>
      <c r="E321" s="301">
        <v>180</v>
      </c>
      <c r="F321" s="302"/>
      <c r="G321" s="302"/>
      <c r="H321" s="239"/>
      <c r="I321" s="20"/>
    </row>
    <row r="322" spans="1:11" s="28" customFormat="1" ht="10.5" customHeight="1" x14ac:dyDescent="0.2">
      <c r="A322" s="54"/>
      <c r="B322" s="16" t="s">
        <v>280</v>
      </c>
      <c r="C322" s="301"/>
      <c r="D322" s="301">
        <v>-22811442.429999877</v>
      </c>
      <c r="E322" s="301">
        <v>-22811442.429999877</v>
      </c>
      <c r="F322" s="302">
        <v>-368.5</v>
      </c>
      <c r="G322" s="302">
        <v>-89387.74</v>
      </c>
      <c r="H322" s="239">
        <v>-1.0548405183114506E-2</v>
      </c>
      <c r="I322" s="27"/>
      <c r="J322" s="5"/>
    </row>
    <row r="323" spans="1:11" s="28" customFormat="1" ht="15.75" customHeight="1" x14ac:dyDescent="0.2">
      <c r="A323" s="54"/>
      <c r="B323" s="35" t="s">
        <v>131</v>
      </c>
      <c r="C323" s="303">
        <v>81878684.20999971</v>
      </c>
      <c r="D323" s="303">
        <v>656227689.96875274</v>
      </c>
      <c r="E323" s="303">
        <v>738106374.17875254</v>
      </c>
      <c r="F323" s="304">
        <v>895066.39999998361</v>
      </c>
      <c r="G323" s="304">
        <v>2628820.6099999975</v>
      </c>
      <c r="H323" s="237">
        <v>7.4307526549060476E-2</v>
      </c>
      <c r="I323" s="27"/>
      <c r="J323" s="5"/>
      <c r="K323" s="209" t="b">
        <f>IF(ABS(E323-SUM(E310:E322))&lt;0.001,TRUE,FALSE)</f>
        <v>1</v>
      </c>
    </row>
    <row r="324" spans="1:11" ht="10.5" customHeight="1" x14ac:dyDescent="0.2">
      <c r="A324" s="2"/>
      <c r="B324" s="31" t="s">
        <v>132</v>
      </c>
      <c r="C324" s="303"/>
      <c r="D324" s="303"/>
      <c r="E324" s="303"/>
      <c r="F324" s="304"/>
      <c r="G324" s="304"/>
      <c r="H324" s="237"/>
      <c r="I324" s="20"/>
    </row>
    <row r="325" spans="1:11" ht="10.5" customHeight="1" x14ac:dyDescent="0.2">
      <c r="A325" s="2"/>
      <c r="B325" s="37" t="s">
        <v>24</v>
      </c>
      <c r="C325" s="301">
        <v>120377939.78000243</v>
      </c>
      <c r="D325" s="301">
        <v>89532020.439999148</v>
      </c>
      <c r="E325" s="301">
        <v>209909960.22000158</v>
      </c>
      <c r="F325" s="302">
        <v>2296219.4399999864</v>
      </c>
      <c r="G325" s="302">
        <v>1097468.7299999995</v>
      </c>
      <c r="H325" s="239">
        <v>2.4156564393547741E-2</v>
      </c>
      <c r="I325" s="20"/>
    </row>
    <row r="326" spans="1:11" ht="10.5" customHeight="1" x14ac:dyDescent="0.2">
      <c r="A326" s="2"/>
      <c r="B326" s="37" t="s">
        <v>133</v>
      </c>
      <c r="C326" s="301">
        <v>18898069.160000168</v>
      </c>
      <c r="D326" s="301">
        <v>79775145.279999688</v>
      </c>
      <c r="E326" s="301">
        <v>98673214.439999834</v>
      </c>
      <c r="F326" s="302">
        <v>148175.28999999986</v>
      </c>
      <c r="G326" s="302">
        <v>407911.33999999973</v>
      </c>
      <c r="H326" s="239">
        <v>-1.4105358309700278E-2</v>
      </c>
      <c r="I326" s="20"/>
    </row>
    <row r="327" spans="1:11" ht="10.5" customHeight="1" x14ac:dyDescent="0.2">
      <c r="A327" s="2"/>
      <c r="B327" s="37" t="s">
        <v>134</v>
      </c>
      <c r="C327" s="305">
        <v>1144893.2800000082</v>
      </c>
      <c r="D327" s="301">
        <v>12256313.869999891</v>
      </c>
      <c r="E327" s="301">
        <v>13401207.149999898</v>
      </c>
      <c r="F327" s="302">
        <v>7874222.8299999526</v>
      </c>
      <c r="G327" s="302">
        <v>46416.140000000014</v>
      </c>
      <c r="H327" s="239">
        <v>-1.7767854100425917E-2</v>
      </c>
      <c r="I327" s="20"/>
    </row>
    <row r="328" spans="1:11" ht="10.5" customHeight="1" x14ac:dyDescent="0.2">
      <c r="A328" s="2"/>
      <c r="B328" s="37" t="s">
        <v>220</v>
      </c>
      <c r="C328" s="301">
        <v>1883583.9399999995</v>
      </c>
      <c r="D328" s="301">
        <v>12798350.14999993</v>
      </c>
      <c r="E328" s="301">
        <v>14681934.089999929</v>
      </c>
      <c r="F328" s="302">
        <v>774.32999999999981</v>
      </c>
      <c r="G328" s="302">
        <v>71736.149999999994</v>
      </c>
      <c r="H328" s="239">
        <v>-4.1271409816569848E-2</v>
      </c>
      <c r="I328" s="20"/>
    </row>
    <row r="329" spans="1:11" ht="10.5" customHeight="1" x14ac:dyDescent="0.2">
      <c r="A329" s="2"/>
      <c r="B329" s="37" t="s">
        <v>352</v>
      </c>
      <c r="C329" s="301"/>
      <c r="D329" s="301">
        <v>865062.59153500001</v>
      </c>
      <c r="E329" s="301">
        <v>865062.59153500001</v>
      </c>
      <c r="F329" s="302"/>
      <c r="G329" s="302"/>
      <c r="H329" s="239">
        <v>4.6257400901357215E-3</v>
      </c>
      <c r="I329" s="20"/>
      <c r="K329" s="28"/>
    </row>
    <row r="330" spans="1:11" ht="10.5" hidden="1" customHeight="1" x14ac:dyDescent="0.2">
      <c r="A330" s="2"/>
      <c r="B330" s="16"/>
      <c r="C330" s="301"/>
      <c r="D330" s="301"/>
      <c r="E330" s="301"/>
      <c r="F330" s="302"/>
      <c r="G330" s="302"/>
      <c r="H330" s="239"/>
      <c r="I330" s="20"/>
      <c r="K330" s="28"/>
    </row>
    <row r="331" spans="1:11" ht="10.5" customHeight="1" x14ac:dyDescent="0.2">
      <c r="A331" s="2"/>
      <c r="B331" s="16" t="s">
        <v>416</v>
      </c>
      <c r="C331" s="301"/>
      <c r="D331" s="301"/>
      <c r="E331" s="301"/>
      <c r="F331" s="302"/>
      <c r="G331" s="302"/>
      <c r="H331" s="239"/>
      <c r="I331" s="20"/>
      <c r="K331" s="28"/>
    </row>
    <row r="332" spans="1:11" ht="10.5" customHeight="1" x14ac:dyDescent="0.2">
      <c r="A332" s="2"/>
      <c r="B332" s="574" t="s">
        <v>453</v>
      </c>
      <c r="C332" s="301"/>
      <c r="D332" s="301"/>
      <c r="E332" s="301"/>
      <c r="F332" s="302"/>
      <c r="G332" s="302"/>
      <c r="H332" s="239"/>
      <c r="I332" s="20"/>
      <c r="K332" s="28"/>
    </row>
    <row r="333" spans="1:11" ht="10.5" hidden="1" customHeight="1" x14ac:dyDescent="0.2">
      <c r="A333" s="2"/>
      <c r="B333" s="574"/>
      <c r="C333" s="301"/>
      <c r="D333" s="301"/>
      <c r="E333" s="301"/>
      <c r="F333" s="302"/>
      <c r="G333" s="302"/>
      <c r="H333" s="239"/>
      <c r="I333" s="20"/>
      <c r="K333" s="28"/>
    </row>
    <row r="334" spans="1:11" ht="10.5" customHeight="1" x14ac:dyDescent="0.2">
      <c r="A334" s="2"/>
      <c r="B334" s="16" t="s">
        <v>423</v>
      </c>
      <c r="C334" s="301">
        <v>22748</v>
      </c>
      <c r="D334" s="301">
        <v>23114</v>
      </c>
      <c r="E334" s="301">
        <v>45862</v>
      </c>
      <c r="F334" s="302"/>
      <c r="G334" s="302">
        <v>432</v>
      </c>
      <c r="H334" s="239">
        <v>4.431186811184995E-2</v>
      </c>
      <c r="I334" s="20"/>
    </row>
    <row r="335" spans="1:11" ht="10.5" customHeight="1" x14ac:dyDescent="0.2">
      <c r="A335" s="2"/>
      <c r="B335" s="16" t="s">
        <v>280</v>
      </c>
      <c r="C335" s="301"/>
      <c r="D335" s="301">
        <v>-9387953.1800000016</v>
      </c>
      <c r="E335" s="301">
        <v>-9387953.1800000016</v>
      </c>
      <c r="F335" s="302">
        <v>-2079</v>
      </c>
      <c r="G335" s="302">
        <v>-47838.6</v>
      </c>
      <c r="H335" s="239">
        <v>1.2297919693892823E-2</v>
      </c>
      <c r="I335" s="20"/>
    </row>
    <row r="336" spans="1:11" s="28" customFormat="1" ht="16.5" customHeight="1" x14ac:dyDescent="0.2">
      <c r="A336" s="54"/>
      <c r="B336" s="35" t="s">
        <v>135</v>
      </c>
      <c r="C336" s="303">
        <v>142327234.16000262</v>
      </c>
      <c r="D336" s="303">
        <v>185862053.15153366</v>
      </c>
      <c r="E336" s="303">
        <v>328189287.31153631</v>
      </c>
      <c r="F336" s="304">
        <v>10317312.889999939</v>
      </c>
      <c r="G336" s="304">
        <v>1576125.7599999993</v>
      </c>
      <c r="H336" s="237">
        <v>7.8517977560290664E-3</v>
      </c>
      <c r="I336" s="27"/>
      <c r="J336" s="5"/>
      <c r="K336" s="209" t="b">
        <f>IF(ABS(E336-SUM(E325:E335))&lt;0.001,TRUE,FALSE)</f>
        <v>1</v>
      </c>
    </row>
    <row r="337" spans="1:11" ht="10.5" customHeight="1" x14ac:dyDescent="0.2">
      <c r="A337" s="2"/>
      <c r="B337" s="31" t="s">
        <v>136</v>
      </c>
      <c r="C337" s="303"/>
      <c r="D337" s="303"/>
      <c r="E337" s="303"/>
      <c r="F337" s="304"/>
      <c r="G337" s="304"/>
      <c r="H337" s="237"/>
      <c r="I337" s="20"/>
      <c r="K337" s="28"/>
    </row>
    <row r="338" spans="1:11" ht="10.5" customHeight="1" x14ac:dyDescent="0.2">
      <c r="A338" s="2"/>
      <c r="B338" s="37" t="s">
        <v>138</v>
      </c>
      <c r="C338" s="301">
        <v>27294402.909999825</v>
      </c>
      <c r="D338" s="301">
        <v>22535139.590000033</v>
      </c>
      <c r="E338" s="301">
        <v>49829542.499999851</v>
      </c>
      <c r="F338" s="302">
        <v>198946.69</v>
      </c>
      <c r="G338" s="302">
        <v>200081.83000000002</v>
      </c>
      <c r="H338" s="239">
        <v>-5.150139095752948E-2</v>
      </c>
      <c r="I338" s="20"/>
      <c r="K338" s="28"/>
    </row>
    <row r="339" spans="1:11" ht="10.5" customHeight="1" x14ac:dyDescent="0.2">
      <c r="A339" s="2"/>
      <c r="B339" s="37" t="s">
        <v>221</v>
      </c>
      <c r="C339" s="301">
        <v>15730.160000000002</v>
      </c>
      <c r="D339" s="301">
        <v>501336.89999999973</v>
      </c>
      <c r="E339" s="301">
        <v>517067.05999999971</v>
      </c>
      <c r="F339" s="302">
        <v>5</v>
      </c>
      <c r="G339" s="302">
        <v>1510.61</v>
      </c>
      <c r="H339" s="239">
        <v>6.07376101965027E-2</v>
      </c>
      <c r="I339" s="20"/>
      <c r="K339" s="209"/>
    </row>
    <row r="340" spans="1:11" s="28" customFormat="1" ht="10.5" customHeight="1" x14ac:dyDescent="0.2">
      <c r="A340" s="54"/>
      <c r="B340" s="16" t="s">
        <v>128</v>
      </c>
      <c r="C340" s="301"/>
      <c r="D340" s="301"/>
      <c r="E340" s="301"/>
      <c r="F340" s="302"/>
      <c r="G340" s="302"/>
      <c r="H340" s="239"/>
      <c r="I340" s="27"/>
      <c r="J340" s="5"/>
    </row>
    <row r="341" spans="1:11" s="28" customFormat="1" ht="10.5" customHeight="1" x14ac:dyDescent="0.2">
      <c r="A341" s="54"/>
      <c r="B341" s="16" t="s">
        <v>416</v>
      </c>
      <c r="C341" s="301"/>
      <c r="D341" s="301">
        <v>290</v>
      </c>
      <c r="E341" s="301">
        <v>290</v>
      </c>
      <c r="F341" s="302"/>
      <c r="G341" s="302"/>
      <c r="H341" s="239"/>
      <c r="I341" s="27"/>
      <c r="J341" s="5"/>
    </row>
    <row r="342" spans="1:11" s="28" customFormat="1" ht="10.5" customHeight="1" x14ac:dyDescent="0.2">
      <c r="A342" s="54"/>
      <c r="B342" s="16" t="s">
        <v>436</v>
      </c>
      <c r="C342" s="301">
        <v>418917</v>
      </c>
      <c r="D342" s="301">
        <v>337900</v>
      </c>
      <c r="E342" s="301">
        <v>756817</v>
      </c>
      <c r="F342" s="302"/>
      <c r="G342" s="302">
        <v>2785</v>
      </c>
      <c r="H342" s="239">
        <v>0.12430846480672675</v>
      </c>
      <c r="I342" s="27"/>
      <c r="J342" s="5"/>
    </row>
    <row r="343" spans="1:11" s="28" customFormat="1" ht="10.5" customHeight="1" x14ac:dyDescent="0.2">
      <c r="A343" s="54"/>
      <c r="B343" s="574" t="s">
        <v>454</v>
      </c>
      <c r="C343" s="301"/>
      <c r="D343" s="301"/>
      <c r="E343" s="301"/>
      <c r="F343" s="302"/>
      <c r="G343" s="302"/>
      <c r="H343" s="239"/>
      <c r="I343" s="27"/>
      <c r="J343" s="5"/>
    </row>
    <row r="344" spans="1:11" s="28" customFormat="1" ht="10.5" hidden="1" customHeight="1" x14ac:dyDescent="0.2">
      <c r="A344" s="54"/>
      <c r="B344" s="574"/>
      <c r="C344" s="301"/>
      <c r="D344" s="301"/>
      <c r="E344" s="301"/>
      <c r="F344" s="302"/>
      <c r="G344" s="302"/>
      <c r="H344" s="239"/>
      <c r="I344" s="27"/>
      <c r="J344" s="5"/>
    </row>
    <row r="345" spans="1:11" ht="12.75" customHeight="1" x14ac:dyDescent="0.2">
      <c r="A345" s="2"/>
      <c r="B345" s="16" t="s">
        <v>280</v>
      </c>
      <c r="C345" s="301"/>
      <c r="D345" s="301">
        <v>-250899.72000000006</v>
      </c>
      <c r="E345" s="301">
        <v>-250899.72000000006</v>
      </c>
      <c r="F345" s="302">
        <v>-73</v>
      </c>
      <c r="G345" s="302">
        <v>-718</v>
      </c>
      <c r="H345" s="239">
        <v>9.0795949118045449E-3</v>
      </c>
      <c r="I345" s="20"/>
    </row>
    <row r="346" spans="1:11" s="28" customFormat="1" ht="16.5" customHeight="1" x14ac:dyDescent="0.2">
      <c r="A346" s="54"/>
      <c r="B346" s="16" t="s">
        <v>356</v>
      </c>
      <c r="C346" s="301"/>
      <c r="D346" s="301">
        <v>126901.829</v>
      </c>
      <c r="E346" s="301">
        <v>126901.829</v>
      </c>
      <c r="F346" s="302"/>
      <c r="G346" s="302"/>
      <c r="H346" s="239">
        <v>7.7177271777237877E-2</v>
      </c>
      <c r="I346" s="27"/>
      <c r="J346" s="5"/>
    </row>
    <row r="347" spans="1:11" ht="10.5" customHeight="1" x14ac:dyDescent="0.2">
      <c r="A347" s="2"/>
      <c r="B347" s="35" t="s">
        <v>137</v>
      </c>
      <c r="C347" s="303">
        <v>27729050.069999825</v>
      </c>
      <c r="D347" s="303">
        <v>23250668.599000037</v>
      </c>
      <c r="E347" s="303">
        <v>50979718.668999851</v>
      </c>
      <c r="F347" s="304">
        <v>198878.69</v>
      </c>
      <c r="G347" s="304">
        <v>203659.44</v>
      </c>
      <c r="H347" s="237">
        <v>-4.8263924646296363E-2</v>
      </c>
      <c r="I347" s="20"/>
      <c r="K347" s="209" t="b">
        <f>IF(ABS(E347-SUM(E338:E346))&lt;0.001,TRUE,FALSE)</f>
        <v>1</v>
      </c>
    </row>
    <row r="348" spans="1:11" ht="10.5" customHeight="1" x14ac:dyDescent="0.2">
      <c r="A348" s="2"/>
      <c r="B348" s="31" t="s">
        <v>141</v>
      </c>
      <c r="C348" s="303"/>
      <c r="D348" s="303"/>
      <c r="E348" s="303"/>
      <c r="F348" s="304"/>
      <c r="G348" s="304"/>
      <c r="H348" s="237"/>
      <c r="I348" s="20"/>
      <c r="K348" s="57"/>
    </row>
    <row r="349" spans="1:11" s="57" customFormat="1" ht="10.5" customHeight="1" x14ac:dyDescent="0.2">
      <c r="A349" s="6"/>
      <c r="B349" s="37" t="s">
        <v>151</v>
      </c>
      <c r="C349" s="301">
        <v>10776826.280000042</v>
      </c>
      <c r="D349" s="301">
        <v>3621357.7800000128</v>
      </c>
      <c r="E349" s="301">
        <v>14398184.060000055</v>
      </c>
      <c r="F349" s="302">
        <v>7440.5199999999995</v>
      </c>
      <c r="G349" s="302">
        <v>47652.779999999977</v>
      </c>
      <c r="H349" s="239">
        <v>6.2610047886189291E-2</v>
      </c>
      <c r="I349" s="56"/>
      <c r="J349" s="5"/>
    </row>
    <row r="350" spans="1:11" s="57" customFormat="1" ht="10.5" customHeight="1" x14ac:dyDescent="0.2">
      <c r="A350" s="6"/>
      <c r="B350" s="37" t="s">
        <v>222</v>
      </c>
      <c r="C350" s="301">
        <v>427.5</v>
      </c>
      <c r="D350" s="301">
        <v>4532.8999999999996</v>
      </c>
      <c r="E350" s="301">
        <v>4960.3999999999996</v>
      </c>
      <c r="F350" s="302">
        <v>20</v>
      </c>
      <c r="G350" s="302"/>
      <c r="H350" s="239">
        <v>0.31913252755727495</v>
      </c>
      <c r="I350" s="56"/>
      <c r="J350" s="5"/>
      <c r="K350" s="209"/>
    </row>
    <row r="351" spans="1:11" s="57" customFormat="1" ht="10.5" customHeight="1" x14ac:dyDescent="0.2">
      <c r="A351" s="6"/>
      <c r="B351" s="16" t="s">
        <v>128</v>
      </c>
      <c r="C351" s="306"/>
      <c r="D351" s="306"/>
      <c r="E351" s="306"/>
      <c r="F351" s="307"/>
      <c r="G351" s="307"/>
      <c r="H351" s="182"/>
      <c r="I351" s="56"/>
      <c r="J351" s="5"/>
      <c r="K351" s="209"/>
    </row>
    <row r="352" spans="1:11" s="57" customFormat="1" ht="10.5" customHeight="1" x14ac:dyDescent="0.2">
      <c r="A352" s="6"/>
      <c r="B352" s="16" t="s">
        <v>427</v>
      </c>
      <c r="C352" s="306">
        <v>480</v>
      </c>
      <c r="D352" s="306">
        <v>2250</v>
      </c>
      <c r="E352" s="306">
        <v>2730</v>
      </c>
      <c r="F352" s="307"/>
      <c r="G352" s="307"/>
      <c r="H352" s="182"/>
      <c r="I352" s="56"/>
      <c r="J352" s="5"/>
      <c r="K352" s="60"/>
    </row>
    <row r="353" spans="1:11" s="57" customFormat="1" ht="10.5" hidden="1" customHeight="1" x14ac:dyDescent="0.2">
      <c r="A353" s="6"/>
      <c r="B353" s="16"/>
      <c r="C353" s="306"/>
      <c r="D353" s="306"/>
      <c r="E353" s="306"/>
      <c r="F353" s="307"/>
      <c r="G353" s="307"/>
      <c r="H353" s="182"/>
      <c r="I353" s="56"/>
      <c r="J353" s="5"/>
    </row>
    <row r="354" spans="1:11" s="57" customFormat="1" ht="10.5" customHeight="1" x14ac:dyDescent="0.2">
      <c r="A354" s="6"/>
      <c r="B354" s="574" t="s">
        <v>455</v>
      </c>
      <c r="C354" s="306"/>
      <c r="D354" s="306"/>
      <c r="E354" s="306"/>
      <c r="F354" s="307"/>
      <c r="G354" s="307"/>
      <c r="H354" s="182"/>
      <c r="I354" s="56"/>
      <c r="J354" s="5"/>
    </row>
    <row r="355" spans="1:11" s="57" customFormat="1" ht="10.5" hidden="1" customHeight="1" x14ac:dyDescent="0.2">
      <c r="A355" s="6"/>
      <c r="B355" s="574"/>
      <c r="C355" s="306"/>
      <c r="D355" s="306"/>
      <c r="E355" s="306"/>
      <c r="F355" s="307"/>
      <c r="G355" s="307"/>
      <c r="H355" s="182"/>
      <c r="I355" s="56"/>
      <c r="J355" s="5"/>
    </row>
    <row r="356" spans="1:11" s="60" customFormat="1" ht="14.25" customHeight="1" x14ac:dyDescent="0.2">
      <c r="A356" s="24"/>
      <c r="B356" s="16" t="s">
        <v>423</v>
      </c>
      <c r="C356" s="306"/>
      <c r="D356" s="306"/>
      <c r="E356" s="306"/>
      <c r="F356" s="307"/>
      <c r="G356" s="307"/>
      <c r="H356" s="182"/>
      <c r="I356" s="59"/>
      <c r="K356" s="57"/>
    </row>
    <row r="357" spans="1:11" s="60" customFormat="1" ht="14.25" customHeight="1" x14ac:dyDescent="0.2">
      <c r="A357" s="24"/>
      <c r="B357" s="16" t="s">
        <v>280</v>
      </c>
      <c r="C357" s="306"/>
      <c r="D357" s="306">
        <v>-263741.37</v>
      </c>
      <c r="E357" s="306">
        <v>-263741.37</v>
      </c>
      <c r="F357" s="307">
        <v>-1</v>
      </c>
      <c r="G357" s="307">
        <v>-952.5</v>
      </c>
      <c r="H357" s="182">
        <v>3.9828037764320534E-2</v>
      </c>
      <c r="I357" s="59"/>
    </row>
    <row r="358" spans="1:11" s="57" customFormat="1" ht="10.5" customHeight="1" x14ac:dyDescent="0.2">
      <c r="A358" s="6"/>
      <c r="B358" s="35" t="s">
        <v>142</v>
      </c>
      <c r="C358" s="308">
        <v>10777733.780000042</v>
      </c>
      <c r="D358" s="308">
        <v>3364399.3100000126</v>
      </c>
      <c r="E358" s="308">
        <v>14142133.090000054</v>
      </c>
      <c r="F358" s="309">
        <v>7459.5199999999995</v>
      </c>
      <c r="G358" s="309">
        <v>46700.279999999977</v>
      </c>
      <c r="H358" s="183">
        <v>6.3221597824367093E-2</v>
      </c>
      <c r="I358" s="56"/>
      <c r="J358" s="5"/>
      <c r="K358" s="209" t="b">
        <f>IF(ABS(E358-SUM(E349:E357))&lt;0.001,TRUE,FALSE)</f>
        <v>1</v>
      </c>
    </row>
    <row r="359" spans="1:11" s="57" customFormat="1" ht="10.5" customHeight="1" x14ac:dyDescent="0.2">
      <c r="A359" s="6"/>
      <c r="B359" s="31" t="s">
        <v>139</v>
      </c>
      <c r="C359" s="308"/>
      <c r="D359" s="308"/>
      <c r="E359" s="308"/>
      <c r="F359" s="309"/>
      <c r="G359" s="309"/>
      <c r="H359" s="183"/>
      <c r="I359" s="56"/>
      <c r="J359" s="5"/>
    </row>
    <row r="360" spans="1:11" s="57" customFormat="1" ht="10.5" customHeight="1" x14ac:dyDescent="0.2">
      <c r="A360" s="6"/>
      <c r="B360" s="37" t="s">
        <v>140</v>
      </c>
      <c r="C360" s="306">
        <v>4690.6600000000208</v>
      </c>
      <c r="D360" s="306">
        <v>4731.5400000000154</v>
      </c>
      <c r="E360" s="306">
        <v>9422.2000000000371</v>
      </c>
      <c r="F360" s="307"/>
      <c r="G360" s="307">
        <v>33.269999999999996</v>
      </c>
      <c r="H360" s="182">
        <v>1.5282795836803365E-2</v>
      </c>
      <c r="I360" s="56"/>
      <c r="J360" s="5"/>
      <c r="K360" s="209"/>
    </row>
    <row r="361" spans="1:11" s="57" customFormat="1" ht="10.5" customHeight="1" x14ac:dyDescent="0.2">
      <c r="A361" s="6"/>
      <c r="B361" s="37" t="s">
        <v>179</v>
      </c>
      <c r="C361" s="364">
        <v>48653.919999999896</v>
      </c>
      <c r="D361" s="306">
        <v>4933267.2799998987</v>
      </c>
      <c r="E361" s="306">
        <v>4981921.1999998977</v>
      </c>
      <c r="F361" s="307">
        <v>1887.84</v>
      </c>
      <c r="G361" s="307">
        <v>17485.349999999991</v>
      </c>
      <c r="H361" s="182">
        <v>0.12855373134964188</v>
      </c>
      <c r="I361" s="56"/>
      <c r="J361" s="5"/>
      <c r="K361" s="209"/>
    </row>
    <row r="362" spans="1:11" s="57" customFormat="1" ht="10.5" customHeight="1" x14ac:dyDescent="0.2">
      <c r="A362" s="6"/>
      <c r="B362" s="37" t="s">
        <v>223</v>
      </c>
      <c r="C362" s="306">
        <v>792.42000000000007</v>
      </c>
      <c r="D362" s="306">
        <v>136998.91999999995</v>
      </c>
      <c r="E362" s="306">
        <v>137791.33999999997</v>
      </c>
      <c r="F362" s="307"/>
      <c r="G362" s="307">
        <v>476.09000000000003</v>
      </c>
      <c r="H362" s="182">
        <v>0.11666938017631878</v>
      </c>
      <c r="I362" s="56"/>
      <c r="J362" s="5"/>
    </row>
    <row r="363" spans="1:11" s="60" customFormat="1" ht="10.5" hidden="1" customHeight="1" x14ac:dyDescent="0.2">
      <c r="A363" s="24"/>
      <c r="B363" s="16"/>
      <c r="C363" s="306"/>
      <c r="D363" s="306"/>
      <c r="E363" s="306"/>
      <c r="F363" s="307"/>
      <c r="G363" s="307"/>
      <c r="H363" s="182"/>
      <c r="I363" s="59"/>
      <c r="J363" s="5"/>
    </row>
    <row r="364" spans="1:11" s="60" customFormat="1" ht="10.5" customHeight="1" x14ac:dyDescent="0.2">
      <c r="A364" s="24"/>
      <c r="B364" s="574" t="s">
        <v>456</v>
      </c>
      <c r="C364" s="306"/>
      <c r="D364" s="306"/>
      <c r="E364" s="306"/>
      <c r="F364" s="307"/>
      <c r="G364" s="307"/>
      <c r="H364" s="182"/>
      <c r="I364" s="59"/>
      <c r="J364" s="5"/>
    </row>
    <row r="365" spans="1:11" s="60" customFormat="1" ht="10.5" hidden="1" customHeight="1" x14ac:dyDescent="0.2">
      <c r="A365" s="24"/>
      <c r="B365" s="574"/>
      <c r="C365" s="306"/>
      <c r="D365" s="306"/>
      <c r="E365" s="306"/>
      <c r="F365" s="307"/>
      <c r="G365" s="307"/>
      <c r="H365" s="182"/>
      <c r="I365" s="59"/>
      <c r="J365" s="5"/>
    </row>
    <row r="366" spans="1:11" s="57" customFormat="1" x14ac:dyDescent="0.2">
      <c r="A366" s="6"/>
      <c r="B366" s="16" t="s">
        <v>423</v>
      </c>
      <c r="C366" s="306"/>
      <c r="D366" s="306"/>
      <c r="E366" s="306"/>
      <c r="F366" s="307"/>
      <c r="G366" s="307"/>
      <c r="H366" s="182"/>
      <c r="I366" s="56"/>
      <c r="K366" s="60"/>
    </row>
    <row r="367" spans="1:11" s="60" customFormat="1" ht="17.25" customHeight="1" x14ac:dyDescent="0.2">
      <c r="A367" s="24"/>
      <c r="B367" s="37" t="s">
        <v>280</v>
      </c>
      <c r="C367" s="306"/>
      <c r="D367" s="306">
        <v>-80918.029999999955</v>
      </c>
      <c r="E367" s="306">
        <v>-80918.029999999955</v>
      </c>
      <c r="F367" s="307">
        <v>-2</v>
      </c>
      <c r="G367" s="307">
        <v>-306.76</v>
      </c>
      <c r="H367" s="182">
        <v>0.11306066534642234</v>
      </c>
      <c r="I367" s="59"/>
    </row>
    <row r="368" spans="1:11" s="60" customFormat="1" ht="17.25" customHeight="1" x14ac:dyDescent="0.2">
      <c r="A368" s="24"/>
      <c r="B368" s="35" t="s">
        <v>143</v>
      </c>
      <c r="C368" s="308">
        <v>54136.99999999992</v>
      </c>
      <c r="D368" s="308">
        <v>4994079.7099998984</v>
      </c>
      <c r="E368" s="308">
        <v>5048216.7099998984</v>
      </c>
      <c r="F368" s="309">
        <v>1885.84</v>
      </c>
      <c r="G368" s="309">
        <v>17687.949999999993</v>
      </c>
      <c r="H368" s="183">
        <v>0.12824277623006086</v>
      </c>
      <c r="I368" s="59"/>
      <c r="K368" s="209" t="b">
        <f>IF(ABS(E368-SUM(E360:E367))&lt;0.001,TRUE,FALSE)</f>
        <v>1</v>
      </c>
    </row>
    <row r="369" spans="1:11" s="60" customFormat="1" ht="17.25" customHeight="1" x14ac:dyDescent="0.2">
      <c r="A369" s="24"/>
      <c r="B369" s="31" t="s">
        <v>466</v>
      </c>
      <c r="C369" s="308"/>
      <c r="D369" s="308"/>
      <c r="E369" s="308"/>
      <c r="F369" s="309"/>
      <c r="G369" s="309"/>
      <c r="H369" s="183"/>
      <c r="I369" s="59"/>
      <c r="K369" s="209"/>
    </row>
    <row r="370" spans="1:11" s="60" customFormat="1" ht="11.25" customHeight="1" x14ac:dyDescent="0.2">
      <c r="A370" s="24"/>
      <c r="B370" s="37" t="s">
        <v>468</v>
      </c>
      <c r="C370" s="306">
        <v>1584672.4200000002</v>
      </c>
      <c r="D370" s="306">
        <v>242134</v>
      </c>
      <c r="E370" s="306">
        <v>1826806.4200000002</v>
      </c>
      <c r="F370" s="307"/>
      <c r="G370" s="307">
        <v>6156</v>
      </c>
      <c r="H370" s="182">
        <v>0.19103160525695073</v>
      </c>
      <c r="I370" s="59"/>
      <c r="K370" s="209"/>
    </row>
    <row r="371" spans="1:11" s="60" customFormat="1" ht="17.25" customHeight="1" x14ac:dyDescent="0.2">
      <c r="A371" s="24"/>
      <c r="B371" s="35" t="s">
        <v>467</v>
      </c>
      <c r="C371" s="308">
        <v>1584672.4200000002</v>
      </c>
      <c r="D371" s="308">
        <v>242134</v>
      </c>
      <c r="E371" s="308">
        <v>1826806.4200000002</v>
      </c>
      <c r="F371" s="309"/>
      <c r="G371" s="309">
        <v>6156</v>
      </c>
      <c r="H371" s="183">
        <v>0.19103160525695073</v>
      </c>
      <c r="I371" s="59"/>
      <c r="K371" s="209"/>
    </row>
    <row r="372" spans="1:11" s="57" customFormat="1" ht="10.5" customHeight="1" x14ac:dyDescent="0.2">
      <c r="A372" s="6"/>
      <c r="B372" s="31" t="s">
        <v>122</v>
      </c>
      <c r="C372" s="308"/>
      <c r="D372" s="308"/>
      <c r="E372" s="308"/>
      <c r="F372" s="309"/>
      <c r="G372" s="309"/>
      <c r="H372" s="183"/>
      <c r="I372" s="56"/>
      <c r="J372" s="5"/>
    </row>
    <row r="373" spans="1:11" s="57" customFormat="1" ht="10.5" customHeight="1" x14ac:dyDescent="0.2">
      <c r="A373" s="6"/>
      <c r="B373" s="37" t="s">
        <v>144</v>
      </c>
      <c r="C373" s="306">
        <v>2287.2499999999986</v>
      </c>
      <c r="D373" s="306">
        <v>29242.020000000015</v>
      </c>
      <c r="E373" s="306">
        <v>31529.270000000011</v>
      </c>
      <c r="F373" s="307"/>
      <c r="G373" s="307">
        <v>1.53</v>
      </c>
      <c r="H373" s="182">
        <v>-3.7024559954626279E-2</v>
      </c>
      <c r="I373" s="56"/>
      <c r="J373" s="5"/>
      <c r="K373" s="209"/>
    </row>
    <row r="374" spans="1:11" s="57" customFormat="1" ht="10.5" customHeight="1" x14ac:dyDescent="0.2">
      <c r="A374" s="6"/>
      <c r="B374" s="37" t="s">
        <v>224</v>
      </c>
      <c r="C374" s="306">
        <v>282.19999999999993</v>
      </c>
      <c r="D374" s="306">
        <v>15786.360000000002</v>
      </c>
      <c r="E374" s="306">
        <v>16068.560000000003</v>
      </c>
      <c r="F374" s="307"/>
      <c r="G374" s="307"/>
      <c r="H374" s="182">
        <v>-0.19475940341709141</v>
      </c>
      <c r="I374" s="56"/>
      <c r="J374" s="5"/>
      <c r="K374" s="63"/>
    </row>
    <row r="375" spans="1:11" s="57" customFormat="1" ht="10.5" hidden="1" customHeight="1" x14ac:dyDescent="0.2">
      <c r="A375" s="6"/>
      <c r="B375" s="37"/>
      <c r="C375" s="306"/>
      <c r="D375" s="306"/>
      <c r="E375" s="306"/>
      <c r="F375" s="307"/>
      <c r="G375" s="307"/>
      <c r="H375" s="182"/>
      <c r="I375" s="56"/>
      <c r="J375" s="5"/>
      <c r="K375" s="63"/>
    </row>
    <row r="376" spans="1:11" s="57" customFormat="1" ht="10.5" hidden="1" customHeight="1" x14ac:dyDescent="0.2">
      <c r="A376" s="6"/>
      <c r="B376" s="37"/>
      <c r="C376" s="306"/>
      <c r="D376" s="306"/>
      <c r="E376" s="306"/>
      <c r="F376" s="307"/>
      <c r="G376" s="307"/>
      <c r="H376" s="182"/>
      <c r="I376" s="56"/>
      <c r="J376" s="5"/>
      <c r="K376" s="63"/>
    </row>
    <row r="377" spans="1:11" s="60" customFormat="1" ht="10.5" customHeight="1" x14ac:dyDescent="0.2">
      <c r="A377" s="24"/>
      <c r="B377" s="16" t="s">
        <v>423</v>
      </c>
      <c r="C377" s="306"/>
      <c r="D377" s="306"/>
      <c r="E377" s="306"/>
      <c r="F377" s="307"/>
      <c r="G377" s="307"/>
      <c r="H377" s="182"/>
      <c r="I377" s="59"/>
      <c r="J377" s="5"/>
    </row>
    <row r="378" spans="1:11" s="63" customFormat="1" ht="14.25" customHeight="1" x14ac:dyDescent="0.2">
      <c r="A378" s="61"/>
      <c r="B378" s="35" t="s">
        <v>120</v>
      </c>
      <c r="C378" s="308">
        <v>2569.4499999999985</v>
      </c>
      <c r="D378" s="308">
        <v>45028.380000000012</v>
      </c>
      <c r="E378" s="308">
        <v>47597.830000000009</v>
      </c>
      <c r="F378" s="309"/>
      <c r="G378" s="309">
        <v>1.53</v>
      </c>
      <c r="H378" s="183">
        <v>-9.6755210830929861E-2</v>
      </c>
      <c r="I378" s="62"/>
      <c r="K378" s="209" t="b">
        <f>IF(ABS(E378-SUM(E373:E377))&lt;0.001,TRUE,FALSE)</f>
        <v>1</v>
      </c>
    </row>
    <row r="379" spans="1:11" s="63" customFormat="1" ht="14.25" customHeight="1" x14ac:dyDescent="0.2">
      <c r="A379" s="61"/>
      <c r="B379" s="31" t="s">
        <v>244</v>
      </c>
      <c r="C379" s="308"/>
      <c r="D379" s="308"/>
      <c r="E379" s="308"/>
      <c r="F379" s="309"/>
      <c r="G379" s="309"/>
      <c r="H379" s="183"/>
      <c r="I379" s="62"/>
      <c r="K379" s="60"/>
    </row>
    <row r="380" spans="1:11" s="60" customFormat="1" ht="11.25" customHeight="1" x14ac:dyDescent="0.2">
      <c r="A380" s="24"/>
      <c r="B380" s="37" t="s">
        <v>144</v>
      </c>
      <c r="C380" s="306">
        <v>34.49</v>
      </c>
      <c r="D380" s="306"/>
      <c r="E380" s="306">
        <v>34.49</v>
      </c>
      <c r="F380" s="307"/>
      <c r="G380" s="307"/>
      <c r="H380" s="182">
        <v>0.20216103171836886</v>
      </c>
      <c r="I380" s="59"/>
      <c r="J380" s="5"/>
      <c r="K380" s="57"/>
    </row>
    <row r="381" spans="1:11" s="57" customFormat="1" ht="10.5" customHeight="1" x14ac:dyDescent="0.2">
      <c r="A381" s="6"/>
      <c r="B381" s="37" t="s">
        <v>125</v>
      </c>
      <c r="C381" s="306">
        <v>1000995.340000007</v>
      </c>
      <c r="D381" s="306">
        <v>5095864.6299999645</v>
      </c>
      <c r="E381" s="306">
        <v>6096859.9699999709</v>
      </c>
      <c r="F381" s="307"/>
      <c r="G381" s="307">
        <v>20855.909999999993</v>
      </c>
      <c r="H381" s="182">
        <v>2.9206264684904282E-2</v>
      </c>
      <c r="I381" s="56"/>
      <c r="J381" s="5"/>
    </row>
    <row r="382" spans="1:11" s="57" customFormat="1" ht="10.5" customHeight="1" x14ac:dyDescent="0.2">
      <c r="A382" s="6"/>
      <c r="B382" s="37" t="s">
        <v>126</v>
      </c>
      <c r="C382" s="306">
        <v>12639.030000000002</v>
      </c>
      <c r="D382" s="306">
        <v>226665.62999999989</v>
      </c>
      <c r="E382" s="306">
        <v>239304.65999999989</v>
      </c>
      <c r="F382" s="307"/>
      <c r="G382" s="307">
        <v>1995.8600000000001</v>
      </c>
      <c r="H382" s="182"/>
      <c r="I382" s="56"/>
      <c r="J382" s="5"/>
    </row>
    <row r="383" spans="1:11" s="57" customFormat="1" ht="10.5" customHeight="1" x14ac:dyDescent="0.2">
      <c r="A383" s="6"/>
      <c r="B383" s="37" t="s">
        <v>127</v>
      </c>
      <c r="C383" s="306">
        <v>283675.38000000035</v>
      </c>
      <c r="D383" s="306">
        <v>3048194.5000000019</v>
      </c>
      <c r="E383" s="306">
        <v>3331869.8800000022</v>
      </c>
      <c r="F383" s="307"/>
      <c r="G383" s="307">
        <v>8170.48</v>
      </c>
      <c r="H383" s="182"/>
      <c r="I383" s="56"/>
      <c r="J383" s="5"/>
    </row>
    <row r="384" spans="1:11" s="57" customFormat="1" ht="10.5" customHeight="1" x14ac:dyDescent="0.2">
      <c r="A384" s="6"/>
      <c r="B384" s="37" t="s">
        <v>133</v>
      </c>
      <c r="C384" s="306">
        <v>55363.37</v>
      </c>
      <c r="D384" s="306">
        <v>145493.45000000001</v>
      </c>
      <c r="E384" s="306">
        <v>200856.82</v>
      </c>
      <c r="F384" s="307"/>
      <c r="G384" s="307">
        <v>2147.09</v>
      </c>
      <c r="H384" s="182">
        <v>0.20358430035266828</v>
      </c>
      <c r="I384" s="56"/>
      <c r="J384" s="5"/>
    </row>
    <row r="385" spans="1:11" s="57" customFormat="1" ht="10.5" customHeight="1" x14ac:dyDescent="0.2">
      <c r="A385" s="6"/>
      <c r="B385" s="37" t="s">
        <v>134</v>
      </c>
      <c r="C385" s="306">
        <v>5584.19</v>
      </c>
      <c r="D385" s="306">
        <v>69315.8</v>
      </c>
      <c r="E385" s="306">
        <v>74899.990000000005</v>
      </c>
      <c r="F385" s="307"/>
      <c r="G385" s="307">
        <v>274.20999999999998</v>
      </c>
      <c r="H385" s="182">
        <v>2.1336388161332875E-2</v>
      </c>
      <c r="I385" s="56"/>
      <c r="J385" s="5"/>
    </row>
    <row r="386" spans="1:11" s="57" customFormat="1" ht="10.5" customHeight="1" x14ac:dyDescent="0.2">
      <c r="A386" s="6"/>
      <c r="B386" s="37" t="s">
        <v>24</v>
      </c>
      <c r="C386" s="306">
        <v>254431.49000000005</v>
      </c>
      <c r="D386" s="306">
        <v>243531.19</v>
      </c>
      <c r="E386" s="306">
        <v>497962.68000000005</v>
      </c>
      <c r="F386" s="307"/>
      <c r="G386" s="307">
        <v>1058.4500000000003</v>
      </c>
      <c r="H386" s="182">
        <v>0.18726195610535257</v>
      </c>
      <c r="I386" s="56"/>
      <c r="J386" s="5"/>
      <c r="K386" s="5"/>
    </row>
    <row r="387" spans="1:11" s="57" customFormat="1" ht="10.5" customHeight="1" x14ac:dyDescent="0.2">
      <c r="A387" s="6"/>
      <c r="B387" s="37" t="s">
        <v>138</v>
      </c>
      <c r="C387" s="306">
        <v>53036.87</v>
      </c>
      <c r="D387" s="306">
        <v>25454.48</v>
      </c>
      <c r="E387" s="306">
        <v>78491.350000000006</v>
      </c>
      <c r="F387" s="307"/>
      <c r="G387" s="307"/>
      <c r="H387" s="182">
        <v>-8.8717074099530002E-2</v>
      </c>
      <c r="I387" s="56"/>
      <c r="J387" s="5"/>
    </row>
    <row r="388" spans="1:11" s="57" customFormat="1" ht="10.5" customHeight="1" x14ac:dyDescent="0.2">
      <c r="A388" s="6"/>
      <c r="B388" s="37" t="s">
        <v>34</v>
      </c>
      <c r="C388" s="306">
        <v>3588034.6599999885</v>
      </c>
      <c r="D388" s="306">
        <v>867363.2</v>
      </c>
      <c r="E388" s="306">
        <v>4455397.8599999892</v>
      </c>
      <c r="F388" s="307"/>
      <c r="G388" s="307">
        <v>8723.4500000000007</v>
      </c>
      <c r="H388" s="182">
        <v>-5.8870597957206616E-2</v>
      </c>
      <c r="I388" s="56"/>
      <c r="J388" s="5"/>
    </row>
    <row r="389" spans="1:11" s="57" customFormat="1" ht="10.5" customHeight="1" x14ac:dyDescent="0.2">
      <c r="A389" s="6"/>
      <c r="B389" s="37" t="s">
        <v>140</v>
      </c>
      <c r="C389" s="306">
        <v>3.04</v>
      </c>
      <c r="D389" s="306">
        <v>0.63</v>
      </c>
      <c r="E389" s="306">
        <v>3.67</v>
      </c>
      <c r="F389" s="307"/>
      <c r="G389" s="307"/>
      <c r="H389" s="182">
        <v>-0.62741116751269033</v>
      </c>
      <c r="I389" s="56"/>
    </row>
    <row r="390" spans="1:11" s="57" customFormat="1" ht="10.5" customHeight="1" x14ac:dyDescent="0.2">
      <c r="A390" s="6"/>
      <c r="B390" s="37" t="s">
        <v>129</v>
      </c>
      <c r="C390" s="306">
        <v>286074.18999999977</v>
      </c>
      <c r="D390" s="306">
        <v>2557937.8600000027</v>
      </c>
      <c r="E390" s="306">
        <v>2844012.0500000026</v>
      </c>
      <c r="F390" s="307"/>
      <c r="G390" s="307">
        <v>11838.099999999999</v>
      </c>
      <c r="H390" s="182">
        <v>9.6650714887912548E-2</v>
      </c>
      <c r="I390" s="56"/>
    </row>
    <row r="391" spans="1:11" s="57" customFormat="1" ht="10.5" customHeight="1" x14ac:dyDescent="0.2">
      <c r="A391" s="6"/>
      <c r="B391" s="37" t="s">
        <v>381</v>
      </c>
      <c r="C391" s="306">
        <v>2141.4</v>
      </c>
      <c r="D391" s="306">
        <v>1589</v>
      </c>
      <c r="E391" s="306">
        <v>3730.4</v>
      </c>
      <c r="F391" s="307"/>
      <c r="G391" s="307"/>
      <c r="H391" s="182"/>
      <c r="I391" s="56"/>
      <c r="J391" s="5"/>
    </row>
    <row r="392" spans="1:11" s="57" customFormat="1" ht="10.5" customHeight="1" x14ac:dyDescent="0.2">
      <c r="A392" s="6"/>
      <c r="B392" s="16" t="s">
        <v>427</v>
      </c>
      <c r="C392" s="306">
        <v>270</v>
      </c>
      <c r="D392" s="306">
        <v>150</v>
      </c>
      <c r="E392" s="306">
        <v>420</v>
      </c>
      <c r="F392" s="307"/>
      <c r="G392" s="307"/>
      <c r="H392" s="182">
        <v>-0.31147540983606559</v>
      </c>
      <c r="I392" s="56"/>
      <c r="J392" s="5"/>
    </row>
    <row r="393" spans="1:11" s="57" customFormat="1" ht="10.5" customHeight="1" x14ac:dyDescent="0.2">
      <c r="A393" s="6"/>
      <c r="B393" s="37" t="s">
        <v>353</v>
      </c>
      <c r="C393" s="306"/>
      <c r="D393" s="306"/>
      <c r="E393" s="306"/>
      <c r="F393" s="307"/>
      <c r="G393" s="307"/>
      <c r="H393" s="182"/>
      <c r="I393" s="56"/>
      <c r="J393" s="5"/>
    </row>
    <row r="394" spans="1:11" s="57" customFormat="1" ht="10.5" customHeight="1" x14ac:dyDescent="0.2">
      <c r="A394" s="6"/>
      <c r="B394" s="37" t="s">
        <v>415</v>
      </c>
      <c r="C394" s="306"/>
      <c r="D394" s="306"/>
      <c r="E394" s="306"/>
      <c r="F394" s="307"/>
      <c r="G394" s="307"/>
      <c r="H394" s="182"/>
      <c r="I394" s="56"/>
      <c r="J394" s="5"/>
    </row>
    <row r="395" spans="1:11" s="57" customFormat="1" ht="10.5" customHeight="1" x14ac:dyDescent="0.2">
      <c r="A395" s="6"/>
      <c r="B395" s="37" t="s">
        <v>179</v>
      </c>
      <c r="C395" s="306">
        <v>216.76</v>
      </c>
      <c r="D395" s="306">
        <v>35450.199999999983</v>
      </c>
      <c r="E395" s="306">
        <v>35666.959999999985</v>
      </c>
      <c r="F395" s="307"/>
      <c r="G395" s="307"/>
      <c r="H395" s="182">
        <v>0.33695983830665766</v>
      </c>
      <c r="I395" s="56"/>
      <c r="J395" s="5"/>
    </row>
    <row r="396" spans="1:11" s="57" customFormat="1" ht="10.5" customHeight="1" x14ac:dyDescent="0.2">
      <c r="A396" s="6"/>
      <c r="B396" s="37" t="s">
        <v>468</v>
      </c>
      <c r="C396" s="306">
        <v>5406</v>
      </c>
      <c r="D396" s="306">
        <v>2140</v>
      </c>
      <c r="E396" s="306">
        <v>7546</v>
      </c>
      <c r="F396" s="307"/>
      <c r="G396" s="307"/>
      <c r="H396" s="182">
        <v>0.35963963963963974</v>
      </c>
      <c r="I396" s="56"/>
      <c r="J396" s="5"/>
    </row>
    <row r="397" spans="1:11" s="57" customFormat="1" ht="10.5" customHeight="1" x14ac:dyDescent="0.2">
      <c r="A397" s="6"/>
      <c r="B397" s="575" t="s">
        <v>460</v>
      </c>
      <c r="C397" s="306"/>
      <c r="D397" s="306"/>
      <c r="E397" s="306"/>
      <c r="F397" s="307"/>
      <c r="G397" s="307"/>
      <c r="H397" s="182"/>
      <c r="I397" s="56"/>
      <c r="J397" s="5"/>
    </row>
    <row r="398" spans="1:11" s="57" customFormat="1" ht="10.5" customHeight="1" x14ac:dyDescent="0.2">
      <c r="A398" s="6"/>
      <c r="B398" s="575" t="s">
        <v>490</v>
      </c>
      <c r="C398" s="306"/>
      <c r="D398" s="306"/>
      <c r="E398" s="306"/>
      <c r="F398" s="307"/>
      <c r="G398" s="307"/>
      <c r="H398" s="182"/>
      <c r="I398" s="56"/>
      <c r="J398" s="5"/>
    </row>
    <row r="399" spans="1:11" s="57" customFormat="1" ht="10.5" customHeight="1" x14ac:dyDescent="0.2">
      <c r="A399" s="6"/>
      <c r="B399" s="16" t="s">
        <v>423</v>
      </c>
      <c r="C399" s="306"/>
      <c r="D399" s="306">
        <v>270</v>
      </c>
      <c r="E399" s="306">
        <v>270</v>
      </c>
      <c r="F399" s="307"/>
      <c r="G399" s="307"/>
      <c r="H399" s="182"/>
      <c r="I399" s="56"/>
      <c r="J399" s="5"/>
    </row>
    <row r="400" spans="1:11" s="60" customFormat="1" ht="12.75" customHeight="1" x14ac:dyDescent="0.2">
      <c r="A400" s="24"/>
      <c r="B400" s="37" t="s">
        <v>280</v>
      </c>
      <c r="C400" s="306"/>
      <c r="D400" s="306">
        <v>-528721.22999999986</v>
      </c>
      <c r="E400" s="306">
        <v>-528721.22999999986</v>
      </c>
      <c r="F400" s="307"/>
      <c r="G400" s="307">
        <v>-1914</v>
      </c>
      <c r="H400" s="182">
        <v>-7.0554078019513522E-3</v>
      </c>
      <c r="I400" s="59"/>
      <c r="J400" s="5"/>
    </row>
    <row r="401" spans="1:11" s="57" customFormat="1" x14ac:dyDescent="0.2">
      <c r="A401" s="6"/>
      <c r="B401" s="35" t="s">
        <v>246</v>
      </c>
      <c r="C401" s="308">
        <v>5547906.2099999962</v>
      </c>
      <c r="D401" s="308">
        <v>11790699.339999968</v>
      </c>
      <c r="E401" s="308">
        <v>17338605.549999963</v>
      </c>
      <c r="F401" s="309"/>
      <c r="G401" s="309">
        <v>53149.549999999988</v>
      </c>
      <c r="H401" s="183">
        <v>5.0407006989032999E-2</v>
      </c>
      <c r="I401" s="56"/>
      <c r="K401" s="209" t="b">
        <f>IF(ABS(E401-SUM(E380:E400))&lt;0.001,TRUE,FALSE)</f>
        <v>1</v>
      </c>
    </row>
    <row r="402" spans="1:11" s="60" customFormat="1" ht="13.5" customHeight="1" x14ac:dyDescent="0.2">
      <c r="A402" s="24"/>
      <c r="B402" s="35" t="s">
        <v>287</v>
      </c>
      <c r="C402" s="308">
        <v>269901987.30000216</v>
      </c>
      <c r="D402" s="308">
        <v>885776752.45928633</v>
      </c>
      <c r="E402" s="308">
        <v>1155678739.7592885</v>
      </c>
      <c r="F402" s="309">
        <v>11420603.339999923</v>
      </c>
      <c r="G402" s="309">
        <v>4532301.1199999964</v>
      </c>
      <c r="H402" s="183">
        <v>4.8596782372746672E-2</v>
      </c>
      <c r="I402" s="59"/>
      <c r="K402" s="209" t="b">
        <f>IF(ABS(E402-SUM(E323,E336,E347,E358,E368,E371,E378,E401))&lt;0.001,TRUE,FALSE)</f>
        <v>1</v>
      </c>
    </row>
    <row r="403" spans="1:11" s="60" customFormat="1" ht="10.5" customHeight="1" x14ac:dyDescent="0.2">
      <c r="A403" s="24"/>
      <c r="B403" s="31" t="s">
        <v>145</v>
      </c>
      <c r="C403" s="308"/>
      <c r="D403" s="308"/>
      <c r="E403" s="308"/>
      <c r="F403" s="309"/>
      <c r="G403" s="309"/>
      <c r="H403" s="183"/>
      <c r="I403" s="59"/>
      <c r="J403" s="5"/>
    </row>
    <row r="404" spans="1:11" s="60" customFormat="1" ht="10.5" customHeight="1" x14ac:dyDescent="0.2">
      <c r="A404" s="24"/>
      <c r="B404" s="37" t="s">
        <v>146</v>
      </c>
      <c r="C404" s="306">
        <v>131808788.28999728</v>
      </c>
      <c r="D404" s="306">
        <v>163294885.66540435</v>
      </c>
      <c r="E404" s="306">
        <v>295103673.9554016</v>
      </c>
      <c r="F404" s="307">
        <v>28829521.340000086</v>
      </c>
      <c r="G404" s="307">
        <v>1950321.2033279995</v>
      </c>
      <c r="H404" s="182">
        <v>-0.10120455406173257</v>
      </c>
      <c r="I404" s="59"/>
      <c r="J404" s="5"/>
    </row>
    <row r="405" spans="1:11" s="60" customFormat="1" ht="10.5" customHeight="1" x14ac:dyDescent="0.2">
      <c r="A405" s="24"/>
      <c r="B405" s="37" t="s">
        <v>442</v>
      </c>
      <c r="C405" s="306">
        <v>280775.57000000047</v>
      </c>
      <c r="D405" s="306">
        <v>186478.35999999958</v>
      </c>
      <c r="E405" s="306">
        <v>467253.93</v>
      </c>
      <c r="F405" s="307">
        <v>24144.660000000003</v>
      </c>
      <c r="G405" s="307">
        <v>2476.86</v>
      </c>
      <c r="H405" s="182">
        <v>-0.74742264067866149</v>
      </c>
      <c r="I405" s="59"/>
      <c r="J405" s="5"/>
    </row>
    <row r="406" spans="1:11" s="60" customFormat="1" ht="10.5" customHeight="1" x14ac:dyDescent="0.2">
      <c r="A406" s="24"/>
      <c r="B406" s="37" t="s">
        <v>147</v>
      </c>
      <c r="C406" s="306">
        <v>396969.5999999934</v>
      </c>
      <c r="D406" s="306">
        <v>496650.21000001032</v>
      </c>
      <c r="E406" s="306">
        <v>893619.81000000378</v>
      </c>
      <c r="F406" s="307">
        <v>96878.079999999711</v>
      </c>
      <c r="G406" s="307">
        <v>3657.4799999999932</v>
      </c>
      <c r="H406" s="182">
        <v>-6.8858880908020392E-2</v>
      </c>
      <c r="I406" s="59"/>
      <c r="J406" s="5"/>
    </row>
    <row r="407" spans="1:11" s="60" customFormat="1" ht="10.5" customHeight="1" x14ac:dyDescent="0.2">
      <c r="A407" s="24"/>
      <c r="B407" s="37" t="s">
        <v>148</v>
      </c>
      <c r="C407" s="306">
        <v>2419596.740000376</v>
      </c>
      <c r="D407" s="306">
        <v>3094055.290000225</v>
      </c>
      <c r="E407" s="306">
        <v>5513652.030000601</v>
      </c>
      <c r="F407" s="307">
        <v>455696.22999999544</v>
      </c>
      <c r="G407" s="307">
        <v>23503.05000000005</v>
      </c>
      <c r="H407" s="182">
        <v>-0.1115336022382365</v>
      </c>
      <c r="I407" s="59"/>
      <c r="J407" s="5"/>
    </row>
    <row r="408" spans="1:11" s="60" customFormat="1" ht="10.5" customHeight="1" x14ac:dyDescent="0.2">
      <c r="A408" s="24"/>
      <c r="B408" s="37" t="s">
        <v>125</v>
      </c>
      <c r="C408" s="306">
        <v>866662.53000000073</v>
      </c>
      <c r="D408" s="306">
        <v>1081037.099999994</v>
      </c>
      <c r="E408" s="306">
        <v>1947699.629999995</v>
      </c>
      <c r="F408" s="307">
        <v>204052.97000000003</v>
      </c>
      <c r="G408" s="307">
        <v>21611.74</v>
      </c>
      <c r="H408" s="182">
        <v>4.4509816714268791E-3</v>
      </c>
      <c r="I408" s="59"/>
      <c r="J408" s="5"/>
      <c r="K408" s="57"/>
    </row>
    <row r="409" spans="1:11" s="60" customFormat="1" ht="10.5" customHeight="1" x14ac:dyDescent="0.2">
      <c r="A409" s="24"/>
      <c r="B409" s="37" t="s">
        <v>149</v>
      </c>
      <c r="C409" s="306">
        <v>27955.20999999969</v>
      </c>
      <c r="D409" s="306">
        <v>135653.07999999778</v>
      </c>
      <c r="E409" s="306">
        <v>163608.28999999745</v>
      </c>
      <c r="F409" s="307">
        <v>748.7900000000003</v>
      </c>
      <c r="G409" s="307">
        <v>547.7199999999998</v>
      </c>
      <c r="H409" s="182">
        <v>-0.14541977611551649</v>
      </c>
      <c r="I409" s="59"/>
      <c r="J409" s="5"/>
      <c r="K409" s="57"/>
    </row>
    <row r="410" spans="1:11" s="57" customFormat="1" ht="10.5" customHeight="1" x14ac:dyDescent="0.2">
      <c r="A410" s="6"/>
      <c r="B410" s="37" t="s">
        <v>435</v>
      </c>
      <c r="C410" s="306"/>
      <c r="D410" s="306"/>
      <c r="E410" s="306"/>
      <c r="F410" s="307"/>
      <c r="G410" s="307"/>
      <c r="H410" s="182"/>
      <c r="I410" s="56"/>
      <c r="J410" s="5"/>
    </row>
    <row r="411" spans="1:11" s="57" customFormat="1" ht="10.5" customHeight="1" x14ac:dyDescent="0.2">
      <c r="A411" s="6"/>
      <c r="B411" s="37" t="s">
        <v>281</v>
      </c>
      <c r="C411" s="306">
        <v>56</v>
      </c>
      <c r="D411" s="306">
        <v>-23648889</v>
      </c>
      <c r="E411" s="306">
        <v>-23648833</v>
      </c>
      <c r="F411" s="307">
        <v>-35167</v>
      </c>
      <c r="G411" s="307">
        <v>-152368</v>
      </c>
      <c r="H411" s="182">
        <v>-1.8199331063912583E-2</v>
      </c>
      <c r="I411" s="56"/>
      <c r="J411" s="5"/>
      <c r="K411" s="60"/>
    </row>
    <row r="412" spans="1:11" s="57" customFormat="1" ht="10.5" customHeight="1" x14ac:dyDescent="0.2">
      <c r="A412" s="6"/>
      <c r="B412" s="575" t="s">
        <v>461</v>
      </c>
      <c r="C412" s="306"/>
      <c r="D412" s="306"/>
      <c r="E412" s="306"/>
      <c r="F412" s="307"/>
      <c r="G412" s="307"/>
      <c r="H412" s="182"/>
      <c r="I412" s="56"/>
      <c r="J412" s="5"/>
      <c r="K412" s="60"/>
    </row>
    <row r="413" spans="1:11" s="57" customFormat="1" ht="10.5" customHeight="1" x14ac:dyDescent="0.2">
      <c r="A413" s="6"/>
      <c r="B413" s="575" t="s">
        <v>465</v>
      </c>
      <c r="C413" s="306"/>
      <c r="D413" s="306">
        <v>1859.1163200000001</v>
      </c>
      <c r="E413" s="306">
        <v>1859.1163200000001</v>
      </c>
      <c r="F413" s="307"/>
      <c r="G413" s="307"/>
      <c r="H413" s="182"/>
      <c r="I413" s="56"/>
      <c r="J413" s="5"/>
      <c r="K413" s="60"/>
    </row>
    <row r="414" spans="1:11" s="57" customFormat="1" ht="10.5" customHeight="1" x14ac:dyDescent="0.2">
      <c r="A414" s="6"/>
      <c r="B414" s="575" t="s">
        <v>493</v>
      </c>
      <c r="C414" s="306"/>
      <c r="D414" s="306">
        <v>1502.2000000000003</v>
      </c>
      <c r="E414" s="306">
        <v>1502.2000000000003</v>
      </c>
      <c r="F414" s="307"/>
      <c r="G414" s="307">
        <v>129.5</v>
      </c>
      <c r="H414" s="182"/>
      <c r="I414" s="56"/>
      <c r="J414" s="5"/>
      <c r="K414" s="60"/>
    </row>
    <row r="415" spans="1:11" s="60" customFormat="1" ht="10.5" customHeight="1" x14ac:dyDescent="0.2">
      <c r="A415" s="24"/>
      <c r="B415" s="41" t="s">
        <v>150</v>
      </c>
      <c r="C415" s="311">
        <v>135800803.93999764</v>
      </c>
      <c r="D415" s="311">
        <v>144643232.02172455</v>
      </c>
      <c r="E415" s="311">
        <v>280444035.9617222</v>
      </c>
      <c r="F415" s="312">
        <v>29575875.070000079</v>
      </c>
      <c r="G415" s="312">
        <v>1849879.553328</v>
      </c>
      <c r="H415" s="184">
        <v>-0.11348122617809742</v>
      </c>
      <c r="I415" s="59"/>
      <c r="J415" s="5"/>
      <c r="K415" s="209" t="b">
        <f>IF(ABS(E415-SUM(E404:E414))&lt;0.001,TRUE,FALSE)</f>
        <v>1</v>
      </c>
    </row>
    <row r="416" spans="1:11" s="60" customFormat="1" ht="9" x14ac:dyDescent="0.15">
      <c r="A416" s="24"/>
      <c r="B416" s="265" t="s">
        <v>238</v>
      </c>
      <c r="C416" s="265"/>
      <c r="D416" s="265"/>
      <c r="E416" s="265"/>
      <c r="F416" s="265"/>
      <c r="G416" s="265"/>
      <c r="H416" s="265"/>
      <c r="I416" s="59"/>
    </row>
    <row r="417" spans="1:11" s="60" customFormat="1" ht="10.5" customHeight="1" x14ac:dyDescent="0.15">
      <c r="A417" s="24"/>
      <c r="B417" s="265" t="s">
        <v>249</v>
      </c>
      <c r="C417" s="265"/>
      <c r="D417" s="265"/>
      <c r="E417" s="265"/>
      <c r="F417" s="265"/>
      <c r="G417" s="265"/>
      <c r="H417" s="265"/>
      <c r="I417" s="59"/>
    </row>
    <row r="418" spans="1:11" s="60" customFormat="1" ht="10.5" customHeight="1" x14ac:dyDescent="0.15">
      <c r="A418" s="24"/>
      <c r="B418" s="265" t="s">
        <v>251</v>
      </c>
      <c r="C418" s="265"/>
      <c r="D418" s="265"/>
      <c r="E418" s="265"/>
      <c r="F418" s="265"/>
      <c r="G418" s="265"/>
      <c r="H418" s="265"/>
      <c r="I418" s="59"/>
    </row>
    <row r="419" spans="1:11" s="60" customFormat="1" ht="10.5" customHeight="1" x14ac:dyDescent="0.2">
      <c r="A419" s="24"/>
      <c r="B419" s="265" t="s">
        <v>376</v>
      </c>
      <c r="C419" s="210"/>
      <c r="D419" s="210"/>
      <c r="E419" s="210"/>
      <c r="F419" s="210"/>
      <c r="G419" s="210"/>
      <c r="H419" s="211"/>
      <c r="I419" s="59"/>
      <c r="K419" s="5"/>
    </row>
    <row r="420" spans="1:11" s="60" customFormat="1" ht="10.5" customHeight="1" x14ac:dyDescent="0.2">
      <c r="A420" s="24"/>
      <c r="B420" s="265" t="s">
        <v>431</v>
      </c>
      <c r="C420" s="210"/>
      <c r="D420" s="210"/>
      <c r="E420" s="210"/>
      <c r="F420" s="210"/>
      <c r="G420" s="210"/>
      <c r="H420" s="211"/>
      <c r="I420" s="59"/>
      <c r="K420" s="5"/>
    </row>
    <row r="421" spans="1:11" ht="15" customHeight="1" x14ac:dyDescent="0.25">
      <c r="B421" s="7" t="s">
        <v>288</v>
      </c>
      <c r="C421" s="8"/>
      <c r="D421" s="8"/>
      <c r="E421" s="8"/>
      <c r="F421" s="8"/>
      <c r="G421" s="8"/>
      <c r="H421" s="8"/>
      <c r="I421" s="8"/>
    </row>
    <row r="422" spans="1:11" x14ac:dyDescent="0.2">
      <c r="B422" s="9"/>
      <c r="C422" s="10" t="str">
        <f>$C$3</f>
        <v>MOIS DE JANVIER 2024</v>
      </c>
      <c r="D422" s="11"/>
    </row>
    <row r="423" spans="1:11" ht="19.5" customHeight="1" x14ac:dyDescent="0.2">
      <c r="B423" s="12" t="str">
        <f>B305</f>
        <v xml:space="preserve">             I - ASSURANCE MALADIE : DÉPENSES en milliers d'euros</v>
      </c>
      <c r="C423" s="13"/>
      <c r="D423" s="13"/>
      <c r="E423" s="13"/>
      <c r="F423" s="13"/>
      <c r="G423" s="13"/>
      <c r="H423" s="14"/>
      <c r="I423" s="15"/>
    </row>
    <row r="424" spans="1:11" ht="13.5" customHeight="1" x14ac:dyDescent="0.2">
      <c r="B424" s="16" t="s">
        <v>7</v>
      </c>
      <c r="C424" s="17" t="s">
        <v>1</v>
      </c>
      <c r="D424" s="17" t="s">
        <v>2</v>
      </c>
      <c r="E424" s="17" t="s">
        <v>6</v>
      </c>
      <c r="F424" s="219" t="s">
        <v>242</v>
      </c>
      <c r="G424" s="219" t="s">
        <v>237</v>
      </c>
      <c r="H424" s="19" t="str">
        <f>$H$5</f>
        <v>PCAP</v>
      </c>
      <c r="I424" s="23"/>
      <c r="K424" s="57"/>
    </row>
    <row r="425" spans="1:11" ht="10.5" customHeight="1" x14ac:dyDescent="0.2">
      <c r="B425" s="21"/>
      <c r="C425" s="44" t="s">
        <v>5</v>
      </c>
      <c r="D425" s="44" t="s">
        <v>5</v>
      </c>
      <c r="E425" s="44"/>
      <c r="F425" s="220"/>
      <c r="G425" s="220" t="s">
        <v>239</v>
      </c>
      <c r="H425" s="22" t="str">
        <f>$H$6</f>
        <v>en %</v>
      </c>
      <c r="I425" s="23"/>
      <c r="K425" s="60"/>
    </row>
    <row r="426" spans="1:11" s="57" customFormat="1" ht="12" customHeight="1" x14ac:dyDescent="0.2">
      <c r="A426" s="6"/>
      <c r="B426" s="31" t="s">
        <v>152</v>
      </c>
      <c r="C426" s="55"/>
      <c r="D426" s="55"/>
      <c r="E426" s="55"/>
      <c r="F426" s="225"/>
      <c r="G426" s="225"/>
      <c r="H426" s="182"/>
      <c r="I426" s="56"/>
    </row>
    <row r="427" spans="1:11" s="60" customFormat="1" ht="14.25" customHeight="1" x14ac:dyDescent="0.2">
      <c r="A427" s="24"/>
      <c r="B427" s="16" t="s">
        <v>12</v>
      </c>
      <c r="C427" s="306"/>
      <c r="D427" s="306">
        <v>1749223983.8200781</v>
      </c>
      <c r="E427" s="306">
        <v>1749223983.8200781</v>
      </c>
      <c r="F427" s="306">
        <v>2578544.27</v>
      </c>
      <c r="G427" s="306">
        <v>8793176.7200000044</v>
      </c>
      <c r="H427" s="182">
        <v>0.1048199724390908</v>
      </c>
      <c r="I427" s="59"/>
      <c r="K427" s="57"/>
    </row>
    <row r="428" spans="1:11" s="57" customFormat="1" ht="10.5" customHeight="1" x14ac:dyDescent="0.2">
      <c r="A428" s="6"/>
      <c r="B428" s="16" t="s">
        <v>10</v>
      </c>
      <c r="C428" s="306">
        <v>424277238.8899672</v>
      </c>
      <c r="D428" s="306"/>
      <c r="E428" s="306">
        <v>424277238.8899672</v>
      </c>
      <c r="F428" s="307">
        <v>8975.269999999995</v>
      </c>
      <c r="G428" s="307">
        <v>2449312.3600000092</v>
      </c>
      <c r="H428" s="182">
        <v>5.9900827080212826E-2</v>
      </c>
      <c r="I428" s="56"/>
      <c r="J428" s="5"/>
    </row>
    <row r="429" spans="1:11" s="57" customFormat="1" ht="10.5" customHeight="1" x14ac:dyDescent="0.2">
      <c r="A429" s="6"/>
      <c r="B429" s="16" t="s">
        <v>9</v>
      </c>
      <c r="C429" s="306">
        <v>16698.05000000001</v>
      </c>
      <c r="D429" s="306"/>
      <c r="E429" s="306">
        <v>16698.05000000001</v>
      </c>
      <c r="F429" s="307"/>
      <c r="G429" s="307">
        <v>40.65</v>
      </c>
      <c r="H429" s="182"/>
      <c r="I429" s="56"/>
      <c r="J429" s="5"/>
    </row>
    <row r="430" spans="1:11" s="57" customFormat="1" ht="10.5" customHeight="1" x14ac:dyDescent="0.2">
      <c r="A430" s="6"/>
      <c r="B430" s="16" t="s">
        <v>299</v>
      </c>
      <c r="C430" s="306">
        <v>40415698.400000162</v>
      </c>
      <c r="D430" s="306"/>
      <c r="E430" s="306">
        <v>40415698.400000162</v>
      </c>
      <c r="F430" s="307"/>
      <c r="G430" s="307">
        <v>140835.21000000054</v>
      </c>
      <c r="H430" s="182">
        <v>5.9999685249934043E-2</v>
      </c>
      <c r="I430" s="56"/>
      <c r="J430" s="5"/>
    </row>
    <row r="431" spans="1:11" s="57" customFormat="1" ht="10.5" customHeight="1" x14ac:dyDescent="0.2">
      <c r="A431" s="6"/>
      <c r="B431" s="16" t="s">
        <v>11</v>
      </c>
      <c r="C431" s="306">
        <v>232098.57999999975</v>
      </c>
      <c r="D431" s="306"/>
      <c r="E431" s="306">
        <v>232098.57999999975</v>
      </c>
      <c r="F431" s="307"/>
      <c r="G431" s="307">
        <v>226910.14999999976</v>
      </c>
      <c r="H431" s="182">
        <v>0.13021285870660537</v>
      </c>
      <c r="I431" s="56"/>
      <c r="J431" s="5"/>
      <c r="K431" s="60"/>
    </row>
    <row r="432" spans="1:11" s="57" customFormat="1" ht="10.5" customHeight="1" x14ac:dyDescent="0.2">
      <c r="A432" s="6"/>
      <c r="B432" s="16" t="s">
        <v>75</v>
      </c>
      <c r="C432" s="306">
        <v>6289457.5100000026</v>
      </c>
      <c r="D432" s="306"/>
      <c r="E432" s="306">
        <v>6289457.5100000026</v>
      </c>
      <c r="F432" s="307"/>
      <c r="G432" s="307">
        <v>34812.359999999862</v>
      </c>
      <c r="H432" s="182">
        <v>0.10302592333622362</v>
      </c>
      <c r="I432" s="56"/>
      <c r="J432" s="5"/>
      <c r="K432" s="60"/>
    </row>
    <row r="433" spans="1:11" s="60" customFormat="1" ht="10.5" customHeight="1" x14ac:dyDescent="0.2">
      <c r="A433" s="24"/>
      <c r="B433" s="16" t="s">
        <v>85</v>
      </c>
      <c r="C433" s="306">
        <v>965401.77000000223</v>
      </c>
      <c r="D433" s="306">
        <v>185277101.07000065</v>
      </c>
      <c r="E433" s="306">
        <v>186242502.84000063</v>
      </c>
      <c r="F433" s="313">
        <v>186242502.84000063</v>
      </c>
      <c r="G433" s="313">
        <v>803122.89000000025</v>
      </c>
      <c r="H433" s="185">
        <v>-5.2196952405141772E-2</v>
      </c>
      <c r="I433" s="59"/>
      <c r="J433" s="5"/>
      <c r="K433" s="57"/>
    </row>
    <row r="434" spans="1:11" s="60" customFormat="1" x14ac:dyDescent="0.2">
      <c r="A434" s="24"/>
      <c r="B434" s="37" t="s">
        <v>25</v>
      </c>
      <c r="C434" s="306">
        <v>3308742.049999861</v>
      </c>
      <c r="D434" s="306">
        <v>34.92</v>
      </c>
      <c r="E434" s="306">
        <v>3308776.969999861</v>
      </c>
      <c r="F434" s="313">
        <v>272.69000000000005</v>
      </c>
      <c r="G434" s="313">
        <v>13922.429999999986</v>
      </c>
      <c r="H434" s="185">
        <v>4.4238945316499301E-3</v>
      </c>
      <c r="I434" s="59"/>
      <c r="J434" s="5"/>
      <c r="K434" s="57"/>
    </row>
    <row r="435" spans="1:11" s="57" customFormat="1" x14ac:dyDescent="0.2">
      <c r="A435" s="6"/>
      <c r="B435" s="37" t="s">
        <v>48</v>
      </c>
      <c r="C435" s="306"/>
      <c r="D435" s="306">
        <v>686375.80479000323</v>
      </c>
      <c r="E435" s="306">
        <v>686375.80479000323</v>
      </c>
      <c r="F435" s="313">
        <v>316.74203000000006</v>
      </c>
      <c r="G435" s="313">
        <v>2286.0873100000003</v>
      </c>
      <c r="H435" s="185">
        <v>0.20889804371991261</v>
      </c>
      <c r="I435" s="56"/>
      <c r="J435" s="5"/>
    </row>
    <row r="436" spans="1:11" s="57" customFormat="1" ht="10.5" customHeight="1" x14ac:dyDescent="0.2">
      <c r="A436" s="6"/>
      <c r="B436" s="37" t="s">
        <v>355</v>
      </c>
      <c r="C436" s="306">
        <v>18527.32</v>
      </c>
      <c r="D436" s="306">
        <v>226323.55131399992</v>
      </c>
      <c r="E436" s="306">
        <v>244850.87131399993</v>
      </c>
      <c r="F436" s="307"/>
      <c r="G436" s="307">
        <v>1642.1699999999996</v>
      </c>
      <c r="H436" s="182"/>
      <c r="I436" s="66"/>
      <c r="J436" s="5"/>
    </row>
    <row r="437" spans="1:11" s="57" customFormat="1" ht="10.5" customHeight="1" x14ac:dyDescent="0.2">
      <c r="A437" s="6"/>
      <c r="B437" s="37" t="s">
        <v>79</v>
      </c>
      <c r="C437" s="306"/>
      <c r="D437" s="306">
        <v>10664028.190000026</v>
      </c>
      <c r="E437" s="306">
        <v>10664028.190000026</v>
      </c>
      <c r="F437" s="307"/>
      <c r="G437" s="307">
        <v>15409.5</v>
      </c>
      <c r="H437" s="182">
        <v>8.2645064957215686E-2</v>
      </c>
      <c r="I437" s="66"/>
      <c r="J437" s="5"/>
    </row>
    <row r="438" spans="1:11" s="57" customFormat="1" ht="10.5" customHeight="1" x14ac:dyDescent="0.2">
      <c r="A438" s="6"/>
      <c r="B438" s="563" t="s">
        <v>432</v>
      </c>
      <c r="C438" s="314">
        <v>46456196.229997851</v>
      </c>
      <c r="D438" s="306">
        <v>57728834.780000672</v>
      </c>
      <c r="E438" s="306">
        <v>104185031.00999853</v>
      </c>
      <c r="F438" s="313"/>
      <c r="G438" s="313">
        <v>747329.1800000096</v>
      </c>
      <c r="H438" s="185">
        <v>5.5352260441508649E-2</v>
      </c>
      <c r="I438" s="56"/>
      <c r="J438" s="5"/>
      <c r="K438" s="60"/>
    </row>
    <row r="439" spans="1:11" s="57" customFormat="1" ht="10.5" customHeight="1" x14ac:dyDescent="0.2">
      <c r="A439" s="6"/>
      <c r="B439" s="563" t="s">
        <v>440</v>
      </c>
      <c r="C439" s="314">
        <v>1622405.739999953</v>
      </c>
      <c r="D439" s="306">
        <v>964040.77000000083</v>
      </c>
      <c r="E439" s="306">
        <v>2586446.5099999541</v>
      </c>
      <c r="F439" s="313"/>
      <c r="G439" s="313">
        <v>13722.799999999996</v>
      </c>
      <c r="H439" s="185">
        <v>0.54733878965844651</v>
      </c>
      <c r="I439" s="56"/>
      <c r="J439" s="5"/>
    </row>
    <row r="440" spans="1:11" s="57" customFormat="1" ht="10.5" customHeight="1" x14ac:dyDescent="0.2">
      <c r="A440" s="6"/>
      <c r="B440" s="574" t="s">
        <v>457</v>
      </c>
      <c r="C440" s="314"/>
      <c r="D440" s="306"/>
      <c r="E440" s="306"/>
      <c r="F440" s="313"/>
      <c r="G440" s="313"/>
      <c r="H440" s="185"/>
      <c r="I440" s="56"/>
      <c r="J440" s="5"/>
    </row>
    <row r="441" spans="1:11" s="57" customFormat="1" ht="10.5" customHeight="1" x14ac:dyDescent="0.2">
      <c r="A441" s="6"/>
      <c r="B441" s="574" t="s">
        <v>476</v>
      </c>
      <c r="C441" s="314">
        <v>8725247.1699998248</v>
      </c>
      <c r="D441" s="306">
        <v>11271002.58000011</v>
      </c>
      <c r="E441" s="306">
        <v>19996249.749999933</v>
      </c>
      <c r="F441" s="313"/>
      <c r="G441" s="313">
        <v>65764.14999999998</v>
      </c>
      <c r="H441" s="185">
        <v>-0.48245834810952404</v>
      </c>
      <c r="I441" s="56"/>
      <c r="J441" s="5"/>
    </row>
    <row r="442" spans="1:11" s="57" customFormat="1" ht="10.5" customHeight="1" x14ac:dyDescent="0.2">
      <c r="A442" s="6"/>
      <c r="B442" s="574" t="s">
        <v>495</v>
      </c>
      <c r="C442" s="314"/>
      <c r="D442" s="306">
        <v>1045494.4608200002</v>
      </c>
      <c r="E442" s="306">
        <v>1045494.4608200002</v>
      </c>
      <c r="F442" s="313"/>
      <c r="G442" s="313"/>
      <c r="H442" s="185"/>
      <c r="I442" s="56"/>
      <c r="J442" s="5"/>
    </row>
    <row r="443" spans="1:11" s="60" customFormat="1" ht="10.5" customHeight="1" x14ac:dyDescent="0.2">
      <c r="A443" s="24"/>
      <c r="B443" s="563" t="s">
        <v>445</v>
      </c>
      <c r="C443" s="314"/>
      <c r="D443" s="306">
        <v>31526.249999998519</v>
      </c>
      <c r="E443" s="306">
        <v>31526.249999998519</v>
      </c>
      <c r="F443" s="313"/>
      <c r="G443" s="313">
        <v>100.91999999999987</v>
      </c>
      <c r="H443" s="185">
        <v>-5.8649278638119862E-3</v>
      </c>
      <c r="I443" s="56"/>
      <c r="J443" s="5"/>
      <c r="K443" s="57"/>
    </row>
    <row r="444" spans="1:11" s="57" customFormat="1" ht="12.75" customHeight="1" x14ac:dyDescent="0.2">
      <c r="A444" s="6"/>
      <c r="B444" s="16" t="s">
        <v>280</v>
      </c>
      <c r="C444" s="310"/>
      <c r="D444" s="306">
        <v>-77950900.660001561</v>
      </c>
      <c r="E444" s="306">
        <v>-77950900.660001561</v>
      </c>
      <c r="F444" s="313"/>
      <c r="G444" s="313">
        <v>-435290.22999999876</v>
      </c>
      <c r="H444" s="185">
        <v>3.1694122445479422E-2</v>
      </c>
      <c r="I444" s="59"/>
      <c r="J444" s="5"/>
    </row>
    <row r="445" spans="1:11" s="57" customFormat="1" ht="10.5" customHeight="1" x14ac:dyDescent="0.2">
      <c r="A445" s="6"/>
      <c r="B445" s="29" t="s">
        <v>156</v>
      </c>
      <c r="C445" s="308">
        <v>532327711.70996481</v>
      </c>
      <c r="D445" s="308">
        <v>1939167845.5370018</v>
      </c>
      <c r="E445" s="308">
        <v>2471495557.2469668</v>
      </c>
      <c r="F445" s="315">
        <v>188830611.81203061</v>
      </c>
      <c r="G445" s="315">
        <v>12873097.347310022</v>
      </c>
      <c r="H445" s="186">
        <v>7.3947961151116459E-2</v>
      </c>
      <c r="I445" s="56"/>
      <c r="K445" s="209" t="b">
        <f>IF(ABS(E445-SUM(E427:E444))&lt;0.001,TRUE,FALSE)</f>
        <v>1</v>
      </c>
    </row>
    <row r="446" spans="1:11" s="60" customFormat="1" ht="15" customHeight="1" x14ac:dyDescent="0.2">
      <c r="A446" s="24"/>
      <c r="B446" s="29" t="s">
        <v>153</v>
      </c>
      <c r="C446" s="308"/>
      <c r="D446" s="308">
        <v>43309.79</v>
      </c>
      <c r="E446" s="308">
        <v>43309.79</v>
      </c>
      <c r="F446" s="315"/>
      <c r="G446" s="315"/>
      <c r="H446" s="186">
        <v>1.5610365795033943E-2</v>
      </c>
      <c r="I446" s="56"/>
      <c r="J446" s="5"/>
      <c r="K446" s="5"/>
    </row>
    <row r="447" spans="1:11" ht="17.25" customHeight="1" x14ac:dyDescent="0.2">
      <c r="A447" s="2"/>
      <c r="B447" s="31" t="s">
        <v>154</v>
      </c>
      <c r="C447" s="308"/>
      <c r="D447" s="308"/>
      <c r="E447" s="308"/>
      <c r="F447" s="315"/>
      <c r="G447" s="315"/>
      <c r="H447" s="186"/>
      <c r="I447" s="59"/>
      <c r="J447" s="60"/>
    </row>
    <row r="448" spans="1:11" ht="10.5" customHeight="1" x14ac:dyDescent="0.2">
      <c r="A448" s="2"/>
      <c r="B448" s="272" t="s">
        <v>268</v>
      </c>
      <c r="C448" s="316"/>
      <c r="D448" s="306"/>
      <c r="E448" s="306"/>
      <c r="F448" s="313"/>
      <c r="G448" s="313"/>
      <c r="H448" s="185"/>
      <c r="I448" s="69"/>
    </row>
    <row r="449" spans="1:11" ht="21" customHeight="1" x14ac:dyDescent="0.2">
      <c r="A449" s="2"/>
      <c r="B449" s="67" t="s">
        <v>267</v>
      </c>
      <c r="C449" s="317">
        <v>116762816.62999924</v>
      </c>
      <c r="D449" s="317">
        <v>407447032.2999866</v>
      </c>
      <c r="E449" s="317">
        <v>524209848.92998576</v>
      </c>
      <c r="F449" s="318"/>
      <c r="G449" s="318">
        <v>2831028.0900000031</v>
      </c>
      <c r="H449" s="281">
        <v>6.1884996243052104E-2</v>
      </c>
      <c r="I449" s="69"/>
    </row>
    <row r="450" spans="1:11" ht="11.25" customHeight="1" x14ac:dyDescent="0.2">
      <c r="A450" s="2"/>
      <c r="B450" s="272" t="s">
        <v>266</v>
      </c>
      <c r="C450" s="317"/>
      <c r="D450" s="317"/>
      <c r="E450" s="317"/>
      <c r="F450" s="318"/>
      <c r="G450" s="318"/>
      <c r="H450" s="281"/>
      <c r="I450" s="69"/>
      <c r="K450" s="28"/>
    </row>
    <row r="451" spans="1:11" s="28" customFormat="1" ht="10.5" customHeight="1" x14ac:dyDescent="0.2">
      <c r="A451" s="54"/>
      <c r="B451" s="67" t="s">
        <v>257</v>
      </c>
      <c r="C451" s="317">
        <v>35179403.190001428</v>
      </c>
      <c r="D451" s="317">
        <v>14325772.230000053</v>
      </c>
      <c r="E451" s="317">
        <v>49505175.420001477</v>
      </c>
      <c r="F451" s="318"/>
      <c r="G451" s="318">
        <v>269634.24000000046</v>
      </c>
      <c r="H451" s="281">
        <v>1.5638781729496731E-2</v>
      </c>
      <c r="I451" s="69"/>
      <c r="J451" s="5"/>
      <c r="K451" s="5"/>
    </row>
    <row r="452" spans="1:11" ht="10.5" customHeight="1" x14ac:dyDescent="0.2">
      <c r="A452" s="2"/>
      <c r="B452" s="16" t="s">
        <v>258</v>
      </c>
      <c r="C452" s="317">
        <v>6011152.869999391</v>
      </c>
      <c r="D452" s="317">
        <v>1667648.6200000849</v>
      </c>
      <c r="E452" s="317">
        <v>7678801.4899994759</v>
      </c>
      <c r="F452" s="318"/>
      <c r="G452" s="318">
        <v>24418.450000000063</v>
      </c>
      <c r="H452" s="281">
        <v>0.1868487982251128</v>
      </c>
      <c r="I452" s="70"/>
    </row>
    <row r="453" spans="1:11" ht="10.5" customHeight="1" x14ac:dyDescent="0.2">
      <c r="A453" s="2"/>
      <c r="B453" s="67" t="s">
        <v>259</v>
      </c>
      <c r="C453" s="317">
        <v>25288607.330000058</v>
      </c>
      <c r="D453" s="317">
        <v>7190290.7599997092</v>
      </c>
      <c r="E453" s="317">
        <v>32478898.089999765</v>
      </c>
      <c r="F453" s="318"/>
      <c r="G453" s="318">
        <v>152285.90000000005</v>
      </c>
      <c r="H453" s="281">
        <v>-1.6009963792156023E-2</v>
      </c>
      <c r="I453" s="69"/>
    </row>
    <row r="454" spans="1:11" ht="10.5" customHeight="1" x14ac:dyDescent="0.2">
      <c r="A454" s="2"/>
      <c r="B454" s="67" t="s">
        <v>260</v>
      </c>
      <c r="C454" s="317">
        <v>787799.70000000682</v>
      </c>
      <c r="D454" s="317">
        <v>1828273.3899999945</v>
      </c>
      <c r="E454" s="317">
        <v>2616073.0900000012</v>
      </c>
      <c r="F454" s="318"/>
      <c r="G454" s="318">
        <v>11452.86</v>
      </c>
      <c r="H454" s="281">
        <v>6.1234820121261579E-2</v>
      </c>
      <c r="I454" s="69"/>
    </row>
    <row r="455" spans="1:11" ht="10.5" customHeight="1" x14ac:dyDescent="0.2">
      <c r="A455" s="2"/>
      <c r="B455" s="67" t="s">
        <v>261</v>
      </c>
      <c r="C455" s="317"/>
      <c r="D455" s="317">
        <v>1190233.2400000007</v>
      </c>
      <c r="E455" s="317">
        <v>1190233.2400000007</v>
      </c>
      <c r="F455" s="318"/>
      <c r="G455" s="318">
        <v>5209.2000000000007</v>
      </c>
      <c r="H455" s="281">
        <v>-3.582676000000562E-2</v>
      </c>
      <c r="I455" s="69"/>
    </row>
    <row r="456" spans="1:11" ht="10.5" customHeight="1" x14ac:dyDescent="0.2">
      <c r="A456" s="2"/>
      <c r="B456" s="67" t="s">
        <v>262</v>
      </c>
      <c r="C456" s="317">
        <v>742778.849999998</v>
      </c>
      <c r="D456" s="317">
        <v>6163297.6900000153</v>
      </c>
      <c r="E456" s="317">
        <v>6906076.5400000131</v>
      </c>
      <c r="F456" s="318"/>
      <c r="G456" s="318">
        <v>26429.89</v>
      </c>
      <c r="H456" s="281">
        <v>-9.1912404673131221E-3</v>
      </c>
      <c r="I456" s="69"/>
    </row>
    <row r="457" spans="1:11" ht="10.5" customHeight="1" x14ac:dyDescent="0.2">
      <c r="A457" s="2"/>
      <c r="B457" s="67" t="s">
        <v>264</v>
      </c>
      <c r="C457" s="317"/>
      <c r="D457" s="317">
        <v>26592588.969999801</v>
      </c>
      <c r="E457" s="317">
        <v>26592588.969999801</v>
      </c>
      <c r="F457" s="318"/>
      <c r="G457" s="318">
        <v>78145.909999999989</v>
      </c>
      <c r="H457" s="281">
        <v>3.0072564312807026E-2</v>
      </c>
      <c r="I457" s="71"/>
    </row>
    <row r="458" spans="1:11" ht="18.75" customHeight="1" x14ac:dyDescent="0.2">
      <c r="A458" s="2"/>
      <c r="B458" s="67" t="s">
        <v>263</v>
      </c>
      <c r="C458" s="317"/>
      <c r="D458" s="317"/>
      <c r="E458" s="317"/>
      <c r="F458" s="318"/>
      <c r="G458" s="318"/>
      <c r="H458" s="281"/>
      <c r="I458" s="69"/>
    </row>
    <row r="459" spans="1:11" ht="10.5" customHeight="1" x14ac:dyDescent="0.2">
      <c r="A459" s="2"/>
      <c r="B459" s="29" t="s">
        <v>265</v>
      </c>
      <c r="C459" s="317"/>
      <c r="D459" s="317"/>
      <c r="E459" s="317"/>
      <c r="F459" s="318"/>
      <c r="G459" s="318"/>
      <c r="H459" s="281"/>
      <c r="I459" s="69"/>
    </row>
    <row r="460" spans="1:11" ht="10.5" customHeight="1" x14ac:dyDescent="0.2">
      <c r="A460" s="2"/>
      <c r="B460" s="16" t="s">
        <v>269</v>
      </c>
      <c r="C460" s="317">
        <v>57811.960000000108</v>
      </c>
      <c r="D460" s="317">
        <v>202282.14999999982</v>
      </c>
      <c r="E460" s="317">
        <v>260094.10999999993</v>
      </c>
      <c r="F460" s="318"/>
      <c r="G460" s="318">
        <v>1117.19</v>
      </c>
      <c r="H460" s="281">
        <v>-8.2451194188062238E-2</v>
      </c>
      <c r="I460" s="69"/>
    </row>
    <row r="461" spans="1:11" ht="10.5" customHeight="1" x14ac:dyDescent="0.2">
      <c r="A461" s="2"/>
      <c r="B461" s="16" t="s">
        <v>270</v>
      </c>
      <c r="C461" s="317"/>
      <c r="D461" s="317"/>
      <c r="E461" s="317"/>
      <c r="F461" s="318"/>
      <c r="G461" s="318"/>
      <c r="H461" s="281"/>
      <c r="I461" s="69"/>
    </row>
    <row r="462" spans="1:11" ht="10.5" customHeight="1" x14ac:dyDescent="0.2">
      <c r="A462" s="2"/>
      <c r="B462" s="29" t="s">
        <v>271</v>
      </c>
      <c r="C462" s="317"/>
      <c r="D462" s="317"/>
      <c r="E462" s="317"/>
      <c r="F462" s="318"/>
      <c r="G462" s="318"/>
      <c r="H462" s="281"/>
      <c r="I462" s="69"/>
    </row>
    <row r="463" spans="1:11" ht="10.5" customHeight="1" x14ac:dyDescent="0.2">
      <c r="A463" s="2"/>
      <c r="B463" s="16" t="s">
        <v>272</v>
      </c>
      <c r="C463" s="317"/>
      <c r="D463" s="317">
        <v>11123220.860000055</v>
      </c>
      <c r="E463" s="317">
        <v>11123220.860000055</v>
      </c>
      <c r="F463" s="318"/>
      <c r="G463" s="318">
        <v>43913.870000000032</v>
      </c>
      <c r="H463" s="281">
        <v>-4.4989669123513876E-2</v>
      </c>
      <c r="I463" s="69"/>
    </row>
    <row r="464" spans="1:11" ht="10.5" customHeight="1" x14ac:dyDescent="0.2">
      <c r="A464" s="2"/>
      <c r="B464" s="574" t="s">
        <v>458</v>
      </c>
      <c r="C464" s="317"/>
      <c r="D464" s="317"/>
      <c r="E464" s="317"/>
      <c r="F464" s="318"/>
      <c r="G464" s="318"/>
      <c r="H464" s="281"/>
      <c r="I464" s="69"/>
    </row>
    <row r="465" spans="1:12" ht="14.25" customHeight="1" x14ac:dyDescent="0.2">
      <c r="A465" s="2"/>
      <c r="B465" s="16" t="s">
        <v>86</v>
      </c>
      <c r="C465" s="317"/>
      <c r="D465" s="317">
        <v>255363.66999999958</v>
      </c>
      <c r="E465" s="317">
        <v>255363.66999999958</v>
      </c>
      <c r="F465" s="318"/>
      <c r="G465" s="318">
        <v>228.89</v>
      </c>
      <c r="H465" s="281">
        <v>0.30253275629485699</v>
      </c>
      <c r="I465" s="71"/>
      <c r="L465" s="28"/>
    </row>
    <row r="466" spans="1:12" s="28" customFormat="1" ht="10.5" customHeight="1" x14ac:dyDescent="0.2">
      <c r="A466" s="54"/>
      <c r="B466" s="29" t="s">
        <v>155</v>
      </c>
      <c r="C466" s="308">
        <v>184830370.53000012</v>
      </c>
      <c r="D466" s="308">
        <v>477986003.87998623</v>
      </c>
      <c r="E466" s="308">
        <v>662816374.40998638</v>
      </c>
      <c r="F466" s="315"/>
      <c r="G466" s="315">
        <v>3443864.4900000039</v>
      </c>
      <c r="H466" s="186">
        <v>5.1267556442982309E-2</v>
      </c>
      <c r="I466" s="70"/>
      <c r="J466" s="5"/>
      <c r="K466" s="209" t="b">
        <f>IF(ABS(E466-SUM(E449,E451:E458,E460:E461,E463:E465))&lt;0.001,TRUE,FALSE)</f>
        <v>1</v>
      </c>
      <c r="L466" s="5"/>
    </row>
    <row r="467" spans="1:12" ht="13.5" customHeight="1" x14ac:dyDescent="0.2">
      <c r="A467" s="2"/>
      <c r="B467" s="29" t="s">
        <v>354</v>
      </c>
      <c r="C467" s="308"/>
      <c r="D467" s="308"/>
      <c r="E467" s="308"/>
      <c r="F467" s="315"/>
      <c r="G467" s="315"/>
      <c r="H467" s="186"/>
      <c r="I467" s="69"/>
      <c r="L467" s="28"/>
    </row>
    <row r="468" spans="1:12" s="28" customFormat="1" ht="13.5" hidden="1" customHeight="1" x14ac:dyDescent="0.2">
      <c r="A468" s="54"/>
      <c r="B468" s="52"/>
      <c r="C468" s="308"/>
      <c r="D468" s="308"/>
      <c r="E468" s="308"/>
      <c r="F468" s="315"/>
      <c r="G468" s="315"/>
      <c r="H468" s="186"/>
      <c r="I468" s="70"/>
      <c r="K468" s="5"/>
      <c r="L468" s="5"/>
    </row>
    <row r="469" spans="1:12" s="28" customFormat="1" ht="13.5" customHeight="1" x14ac:dyDescent="0.2">
      <c r="A469" s="54"/>
      <c r="B469" s="273" t="s">
        <v>43</v>
      </c>
      <c r="C469" s="308">
        <v>264948.24000000011</v>
      </c>
      <c r="D469" s="308">
        <v>217303.85999999993</v>
      </c>
      <c r="E469" s="308">
        <v>482252.10000000003</v>
      </c>
      <c r="F469" s="315"/>
      <c r="G469" s="315">
        <v>39652.350000000006</v>
      </c>
      <c r="H469" s="186">
        <v>-0.39137552394482911</v>
      </c>
      <c r="I469" s="70"/>
      <c r="K469" s="5"/>
      <c r="L469" s="5"/>
    </row>
    <row r="470" spans="1:12" ht="13.5" customHeight="1" x14ac:dyDescent="0.2">
      <c r="A470" s="2"/>
      <c r="B470" s="74" t="s">
        <v>162</v>
      </c>
      <c r="C470" s="308"/>
      <c r="D470" s="308"/>
      <c r="E470" s="308"/>
      <c r="F470" s="315"/>
      <c r="G470" s="315"/>
      <c r="H470" s="186"/>
      <c r="I470" s="69"/>
      <c r="K470" s="28"/>
    </row>
    <row r="471" spans="1:12" ht="19.5" customHeight="1" x14ac:dyDescent="0.2">
      <c r="A471" s="2"/>
      <c r="B471" s="37" t="s">
        <v>20</v>
      </c>
      <c r="C471" s="306">
        <v>-1412.23</v>
      </c>
      <c r="D471" s="306">
        <v>19429.850000000002</v>
      </c>
      <c r="E471" s="306">
        <v>18017.620000000003</v>
      </c>
      <c r="F471" s="313"/>
      <c r="G471" s="313">
        <v>59.5</v>
      </c>
      <c r="H471" s="185"/>
      <c r="I471" s="69"/>
      <c r="L471" s="28"/>
    </row>
    <row r="472" spans="1:12" s="28" customFormat="1" ht="10.5" customHeight="1" x14ac:dyDescent="0.2">
      <c r="A472" s="54"/>
      <c r="B472" s="75" t="s">
        <v>159</v>
      </c>
      <c r="C472" s="306">
        <v>13074050.590000058</v>
      </c>
      <c r="D472" s="306">
        <v>118311231.81349985</v>
      </c>
      <c r="E472" s="306">
        <v>131385282.40349992</v>
      </c>
      <c r="F472" s="313"/>
      <c r="G472" s="313">
        <v>501819.2300000001</v>
      </c>
      <c r="H472" s="185">
        <v>4.219970495090708E-2</v>
      </c>
      <c r="I472" s="70"/>
      <c r="K472" s="5"/>
      <c r="L472" s="5"/>
    </row>
    <row r="473" spans="1:12" ht="10.5" customHeight="1" x14ac:dyDescent="0.2">
      <c r="A473" s="2"/>
      <c r="B473" s="75" t="s">
        <v>26</v>
      </c>
      <c r="C473" s="306">
        <v>3868662.739999997</v>
      </c>
      <c r="D473" s="306">
        <v>64590444.349999964</v>
      </c>
      <c r="E473" s="306">
        <v>68459107.089999959</v>
      </c>
      <c r="F473" s="313"/>
      <c r="G473" s="313">
        <v>382922.42000000022</v>
      </c>
      <c r="H473" s="185">
        <v>6.7835761556976903E-2</v>
      </c>
      <c r="I473" s="69"/>
    </row>
    <row r="474" spans="1:12" ht="10.5" customHeight="1" x14ac:dyDescent="0.2">
      <c r="A474" s="2"/>
      <c r="B474" s="75" t="s">
        <v>27</v>
      </c>
      <c r="C474" s="306">
        <v>12035506.779999953</v>
      </c>
      <c r="D474" s="306">
        <v>207646171.31999978</v>
      </c>
      <c r="E474" s="306">
        <v>219681678.09999973</v>
      </c>
      <c r="F474" s="313"/>
      <c r="G474" s="313">
        <v>1145879.0299999993</v>
      </c>
      <c r="H474" s="185">
        <v>8.1378304967120618E-2</v>
      </c>
      <c r="I474" s="69"/>
    </row>
    <row r="475" spans="1:12" ht="10.5" customHeight="1" x14ac:dyDescent="0.2">
      <c r="A475" s="2"/>
      <c r="B475" s="75" t="s">
        <v>274</v>
      </c>
      <c r="C475" s="306">
        <v>346961.10000000027</v>
      </c>
      <c r="D475" s="306">
        <v>5466236.5400000066</v>
      </c>
      <c r="E475" s="306">
        <v>5813197.6400000071</v>
      </c>
      <c r="F475" s="313"/>
      <c r="G475" s="313">
        <v>42281.24</v>
      </c>
      <c r="H475" s="185">
        <v>5.3237896156992592E-2</v>
      </c>
      <c r="I475" s="69"/>
    </row>
    <row r="476" spans="1:12" ht="10.5" customHeight="1" x14ac:dyDescent="0.2">
      <c r="A476" s="2"/>
      <c r="B476" s="75" t="s">
        <v>273</v>
      </c>
      <c r="C476" s="306">
        <v>585</v>
      </c>
      <c r="D476" s="306">
        <v>14690</v>
      </c>
      <c r="E476" s="306">
        <v>15275</v>
      </c>
      <c r="F476" s="313"/>
      <c r="G476" s="313">
        <v>13182.5</v>
      </c>
      <c r="H476" s="185">
        <v>0.41524555321045331</v>
      </c>
      <c r="I476" s="69"/>
    </row>
    <row r="477" spans="1:12" ht="10.5" customHeight="1" x14ac:dyDescent="0.2">
      <c r="A477" s="2"/>
      <c r="B477" s="75" t="s">
        <v>49</v>
      </c>
      <c r="C477" s="306">
        <v>6221.84</v>
      </c>
      <c r="D477" s="306">
        <v>45738705.273190036</v>
      </c>
      <c r="E477" s="306">
        <v>45744927.113190033</v>
      </c>
      <c r="F477" s="313"/>
      <c r="G477" s="313">
        <v>145520.46000000011</v>
      </c>
      <c r="H477" s="185">
        <v>8.8097893113937564E-2</v>
      </c>
      <c r="I477" s="69"/>
    </row>
    <row r="478" spans="1:12" ht="10.5" customHeight="1" x14ac:dyDescent="0.2">
      <c r="A478" s="2"/>
      <c r="B478" s="37" t="s">
        <v>349</v>
      </c>
      <c r="C478" s="306"/>
      <c r="D478" s="306">
        <v>605023.87598799972</v>
      </c>
      <c r="E478" s="306">
        <v>605023.87598799972</v>
      </c>
      <c r="F478" s="313"/>
      <c r="G478" s="313"/>
      <c r="H478" s="185"/>
      <c r="I478" s="69"/>
    </row>
    <row r="479" spans="1:12" x14ac:dyDescent="0.2">
      <c r="A479" s="2"/>
      <c r="B479" s="574" t="s">
        <v>459</v>
      </c>
      <c r="C479" s="305"/>
      <c r="D479" s="306">
        <v>35831</v>
      </c>
      <c r="E479" s="306">
        <v>35831</v>
      </c>
      <c r="F479" s="313"/>
      <c r="G479" s="313"/>
      <c r="H479" s="185">
        <v>0.10828951438292611</v>
      </c>
      <c r="I479" s="69"/>
    </row>
    <row r="480" spans="1:12" ht="10.5" customHeight="1" x14ac:dyDescent="0.2">
      <c r="A480" s="2"/>
      <c r="B480" s="75" t="s">
        <v>28</v>
      </c>
      <c r="C480" s="305">
        <v>189473.85999999993</v>
      </c>
      <c r="D480" s="306">
        <v>1889923.6499999997</v>
      </c>
      <c r="E480" s="306">
        <v>2079397.5099999995</v>
      </c>
      <c r="F480" s="313"/>
      <c r="G480" s="313">
        <v>2139.2800000000002</v>
      </c>
      <c r="H480" s="185">
        <v>0.11756757219397662</v>
      </c>
      <c r="I480" s="69"/>
    </row>
    <row r="481" spans="1:12" ht="10.5" customHeight="1" x14ac:dyDescent="0.2">
      <c r="A481" s="2"/>
      <c r="B481" s="37" t="s">
        <v>280</v>
      </c>
      <c r="C481" s="306"/>
      <c r="D481" s="306">
        <v>-6911433.7200000063</v>
      </c>
      <c r="E481" s="306">
        <v>-6911433.7200000063</v>
      </c>
      <c r="F481" s="313"/>
      <c r="G481" s="313">
        <v>-31797.25</v>
      </c>
      <c r="H481" s="185">
        <v>7.984286267824281E-2</v>
      </c>
      <c r="I481" s="69"/>
    </row>
    <row r="482" spans="1:12" ht="10.5" customHeight="1" x14ac:dyDescent="0.2">
      <c r="A482" s="2"/>
      <c r="B482" s="35" t="s">
        <v>160</v>
      </c>
      <c r="C482" s="308">
        <v>29520049.680000007</v>
      </c>
      <c r="D482" s="308">
        <v>437406253.95267773</v>
      </c>
      <c r="E482" s="308">
        <v>466926303.63267767</v>
      </c>
      <c r="F482" s="315"/>
      <c r="G482" s="315">
        <v>2202006.4099999997</v>
      </c>
      <c r="H482" s="186">
        <v>6.9551513381088004E-2</v>
      </c>
      <c r="I482" s="69"/>
      <c r="K482" s="209"/>
    </row>
    <row r="483" spans="1:12" ht="16.5" customHeight="1" x14ac:dyDescent="0.2">
      <c r="A483" s="2"/>
      <c r="B483" s="76" t="s">
        <v>33</v>
      </c>
      <c r="C483" s="306"/>
      <c r="D483" s="306">
        <v>5842.29</v>
      </c>
      <c r="E483" s="306">
        <v>5842.29</v>
      </c>
      <c r="F483" s="313"/>
      <c r="G483" s="313"/>
      <c r="H483" s="185"/>
      <c r="I483" s="69"/>
      <c r="K483" s="209" t="b">
        <f>IF(ABS(E482-SUM(E471:E481))&lt;0.001,TRUE,FALSE)</f>
        <v>1</v>
      </c>
      <c r="L483" s="28"/>
    </row>
    <row r="484" spans="1:12" s="28" customFormat="1" ht="14.25" customHeight="1" x14ac:dyDescent="0.2">
      <c r="A484" s="54"/>
      <c r="B484" s="76" t="s">
        <v>383</v>
      </c>
      <c r="C484" s="306"/>
      <c r="D484" s="306">
        <v>253970.62341200002</v>
      </c>
      <c r="E484" s="306">
        <v>253970.62341200002</v>
      </c>
      <c r="F484" s="313"/>
      <c r="G484" s="313"/>
      <c r="H484" s="185">
        <v>-0.39035790283196636</v>
      </c>
      <c r="I484" s="70"/>
      <c r="J484" s="5"/>
      <c r="L484" s="5"/>
    </row>
    <row r="485" spans="1:12" ht="10.5" customHeight="1" x14ac:dyDescent="0.2">
      <c r="A485" s="54"/>
      <c r="B485" s="76" t="s">
        <v>446</v>
      </c>
      <c r="C485" s="306"/>
      <c r="D485" s="306">
        <v>1257411.0309050002</v>
      </c>
      <c r="E485" s="306">
        <v>1257411.0309050002</v>
      </c>
      <c r="F485" s="313"/>
      <c r="G485" s="313"/>
      <c r="H485" s="185">
        <v>-0.54756223710115581</v>
      </c>
      <c r="I485" s="69"/>
    </row>
    <row r="486" spans="1:12" ht="10.5" customHeight="1" x14ac:dyDescent="0.2">
      <c r="A486" s="2"/>
      <c r="B486" s="76" t="s">
        <v>477</v>
      </c>
      <c r="C486" s="306"/>
      <c r="D486" s="306">
        <v>9798599.7760249972</v>
      </c>
      <c r="E486" s="306">
        <v>9798599.7760249972</v>
      </c>
      <c r="F486" s="313"/>
      <c r="G486" s="313">
        <v>17416.050174999986</v>
      </c>
      <c r="H486" s="185">
        <v>-0.57473641805598175</v>
      </c>
      <c r="I486" s="69"/>
    </row>
    <row r="487" spans="1:12" ht="10.5" customHeight="1" x14ac:dyDescent="0.2">
      <c r="A487" s="2"/>
      <c r="B487" s="76" t="s">
        <v>494</v>
      </c>
      <c r="C487" s="306"/>
      <c r="D487" s="306">
        <v>395613.43668000004</v>
      </c>
      <c r="E487" s="306">
        <v>395613.43668000004</v>
      </c>
      <c r="F487" s="313"/>
      <c r="G487" s="313">
        <v>-0.46175000000000005</v>
      </c>
      <c r="H487" s="185"/>
      <c r="I487" s="69"/>
    </row>
    <row r="488" spans="1:12" ht="13.5" customHeight="1" x14ac:dyDescent="0.2">
      <c r="A488" s="2"/>
      <c r="B488" s="76" t="s">
        <v>439</v>
      </c>
      <c r="C488" s="306"/>
      <c r="D488" s="306">
        <v>14275103.970905002</v>
      </c>
      <c r="E488" s="306">
        <v>14275103.970905002</v>
      </c>
      <c r="F488" s="313"/>
      <c r="G488" s="313"/>
      <c r="H488" s="185">
        <v>0.63878940036535781</v>
      </c>
      <c r="I488" s="69"/>
      <c r="L488" s="80"/>
    </row>
    <row r="489" spans="1:12" s="80" customFormat="1" ht="12.75" x14ac:dyDescent="0.2">
      <c r="A489" s="2"/>
      <c r="B489" s="76" t="s">
        <v>492</v>
      </c>
      <c r="C489" s="306"/>
      <c r="D489" s="306">
        <v>108195</v>
      </c>
      <c r="E489" s="306">
        <v>108195</v>
      </c>
      <c r="F489" s="313"/>
      <c r="G489" s="313">
        <v>110</v>
      </c>
      <c r="H489" s="185">
        <v>-0.13582268370607031</v>
      </c>
      <c r="I489" s="79"/>
      <c r="J489" s="5"/>
      <c r="L489" s="164"/>
    </row>
    <row r="490" spans="1:12" s="80" customFormat="1" ht="12.75" x14ac:dyDescent="0.2">
      <c r="A490" s="2"/>
      <c r="B490" s="76" t="s">
        <v>480</v>
      </c>
      <c r="C490" s="306">
        <v>25137</v>
      </c>
      <c r="D490" s="306">
        <v>922093.22000000009</v>
      </c>
      <c r="E490" s="306">
        <v>947230.22000000009</v>
      </c>
      <c r="F490" s="313"/>
      <c r="G490" s="313">
        <v>3835.6</v>
      </c>
      <c r="H490" s="185"/>
      <c r="I490" s="79"/>
      <c r="J490" s="5"/>
      <c r="L490" s="164"/>
    </row>
    <row r="491" spans="1:12" s="80" customFormat="1" ht="12.75" x14ac:dyDescent="0.2">
      <c r="A491" s="2"/>
      <c r="B491" s="76" t="s">
        <v>496</v>
      </c>
      <c r="C491" s="306"/>
      <c r="D491" s="306">
        <v>233683.93847599995</v>
      </c>
      <c r="E491" s="306">
        <v>233683.93847599995</v>
      </c>
      <c r="F491" s="313"/>
      <c r="G491" s="313"/>
      <c r="H491" s="185"/>
      <c r="I491" s="79"/>
      <c r="J491" s="5"/>
      <c r="L491" s="164"/>
    </row>
    <row r="492" spans="1:12" s="80" customFormat="1" ht="12.75" x14ac:dyDescent="0.2">
      <c r="A492" s="2"/>
      <c r="B492" s="73" t="s">
        <v>158</v>
      </c>
      <c r="C492" s="306"/>
      <c r="D492" s="306">
        <v>171461.64999999997</v>
      </c>
      <c r="E492" s="306">
        <v>171461.64999999997</v>
      </c>
      <c r="F492" s="313"/>
      <c r="G492" s="313"/>
      <c r="H492" s="185">
        <v>-4.0463230301550634E-2</v>
      </c>
      <c r="I492" s="79"/>
      <c r="J492" s="5"/>
      <c r="L492" s="164"/>
    </row>
    <row r="493" spans="1:12" ht="18" customHeight="1" x14ac:dyDescent="0.2">
      <c r="A493" s="77"/>
      <c r="B493" s="78" t="s">
        <v>297</v>
      </c>
      <c r="C493" s="308">
        <v>29810134.920000006</v>
      </c>
      <c r="D493" s="308">
        <v>465045532.74908078</v>
      </c>
      <c r="E493" s="308">
        <v>494855667.66908079</v>
      </c>
      <c r="F493" s="315"/>
      <c r="G493" s="315">
        <v>2263019.9484249996</v>
      </c>
      <c r="H493" s="186">
        <v>3.9767562452709404E-2</v>
      </c>
      <c r="I493" s="69"/>
      <c r="K493" s="209" t="b">
        <f>IF(ABS(E493-SUM(E469,E482,E483:E492))&lt;0.001,TRUE,FALSE)</f>
        <v>1</v>
      </c>
    </row>
    <row r="494" spans="1:12" ht="12" customHeight="1" x14ac:dyDescent="0.2">
      <c r="A494" s="2"/>
      <c r="B494" s="76" t="s">
        <v>80</v>
      </c>
      <c r="C494" s="306"/>
      <c r="D494" s="306">
        <v>529315557.42999935</v>
      </c>
      <c r="E494" s="306">
        <v>529315557.42999935</v>
      </c>
      <c r="F494" s="313"/>
      <c r="G494" s="313"/>
      <c r="H494" s="185">
        <v>-2.56261796780064E-2</v>
      </c>
      <c r="I494" s="69"/>
    </row>
    <row r="495" spans="1:12" ht="12" customHeight="1" x14ac:dyDescent="0.2">
      <c r="A495" s="2"/>
      <c r="B495" s="76" t="s">
        <v>81</v>
      </c>
      <c r="C495" s="306"/>
      <c r="D495" s="306">
        <v>386243884.76000136</v>
      </c>
      <c r="E495" s="306">
        <v>386243884.76000136</v>
      </c>
      <c r="F495" s="313"/>
      <c r="G495" s="313"/>
      <c r="H495" s="185">
        <v>0.11379911551702171</v>
      </c>
      <c r="I495" s="69"/>
    </row>
    <row r="496" spans="1:12" ht="12" customHeight="1" x14ac:dyDescent="0.2">
      <c r="A496" s="2"/>
      <c r="B496" s="76" t="s">
        <v>438</v>
      </c>
      <c r="C496" s="306"/>
      <c r="D496" s="306">
        <v>37259238.170000128</v>
      </c>
      <c r="E496" s="306">
        <v>37259238.170000128</v>
      </c>
      <c r="F496" s="313"/>
      <c r="G496" s="313"/>
      <c r="H496" s="185">
        <v>9.5961540844287097E-2</v>
      </c>
      <c r="I496" s="69"/>
    </row>
    <row r="497" spans="1:12" ht="12" customHeight="1" x14ac:dyDescent="0.2">
      <c r="A497" s="2"/>
      <c r="B497" s="76" t="s">
        <v>78</v>
      </c>
      <c r="C497" s="306"/>
      <c r="D497" s="306">
        <v>70756961.710000008</v>
      </c>
      <c r="E497" s="306">
        <v>70756961.710000008</v>
      </c>
      <c r="F497" s="313"/>
      <c r="G497" s="313"/>
      <c r="H497" s="185">
        <v>7.4928955493359206E-2</v>
      </c>
      <c r="I497" s="69"/>
    </row>
    <row r="498" spans="1:12" ht="12" customHeight="1" x14ac:dyDescent="0.2">
      <c r="A498" s="2"/>
      <c r="B498" s="76" t="s">
        <v>76</v>
      </c>
      <c r="C498" s="306"/>
      <c r="D498" s="306">
        <v>341185023.27000052</v>
      </c>
      <c r="E498" s="306">
        <v>341185023.27000052</v>
      </c>
      <c r="F498" s="313"/>
      <c r="G498" s="313"/>
      <c r="H498" s="185">
        <v>0.15288252456022633</v>
      </c>
      <c r="I498" s="69"/>
    </row>
    <row r="499" spans="1:12" ht="12" customHeight="1" x14ac:dyDescent="0.2">
      <c r="A499" s="2"/>
      <c r="B499" s="76" t="s">
        <v>77</v>
      </c>
      <c r="C499" s="306"/>
      <c r="D499" s="306"/>
      <c r="E499" s="306"/>
      <c r="F499" s="313"/>
      <c r="G499" s="313"/>
      <c r="H499" s="185"/>
      <c r="I499" s="69"/>
      <c r="L499" s="28"/>
    </row>
    <row r="500" spans="1:12" s="28" customFormat="1" ht="18.75" customHeight="1" x14ac:dyDescent="0.2">
      <c r="A500" s="2"/>
      <c r="B500" s="83" t="s">
        <v>277</v>
      </c>
      <c r="C500" s="308"/>
      <c r="D500" s="308">
        <v>1364760665.3400011</v>
      </c>
      <c r="E500" s="308">
        <v>1364760665.3400011</v>
      </c>
      <c r="F500" s="315"/>
      <c r="G500" s="315"/>
      <c r="H500" s="186">
        <v>6.1422704872416745E-2</v>
      </c>
      <c r="I500" s="70"/>
      <c r="J500" s="5"/>
      <c r="K500" s="209" t="b">
        <f>IF(ABS(E500-SUM(E494:E499))&lt;0.001,TRUE,FALSE)</f>
        <v>1</v>
      </c>
      <c r="L500" s="5"/>
    </row>
    <row r="501" spans="1:12" ht="10.5" customHeight="1" x14ac:dyDescent="0.2">
      <c r="A501" s="54"/>
      <c r="B501" s="52" t="s">
        <v>157</v>
      </c>
      <c r="C501" s="308">
        <v>1152671008.3999648</v>
      </c>
      <c r="D501" s="308">
        <v>5277423341.7770815</v>
      </c>
      <c r="E501" s="308">
        <v>6430094350.1770458</v>
      </c>
      <c r="F501" s="315">
        <v>188830611.81203061</v>
      </c>
      <c r="G501" s="315">
        <v>24962162.459063023</v>
      </c>
      <c r="H501" s="186">
        <v>5.2039281550927186E-2</v>
      </c>
      <c r="I501" s="69"/>
      <c r="K501" s="209" t="b">
        <f>IF(ABS(E501-SUM(E402,E415,E445:E446,E466,E467,E469,E482,E483:E492,E500))&lt;0.001,TRUE,FALSE)</f>
        <v>1</v>
      </c>
    </row>
    <row r="502" spans="1:12" ht="10.5" customHeight="1" x14ac:dyDescent="0.2">
      <c r="A502" s="2"/>
      <c r="B502" s="167" t="s">
        <v>181</v>
      </c>
      <c r="C502" s="319"/>
      <c r="D502" s="319"/>
      <c r="E502" s="319"/>
      <c r="F502" s="320"/>
      <c r="G502" s="320"/>
      <c r="H502" s="240"/>
      <c r="I502" s="69"/>
      <c r="L502" s="28"/>
    </row>
    <row r="503" spans="1:12" s="28" customFormat="1" x14ac:dyDescent="0.2">
      <c r="A503" s="2"/>
      <c r="B503" s="168" t="s">
        <v>182</v>
      </c>
      <c r="C503" s="321"/>
      <c r="D503" s="321">
        <v>51.34</v>
      </c>
      <c r="E503" s="321">
        <v>51.34</v>
      </c>
      <c r="F503" s="322"/>
      <c r="G503" s="322"/>
      <c r="H503" s="194"/>
      <c r="I503" s="70"/>
      <c r="J503" s="5"/>
    </row>
    <row r="504" spans="1:12" s="28" customFormat="1" ht="12.75" x14ac:dyDescent="0.2">
      <c r="A504" s="54"/>
      <c r="B504" s="212" t="s">
        <v>31</v>
      </c>
      <c r="C504" s="431">
        <v>2126785668.7099648</v>
      </c>
      <c r="D504" s="431">
        <v>6420633083.6594439</v>
      </c>
      <c r="E504" s="431">
        <v>8547418752.3694077</v>
      </c>
      <c r="F504" s="432"/>
      <c r="G504" s="432">
        <v>37256017.746879026</v>
      </c>
      <c r="H504" s="433">
        <v>4.7328315974171975E-2</v>
      </c>
      <c r="I504" s="70"/>
      <c r="J504" s="5"/>
      <c r="K504" s="209" t="b">
        <f>IF(ABS(E504-SUM(E297,E501:E503))&lt;0.001,TRUE,FALSE)</f>
        <v>1</v>
      </c>
    </row>
    <row r="505" spans="1:12" s="28" customFormat="1" x14ac:dyDescent="0.2">
      <c r="A505" s="54"/>
      <c r="B505" s="76" t="s">
        <v>13</v>
      </c>
      <c r="C505" s="440"/>
      <c r="D505" s="441">
        <v>87277398.930000052</v>
      </c>
      <c r="E505" s="441">
        <v>87277398.930000052</v>
      </c>
      <c r="F505" s="442"/>
      <c r="G505" s="442"/>
      <c r="H505" s="430">
        <v>2.7730917558435264E-2</v>
      </c>
      <c r="I505" s="70"/>
      <c r="J505" s="5"/>
    </row>
    <row r="506" spans="1:12" s="28" customFormat="1" x14ac:dyDescent="0.2">
      <c r="A506" s="54"/>
      <c r="B506" s="76" t="s">
        <v>14</v>
      </c>
      <c r="C506" s="443"/>
      <c r="D506" s="311">
        <v>11405300.969999997</v>
      </c>
      <c r="E506" s="311">
        <v>11405300.969999997</v>
      </c>
      <c r="F506" s="444"/>
      <c r="G506" s="444"/>
      <c r="H506" s="428">
        <v>0.1487119969252757</v>
      </c>
      <c r="I506" s="70"/>
      <c r="J506" s="5"/>
    </row>
    <row r="507" spans="1:12" s="28" customFormat="1" ht="21.75" customHeight="1" x14ac:dyDescent="0.2">
      <c r="A507" s="54"/>
      <c r="B507" s="229" t="s">
        <v>248</v>
      </c>
      <c r="C507" s="431"/>
      <c r="D507" s="431">
        <v>98682699.900000051</v>
      </c>
      <c r="E507" s="431">
        <v>98682699.900000051</v>
      </c>
      <c r="F507" s="431"/>
      <c r="G507" s="431"/>
      <c r="H507" s="445">
        <v>4.0394898234004106E-2</v>
      </c>
      <c r="I507" s="70"/>
      <c r="J507" s="5"/>
      <c r="K507" s="209" t="b">
        <f>IF(ABS(E507-SUM(E505:E506))&lt;0.001,TRUE,FALSE)</f>
        <v>1</v>
      </c>
    </row>
    <row r="508" spans="1:12" s="28" customFormat="1" ht="12" x14ac:dyDescent="0.2">
      <c r="A508" s="54"/>
      <c r="B508" s="229" t="s">
        <v>298</v>
      </c>
      <c r="C508" s="431"/>
      <c r="D508" s="431">
        <v>34271.43</v>
      </c>
      <c r="E508" s="431">
        <v>34271.43</v>
      </c>
      <c r="F508" s="431"/>
      <c r="G508" s="431"/>
      <c r="H508" s="445">
        <v>-0.25166664810650319</v>
      </c>
      <c r="I508" s="70"/>
    </row>
    <row r="509" spans="1:12" s="28" customFormat="1" ht="20.25" customHeight="1" x14ac:dyDescent="0.2">
      <c r="A509" s="54"/>
      <c r="B509" s="229" t="s">
        <v>421</v>
      </c>
      <c r="C509" s="229"/>
      <c r="D509" s="323">
        <v>53702.490612000001</v>
      </c>
      <c r="E509" s="323">
        <v>53702.490612000001</v>
      </c>
      <c r="F509" s="323"/>
      <c r="G509" s="324"/>
      <c r="H509" s="445">
        <v>-0.75569386387775905</v>
      </c>
      <c r="I509" s="70"/>
    </row>
    <row r="510" spans="1:12" s="28" customFormat="1" ht="12" hidden="1" x14ac:dyDescent="0.2">
      <c r="A510" s="54"/>
      <c r="B510" s="229" t="s">
        <v>497</v>
      </c>
      <c r="C510" s="229"/>
      <c r="D510" s="323"/>
      <c r="E510" s="323"/>
      <c r="F510" s="323"/>
      <c r="G510" s="324"/>
      <c r="H510" s="445"/>
      <c r="I510" s="70"/>
    </row>
    <row r="511" spans="1:12" s="28" customFormat="1" ht="12" x14ac:dyDescent="0.2">
      <c r="A511" s="54"/>
      <c r="B511" s="229" t="s">
        <v>389</v>
      </c>
      <c r="C511" s="229"/>
      <c r="D511" s="323">
        <v>6888.300000000002</v>
      </c>
      <c r="E511" s="323">
        <v>6888.300000000002</v>
      </c>
      <c r="F511" s="323"/>
      <c r="G511" s="324"/>
      <c r="H511" s="445">
        <v>0.20856909756033426</v>
      </c>
      <c r="I511" s="70"/>
    </row>
    <row r="512" spans="1:12" s="28" customFormat="1" ht="11.25" customHeight="1" x14ac:dyDescent="0.2">
      <c r="A512" s="54"/>
      <c r="B512" s="265" t="s">
        <v>238</v>
      </c>
      <c r="C512" s="213"/>
      <c r="D512" s="213"/>
      <c r="E512" s="213"/>
      <c r="F512" s="213"/>
      <c r="G512" s="213"/>
      <c r="H512" s="214"/>
      <c r="I512" s="70"/>
      <c r="L512" s="5"/>
    </row>
    <row r="513" spans="1:12" ht="10.5" customHeight="1" x14ac:dyDescent="0.2">
      <c r="A513" s="54"/>
      <c r="B513" s="265" t="s">
        <v>251</v>
      </c>
      <c r="C513" s="213"/>
      <c r="D513" s="213"/>
      <c r="E513" s="213"/>
      <c r="F513" s="213"/>
      <c r="G513" s="213"/>
      <c r="H513" s="214"/>
      <c r="I513" s="69"/>
    </row>
    <row r="514" spans="1:12" ht="7.5" customHeight="1" x14ac:dyDescent="0.2">
      <c r="A514" s="2"/>
      <c r="B514" s="265" t="s">
        <v>376</v>
      </c>
      <c r="C514" s="213"/>
      <c r="D514" s="213"/>
      <c r="E514" s="213"/>
      <c r="F514" s="165"/>
      <c r="G514" s="165"/>
      <c r="H514" s="215"/>
      <c r="I514" s="85"/>
    </row>
    <row r="515" spans="1:12" ht="9.75" customHeight="1" x14ac:dyDescent="0.2">
      <c r="B515" s="265" t="s">
        <v>282</v>
      </c>
      <c r="C515" s="213"/>
      <c r="D515" s="85"/>
      <c r="E515" s="86"/>
      <c r="F515" s="5"/>
      <c r="G515" s="5"/>
      <c r="H515" s="5"/>
      <c r="I515" s="8"/>
    </row>
    <row r="516" spans="1:12" ht="15.75" x14ac:dyDescent="0.25">
      <c r="B516" s="7" t="s">
        <v>288</v>
      </c>
      <c r="C516" s="8"/>
      <c r="D516" s="8"/>
      <c r="E516" s="8"/>
      <c r="F516" s="8"/>
      <c r="G516" s="8"/>
      <c r="H516" s="8"/>
    </row>
    <row r="517" spans="1:12" ht="19.5" customHeight="1" x14ac:dyDescent="0.2">
      <c r="B517" s="9"/>
      <c r="C517" s="10" t="str">
        <f>$C$3</f>
        <v>MOIS DE JANVIER 2024</v>
      </c>
      <c r="D517" s="11"/>
      <c r="I517" s="15"/>
    </row>
    <row r="518" spans="1:12" ht="12.75" x14ac:dyDescent="0.2">
      <c r="B518" s="12" t="str">
        <f>B423</f>
        <v xml:space="preserve">             I - ASSURANCE MALADIE : DÉPENSES en milliers d'euros</v>
      </c>
      <c r="C518" s="13"/>
      <c r="D518" s="13"/>
      <c r="E518" s="13"/>
      <c r="F518" s="14"/>
      <c r="G518" s="15"/>
      <c r="H518" s="15"/>
      <c r="I518" s="20"/>
    </row>
    <row r="519" spans="1:12" ht="12.75" customHeight="1" x14ac:dyDescent="0.2">
      <c r="B519" s="626"/>
      <c r="C519" s="627"/>
      <c r="D519" s="87"/>
      <c r="E519" s="88" t="s">
        <v>6</v>
      </c>
      <c r="F519" s="339" t="str">
        <f>$H$5</f>
        <v>PCAP</v>
      </c>
      <c r="G519" s="197"/>
      <c r="H519" s="89"/>
      <c r="I519" s="20"/>
    </row>
    <row r="520" spans="1:12" ht="12.75" customHeight="1" x14ac:dyDescent="0.2">
      <c r="B520" s="643" t="s">
        <v>296</v>
      </c>
      <c r="C520" s="644"/>
      <c r="D520" s="90"/>
      <c r="E520" s="301"/>
      <c r="F520" s="239"/>
      <c r="G520" s="199"/>
      <c r="H520" s="90"/>
      <c r="I520" s="20"/>
      <c r="L520" s="95"/>
    </row>
    <row r="521" spans="1:12" ht="20.25" customHeight="1" x14ac:dyDescent="0.2">
      <c r="A521" s="91"/>
      <c r="B521" s="649" t="s">
        <v>295</v>
      </c>
      <c r="C521" s="650"/>
      <c r="D521" s="93"/>
      <c r="E521" s="303"/>
      <c r="F521" s="237"/>
      <c r="G521" s="200"/>
      <c r="H521" s="93"/>
      <c r="I521" s="20"/>
      <c r="L521" s="95"/>
    </row>
    <row r="522" spans="1:12" s="95" customFormat="1" ht="12" customHeight="1" x14ac:dyDescent="0.2">
      <c r="A522" s="6"/>
      <c r="B522" s="647"/>
      <c r="C522" s="648"/>
      <c r="D522" s="90"/>
      <c r="E522" s="301"/>
      <c r="F522" s="239"/>
      <c r="G522" s="199"/>
      <c r="H522" s="90"/>
      <c r="I522" s="94"/>
      <c r="J522" s="104"/>
      <c r="L522" s="5"/>
    </row>
    <row r="523" spans="1:12" ht="12.75" customHeight="1" x14ac:dyDescent="0.2">
      <c r="A523" s="91"/>
      <c r="B523" s="92" t="s">
        <v>294</v>
      </c>
      <c r="C523" s="172"/>
      <c r="D523" s="93"/>
      <c r="E523" s="303">
        <v>6930962310.6445532</v>
      </c>
      <c r="F523" s="237">
        <v>-7.0014403800212399E-2</v>
      </c>
      <c r="G523" s="200"/>
      <c r="H523" s="93"/>
      <c r="I523" s="20"/>
      <c r="J523" s="104"/>
      <c r="K523" s="209" t="b">
        <f>IF(ABS(E523-SUM(E524,E529,E541:E542,E545:E550))&lt;0.001,TRUE,FALSE)</f>
        <v>1</v>
      </c>
    </row>
    <row r="524" spans="1:12" ht="18" customHeight="1" x14ac:dyDescent="0.2">
      <c r="B524" s="645" t="s">
        <v>410</v>
      </c>
      <c r="C524" s="646"/>
      <c r="D524" s="90"/>
      <c r="E524" s="303">
        <v>1662841893.2032104</v>
      </c>
      <c r="F524" s="237">
        <v>-0.22015713655227831</v>
      </c>
      <c r="G524" s="198"/>
      <c r="H524" s="90"/>
      <c r="I524" s="20"/>
      <c r="J524" s="104"/>
      <c r="K524" s="209" t="b">
        <f>IF(ABS(E524-SUM(E525:E528))&lt;0.001,TRUE,FALSE)</f>
        <v>1</v>
      </c>
    </row>
    <row r="525" spans="1:12" ht="15" customHeight="1" x14ac:dyDescent="0.2">
      <c r="B525" s="639" t="s">
        <v>72</v>
      </c>
      <c r="C525" s="640"/>
      <c r="D525" s="90"/>
      <c r="E525" s="301">
        <v>147262986.53388098</v>
      </c>
      <c r="F525" s="239">
        <v>0.40755861791921233</v>
      </c>
      <c r="G525" s="201"/>
      <c r="H525" s="90"/>
      <c r="I525" s="20"/>
      <c r="J525" s="104"/>
    </row>
    <row r="526" spans="1:12" ht="15" customHeight="1" x14ac:dyDescent="0.2">
      <c r="B526" s="421" t="s">
        <v>404</v>
      </c>
      <c r="C526" s="404"/>
      <c r="D526" s="90"/>
      <c r="E526" s="301">
        <v>1510092449.1666996</v>
      </c>
      <c r="F526" s="239">
        <v>-0.25247992216632043</v>
      </c>
      <c r="G526" s="199"/>
      <c r="H526" s="90"/>
      <c r="I526" s="20"/>
      <c r="J526" s="104"/>
    </row>
    <row r="527" spans="1:12" ht="15" customHeight="1" x14ac:dyDescent="0.2">
      <c r="B527" s="421" t="s">
        <v>407</v>
      </c>
      <c r="C527" s="404"/>
      <c r="D527" s="90"/>
      <c r="E527" s="301">
        <v>4884152.6033699987</v>
      </c>
      <c r="F527" s="239">
        <v>0.33767504419468741</v>
      </c>
      <c r="G527" s="199"/>
      <c r="H527" s="90"/>
      <c r="I527" s="20"/>
      <c r="J527" s="104"/>
    </row>
    <row r="528" spans="1:12" ht="15" customHeight="1" x14ac:dyDescent="0.2">
      <c r="B528" s="421" t="s">
        <v>405</v>
      </c>
      <c r="C528" s="404"/>
      <c r="D528" s="90"/>
      <c r="E528" s="301">
        <v>602304.89925999951</v>
      </c>
      <c r="F528" s="239">
        <v>-0.84427010050327278</v>
      </c>
      <c r="G528" s="199"/>
      <c r="H528" s="90"/>
      <c r="I528" s="20"/>
      <c r="J528" s="104"/>
    </row>
    <row r="529" spans="2:11" ht="15" customHeight="1" x14ac:dyDescent="0.2">
      <c r="B529" s="624" t="s">
        <v>71</v>
      </c>
      <c r="C529" s="625"/>
      <c r="D529" s="90"/>
      <c r="E529" s="303">
        <v>4145914347.1590662</v>
      </c>
      <c r="F529" s="237">
        <v>0.131538939777329</v>
      </c>
      <c r="G529" s="199"/>
      <c r="H529" s="90"/>
      <c r="I529" s="20"/>
      <c r="J529" s="104"/>
      <c r="K529" s="209" t="b">
        <f>IF(ABS(E529-SUM(E530:E535))&lt;0.001,TRUE,FALSE)</f>
        <v>1</v>
      </c>
    </row>
    <row r="530" spans="2:11" ht="15" customHeight="1" x14ac:dyDescent="0.2">
      <c r="B530" s="639" t="s">
        <v>70</v>
      </c>
      <c r="C530" s="640"/>
      <c r="D530" s="90"/>
      <c r="E530" s="301"/>
      <c r="F530" s="239"/>
      <c r="G530" s="201"/>
      <c r="H530" s="90"/>
      <c r="I530" s="20"/>
      <c r="J530" s="104"/>
    </row>
    <row r="531" spans="2:11" ht="15" customHeight="1" x14ac:dyDescent="0.2">
      <c r="B531" s="639" t="s">
        <v>361</v>
      </c>
      <c r="C531" s="640"/>
      <c r="D531" s="90"/>
      <c r="E531" s="301">
        <v>0</v>
      </c>
      <c r="F531" s="239"/>
      <c r="G531" s="199"/>
      <c r="H531" s="90"/>
      <c r="I531" s="20"/>
      <c r="J531" s="104"/>
    </row>
    <row r="532" spans="2:11" ht="15" customHeight="1" x14ac:dyDescent="0.2">
      <c r="B532" s="641" t="s">
        <v>413</v>
      </c>
      <c r="C532" s="642"/>
      <c r="D532" s="90"/>
      <c r="E532" s="301">
        <v>3164675127.71</v>
      </c>
      <c r="F532" s="239">
        <v>0.10837197024000478</v>
      </c>
      <c r="G532" s="199"/>
      <c r="H532" s="90"/>
      <c r="I532" s="20"/>
      <c r="J532" s="104"/>
    </row>
    <row r="533" spans="2:11" ht="15" customHeight="1" x14ac:dyDescent="0.2">
      <c r="B533" s="639" t="s">
        <v>357</v>
      </c>
      <c r="C533" s="640"/>
      <c r="D533" s="90"/>
      <c r="E533" s="301">
        <v>565591933.22000015</v>
      </c>
      <c r="F533" s="239">
        <v>0.23400478889961573</v>
      </c>
      <c r="G533" s="199"/>
      <c r="H533" s="90"/>
      <c r="I533" s="20"/>
      <c r="J533" s="104"/>
    </row>
    <row r="534" spans="2:11" ht="15" customHeight="1" x14ac:dyDescent="0.2">
      <c r="B534" s="639" t="s">
        <v>358</v>
      </c>
      <c r="C534" s="640"/>
      <c r="D534" s="90"/>
      <c r="E534" s="301">
        <v>109104561.44000001</v>
      </c>
      <c r="F534" s="239">
        <v>0.16316583425433406</v>
      </c>
      <c r="G534" s="199"/>
      <c r="H534" s="90"/>
      <c r="I534" s="20"/>
      <c r="J534" s="104"/>
    </row>
    <row r="535" spans="2:11" ht="15" customHeight="1" x14ac:dyDescent="0.2">
      <c r="B535" s="639" t="s">
        <v>359</v>
      </c>
      <c r="C535" s="640"/>
      <c r="D535" s="90"/>
      <c r="E535" s="301">
        <v>306542724.78906715</v>
      </c>
      <c r="F535" s="239">
        <v>0.1947434370355583</v>
      </c>
      <c r="G535" s="199"/>
      <c r="H535" s="90"/>
      <c r="I535" s="20"/>
      <c r="J535" s="104"/>
      <c r="K535" s="209" t="b">
        <f>IF(ABS(E535-SUM(E536:E540))&lt;0.001,TRUE,FALSE)</f>
        <v>1</v>
      </c>
    </row>
    <row r="536" spans="2:11" ht="12.75" customHeight="1" x14ac:dyDescent="0.2">
      <c r="B536" s="607" t="s">
        <v>394</v>
      </c>
      <c r="C536" s="608"/>
      <c r="D536" s="90"/>
      <c r="E536" s="301">
        <v>256073771.11833712</v>
      </c>
      <c r="F536" s="239">
        <v>0.15715091720487662</v>
      </c>
      <c r="G536" s="199"/>
      <c r="H536" s="90"/>
      <c r="I536" s="20"/>
      <c r="J536" s="104"/>
    </row>
    <row r="537" spans="2:11" ht="15" customHeight="1" x14ac:dyDescent="0.2">
      <c r="B537" s="607" t="s">
        <v>395</v>
      </c>
      <c r="C537" s="608"/>
      <c r="D537" s="90"/>
      <c r="E537" s="301">
        <v>4513510.9583550002</v>
      </c>
      <c r="F537" s="239">
        <v>0.16687114719168505</v>
      </c>
      <c r="G537" s="199"/>
      <c r="H537" s="90"/>
      <c r="I537" s="20"/>
      <c r="J537" s="104"/>
    </row>
    <row r="538" spans="2:11" ht="15" customHeight="1" x14ac:dyDescent="0.2">
      <c r="B538" s="607" t="s">
        <v>396</v>
      </c>
      <c r="C538" s="608"/>
      <c r="D538" s="90"/>
      <c r="E538" s="301">
        <v>8874213.8180850036</v>
      </c>
      <c r="F538" s="239">
        <v>0.23859003369820297</v>
      </c>
      <c r="G538" s="199"/>
      <c r="H538" s="90"/>
      <c r="I538" s="20"/>
      <c r="J538" s="104"/>
    </row>
    <row r="539" spans="2:11" ht="15" customHeight="1" x14ac:dyDescent="0.2">
      <c r="B539" s="607" t="s">
        <v>397</v>
      </c>
      <c r="C539" s="608"/>
      <c r="D539" s="90"/>
      <c r="E539" s="301">
        <v>1962126.8352000003</v>
      </c>
      <c r="F539" s="239">
        <v>0.10996542256938824</v>
      </c>
      <c r="G539" s="199"/>
      <c r="H539" s="90"/>
      <c r="I539" s="20"/>
      <c r="J539" s="104"/>
    </row>
    <row r="540" spans="2:11" ht="15" customHeight="1" x14ac:dyDescent="0.2">
      <c r="B540" s="631" t="s">
        <v>406</v>
      </c>
      <c r="C540" s="632"/>
      <c r="D540" s="90"/>
      <c r="E540" s="301">
        <v>35119102.059089996</v>
      </c>
      <c r="F540" s="239">
        <v>0.56231672766987351</v>
      </c>
      <c r="G540" s="199"/>
      <c r="H540" s="90"/>
      <c r="I540" s="20"/>
      <c r="J540" s="104"/>
    </row>
    <row r="541" spans="2:11" ht="15" customHeight="1" x14ac:dyDescent="0.2">
      <c r="B541" s="624" t="s">
        <v>362</v>
      </c>
      <c r="C541" s="625"/>
      <c r="D541" s="90"/>
      <c r="E541" s="303">
        <v>1769714.2400000005</v>
      </c>
      <c r="F541" s="237">
        <v>0.49720214451225386</v>
      </c>
      <c r="G541" s="199"/>
      <c r="H541" s="90"/>
      <c r="I541" s="20"/>
      <c r="J541" s="104"/>
    </row>
    <row r="542" spans="2:11" ht="26.25" customHeight="1" x14ac:dyDescent="0.2">
      <c r="B542" s="622" t="s">
        <v>363</v>
      </c>
      <c r="C542" s="638"/>
      <c r="D542" s="90"/>
      <c r="E542" s="303">
        <v>1120436356.042275</v>
      </c>
      <c r="F542" s="237">
        <v>-0.32313908888958998</v>
      </c>
      <c r="G542" s="199"/>
      <c r="H542" s="90"/>
      <c r="I542" s="20"/>
      <c r="J542" s="104"/>
      <c r="K542" s="209" t="b">
        <f>IF(ABS(E542-SUM(E543:E544))&lt;0.001,TRUE,FALSE)</f>
        <v>1</v>
      </c>
    </row>
    <row r="543" spans="2:11" ht="12.75" x14ac:dyDescent="0.2">
      <c r="B543" s="423" t="s">
        <v>408</v>
      </c>
      <c r="C543" s="405"/>
      <c r="D543" s="90"/>
      <c r="E543" s="301">
        <v>1055235767.0296804</v>
      </c>
      <c r="F543" s="239">
        <v>-0.34913582844674429</v>
      </c>
      <c r="G543" s="201"/>
      <c r="H543" s="90"/>
      <c r="I543" s="20"/>
      <c r="J543" s="104"/>
    </row>
    <row r="544" spans="2:11" ht="17.25" customHeight="1" x14ac:dyDescent="0.2">
      <c r="B544" s="423" t="s">
        <v>409</v>
      </c>
      <c r="C544" s="405"/>
      <c r="D544" s="90"/>
      <c r="E544" s="301">
        <v>65200589.012594707</v>
      </c>
      <c r="F544" s="239">
        <v>0.91440211258291915</v>
      </c>
      <c r="G544" s="201"/>
      <c r="H544" s="90"/>
      <c r="I544" s="20"/>
      <c r="J544" s="104"/>
    </row>
    <row r="545" spans="1:12" ht="20.100000000000001" customHeight="1" x14ac:dyDescent="0.2">
      <c r="B545" s="622" t="s">
        <v>364</v>
      </c>
      <c r="C545" s="638"/>
      <c r="D545" s="90"/>
      <c r="E545" s="301"/>
      <c r="F545" s="239"/>
      <c r="G545" s="201"/>
      <c r="H545" s="90"/>
      <c r="I545" s="20"/>
      <c r="J545" s="104"/>
      <c r="L545" s="363"/>
    </row>
    <row r="546" spans="1:12" s="363" customFormat="1" ht="21.75" customHeight="1" x14ac:dyDescent="0.2">
      <c r="A546" s="6"/>
      <c r="B546" s="622" t="s">
        <v>365</v>
      </c>
      <c r="C546" s="630"/>
      <c r="D546" s="360"/>
      <c r="E546" s="301"/>
      <c r="F546" s="239"/>
      <c r="G546" s="199"/>
      <c r="H546" s="90"/>
      <c r="I546" s="362"/>
      <c r="J546" s="359"/>
    </row>
    <row r="547" spans="1:12" s="363" customFormat="1" ht="29.25" customHeight="1" x14ac:dyDescent="0.2">
      <c r="A547" s="356"/>
      <c r="B547" s="622" t="s">
        <v>366</v>
      </c>
      <c r="C547" s="630"/>
      <c r="D547" s="360"/>
      <c r="E547" s="301"/>
      <c r="F547" s="239"/>
      <c r="G547" s="361"/>
      <c r="H547" s="360"/>
      <c r="I547" s="362"/>
      <c r="J547" s="359"/>
    </row>
    <row r="548" spans="1:12" s="363" customFormat="1" ht="19.5" customHeight="1" x14ac:dyDescent="0.2">
      <c r="A548" s="356"/>
      <c r="B548" s="622" t="s">
        <v>367</v>
      </c>
      <c r="C548" s="630"/>
      <c r="D548" s="360"/>
      <c r="E548" s="301"/>
      <c r="F548" s="239"/>
      <c r="G548" s="361"/>
      <c r="H548" s="360"/>
      <c r="I548" s="362"/>
      <c r="J548" s="359"/>
    </row>
    <row r="549" spans="1:12" s="363" customFormat="1" ht="18.75" customHeight="1" x14ac:dyDescent="0.2">
      <c r="A549" s="356"/>
      <c r="B549" s="622" t="s">
        <v>368</v>
      </c>
      <c r="C549" s="623"/>
      <c r="D549" s="360"/>
      <c r="E549" s="301"/>
      <c r="F549" s="239"/>
      <c r="G549" s="361"/>
      <c r="H549" s="360"/>
      <c r="I549" s="362"/>
      <c r="J549" s="359"/>
      <c r="L549" s="5"/>
    </row>
    <row r="550" spans="1:12" ht="12.75" customHeight="1" x14ac:dyDescent="0.2">
      <c r="A550" s="356"/>
      <c r="B550" s="622" t="s">
        <v>369</v>
      </c>
      <c r="C550" s="623"/>
      <c r="D550" s="90"/>
      <c r="E550" s="301"/>
      <c r="F550" s="239"/>
      <c r="G550" s="361"/>
      <c r="H550" s="360"/>
      <c r="I550" s="20"/>
      <c r="J550" s="104"/>
      <c r="L550" s="95"/>
    </row>
    <row r="551" spans="1:12" s="95" customFormat="1" ht="16.5" customHeight="1" x14ac:dyDescent="0.2">
      <c r="A551" s="6"/>
      <c r="B551" s="628" t="s">
        <v>66</v>
      </c>
      <c r="C551" s="629"/>
      <c r="D551" s="93"/>
      <c r="E551" s="303">
        <v>283753814.81802183</v>
      </c>
      <c r="F551" s="237">
        <v>3.297533731421054E-2</v>
      </c>
      <c r="G551" s="201"/>
      <c r="H551" s="90"/>
      <c r="I551" s="94"/>
      <c r="J551" s="104"/>
    </row>
    <row r="552" spans="1:12" s="95" customFormat="1" ht="16.5" customHeight="1" x14ac:dyDescent="0.2">
      <c r="A552" s="91"/>
      <c r="B552" s="624" t="s">
        <v>375</v>
      </c>
      <c r="C552" s="625"/>
      <c r="D552" s="93"/>
      <c r="E552" s="301">
        <v>279496687.29802203</v>
      </c>
      <c r="F552" s="239">
        <v>3.4591527746030692E-2</v>
      </c>
      <c r="G552" s="200"/>
      <c r="H552" s="93"/>
      <c r="I552" s="94"/>
      <c r="J552" s="104"/>
      <c r="L552" s="5"/>
    </row>
    <row r="553" spans="1:12" ht="16.5" customHeight="1" x14ac:dyDescent="0.2">
      <c r="A553" s="91"/>
      <c r="B553" s="624" t="s">
        <v>236</v>
      </c>
      <c r="C553" s="625"/>
      <c r="D553" s="90"/>
      <c r="E553" s="301">
        <v>-53337.000000000007</v>
      </c>
      <c r="F553" s="239">
        <v>0.21946591064977827</v>
      </c>
      <c r="G553" s="200"/>
      <c r="H553" s="93"/>
      <c r="I553" s="20"/>
      <c r="J553" s="104"/>
    </row>
    <row r="554" spans="1:12" ht="13.5" customHeight="1" x14ac:dyDescent="0.2">
      <c r="B554" s="624" t="s">
        <v>316</v>
      </c>
      <c r="C554" s="625"/>
      <c r="D554" s="90"/>
      <c r="E554" s="301">
        <v>-5424</v>
      </c>
      <c r="F554" s="239">
        <v>-0.26384364820846906</v>
      </c>
      <c r="G554" s="199"/>
      <c r="H554" s="90"/>
      <c r="I554" s="20"/>
      <c r="J554" s="104"/>
      <c r="L554" s="95"/>
    </row>
    <row r="555" spans="1:12" s="95" customFormat="1" ht="16.5" customHeight="1" x14ac:dyDescent="0.2">
      <c r="A555" s="6"/>
      <c r="B555" s="628" t="s">
        <v>67</v>
      </c>
      <c r="C555" s="629"/>
      <c r="D555" s="93"/>
      <c r="E555" s="303">
        <v>67472796.523994476</v>
      </c>
      <c r="F555" s="237">
        <v>0.13197895586728547</v>
      </c>
      <c r="G555" s="199"/>
      <c r="H555" s="90"/>
      <c r="I555" s="94"/>
      <c r="J555" s="104"/>
      <c r="K555" s="209" t="b">
        <f>IF(ABS(E555-SUM(E556:E557))&lt;0.001,TRUE,FALSE)</f>
        <v>1</v>
      </c>
      <c r="L555" s="5"/>
    </row>
    <row r="556" spans="1:12" ht="18" customHeight="1" x14ac:dyDescent="0.2">
      <c r="A556" s="91"/>
      <c r="B556" s="624" t="s">
        <v>68</v>
      </c>
      <c r="C556" s="625"/>
      <c r="D556" s="90"/>
      <c r="E556" s="301">
        <v>64210447.871633478</v>
      </c>
      <c r="F556" s="239">
        <v>0.14773136424375521</v>
      </c>
      <c r="G556" s="200"/>
      <c r="H556" s="93"/>
      <c r="I556" s="20"/>
      <c r="J556" s="104"/>
    </row>
    <row r="557" spans="1:12" ht="15" customHeight="1" x14ac:dyDescent="0.2">
      <c r="B557" s="624" t="s">
        <v>69</v>
      </c>
      <c r="C557" s="625"/>
      <c r="D557" s="90"/>
      <c r="E557" s="301">
        <v>3262348.6523610014</v>
      </c>
      <c r="F557" s="239">
        <v>-0.10877323992747812</v>
      </c>
      <c r="G557" s="199"/>
      <c r="H557" s="90"/>
      <c r="I557" s="20"/>
      <c r="J557" s="104"/>
      <c r="L557" s="95"/>
    </row>
    <row r="558" spans="1:12" s="95" customFormat="1" ht="27" customHeight="1" x14ac:dyDescent="0.2">
      <c r="A558" s="6"/>
      <c r="B558" s="633" t="s">
        <v>293</v>
      </c>
      <c r="C558" s="634"/>
      <c r="D558" s="98"/>
      <c r="E558" s="326">
        <v>7282188921.9865694</v>
      </c>
      <c r="F558" s="243">
        <v>-6.4835191845239559E-2</v>
      </c>
      <c r="G558" s="199"/>
      <c r="H558" s="90"/>
      <c r="I558" s="94"/>
      <c r="J558" s="104"/>
      <c r="K558" s="209" t="b">
        <f>IF(ABS(E558-SUM(E523,E551,E555))&lt;0.001,TRUE,FALSE)</f>
        <v>1</v>
      </c>
      <c r="L558" s="5"/>
    </row>
    <row r="559" spans="1:12" ht="21" customHeight="1" x14ac:dyDescent="0.25">
      <c r="A559" s="91"/>
      <c r="B559" s="7" t="s">
        <v>288</v>
      </c>
      <c r="C559" s="8"/>
      <c r="D559" s="8"/>
      <c r="E559" s="8"/>
      <c r="F559" s="8"/>
      <c r="G559" s="202"/>
      <c r="H559" s="99"/>
      <c r="I559" s="8"/>
    </row>
    <row r="560" spans="1:12" ht="10.5" customHeight="1" x14ac:dyDescent="0.2">
      <c r="B560" s="9"/>
      <c r="C560" s="10" t="str">
        <f>$C$3</f>
        <v>MOIS DE JANVIER 2024</v>
      </c>
      <c r="D560" s="11"/>
      <c r="G560" s="8"/>
      <c r="H560" s="8"/>
    </row>
    <row r="561" spans="1:12" ht="19.5" customHeight="1" x14ac:dyDescent="0.2">
      <c r="B561" s="12" t="str">
        <f>B518</f>
        <v xml:space="preserve">             I - ASSURANCE MALADIE : DÉPENSES en milliers d'euros</v>
      </c>
      <c r="C561" s="13"/>
      <c r="D561" s="13"/>
      <c r="E561" s="13"/>
      <c r="F561" s="14"/>
      <c r="I561" s="5"/>
    </row>
    <row r="562" spans="1:12" ht="12.75" x14ac:dyDescent="0.2">
      <c r="B562" s="626"/>
      <c r="C562" s="627"/>
      <c r="D562" s="87"/>
      <c r="E562" s="88" t="s">
        <v>6</v>
      </c>
      <c r="F562" s="339" t="str">
        <f>$H$5</f>
        <v>PCAP</v>
      </c>
      <c r="G562" s="15"/>
      <c r="H562" s="15"/>
      <c r="I562" s="5"/>
      <c r="L562" s="104"/>
    </row>
    <row r="563" spans="1:12" s="104" customFormat="1" ht="13.5" customHeight="1" x14ac:dyDescent="0.2">
      <c r="A563" s="6"/>
      <c r="B563" s="635" t="s">
        <v>292</v>
      </c>
      <c r="C563" s="636"/>
      <c r="D563" s="637"/>
      <c r="E563" s="101"/>
      <c r="F563" s="176"/>
      <c r="G563" s="89"/>
      <c r="H563" s="20"/>
    </row>
    <row r="564" spans="1:12" s="104" customFormat="1" ht="22.5" customHeight="1" x14ac:dyDescent="0.2">
      <c r="A564" s="6"/>
      <c r="B564" s="604" t="s">
        <v>291</v>
      </c>
      <c r="C564" s="605"/>
      <c r="D564" s="606"/>
      <c r="E564" s="327">
        <v>1138990538.7997661</v>
      </c>
      <c r="F564" s="177">
        <v>0.15509368260533618</v>
      </c>
      <c r="G564" s="102"/>
      <c r="H564" s="103"/>
      <c r="K564" s="209" t="b">
        <f>IF(ABS(E564-SUM(E565,E579,E587:E588,E592))&lt;0.001,TRUE,FALSE)</f>
        <v>1</v>
      </c>
    </row>
    <row r="565" spans="1:12" s="104" customFormat="1" ht="15" customHeight="1" x14ac:dyDescent="0.2">
      <c r="A565" s="24"/>
      <c r="B565" s="595" t="s">
        <v>183</v>
      </c>
      <c r="C565" s="596"/>
      <c r="D565" s="600"/>
      <c r="E565" s="327">
        <v>923711460.2338208</v>
      </c>
      <c r="F565" s="177">
        <v>0.14874626992289186</v>
      </c>
      <c r="G565" s="105"/>
      <c r="H565" s="107"/>
      <c r="K565" s="209" t="b">
        <f>IF(ABS(E565-SUM(E566:E578))&lt;0.001,TRUE,FALSE)</f>
        <v>1</v>
      </c>
    </row>
    <row r="566" spans="1:12" s="104" customFormat="1" ht="15.75" customHeight="1" x14ac:dyDescent="0.2">
      <c r="A566" s="6"/>
      <c r="B566" s="601" t="s">
        <v>53</v>
      </c>
      <c r="C566" s="602"/>
      <c r="D566" s="603"/>
      <c r="E566" s="328">
        <v>662998516.92999971</v>
      </c>
      <c r="F566" s="174">
        <v>0.10902168526625822</v>
      </c>
      <c r="G566" s="109"/>
      <c r="H566" s="106"/>
    </row>
    <row r="567" spans="1:12" s="104" customFormat="1" ht="15.75" customHeight="1" x14ac:dyDescent="0.2">
      <c r="A567" s="6"/>
      <c r="B567" s="169" t="s">
        <v>360</v>
      </c>
      <c r="C567" s="383"/>
      <c r="D567" s="384"/>
      <c r="E567" s="328">
        <v>59373305.157130003</v>
      </c>
      <c r="F567" s="174">
        <v>0.91838425931322187</v>
      </c>
      <c r="G567" s="109"/>
      <c r="H567" s="106"/>
    </row>
    <row r="568" spans="1:12" s="104" customFormat="1" ht="12.75" x14ac:dyDescent="0.2">
      <c r="A568" s="6"/>
      <c r="B568" s="601" t="s">
        <v>428</v>
      </c>
      <c r="C568" s="602"/>
      <c r="D568" s="603"/>
      <c r="E568" s="328">
        <v>37555929.35999991</v>
      </c>
      <c r="F568" s="174">
        <v>0.10762817176519657</v>
      </c>
      <c r="G568" s="109"/>
      <c r="H568" s="106"/>
    </row>
    <row r="569" spans="1:12" s="104" customFormat="1" ht="40.5" customHeight="1" x14ac:dyDescent="0.2">
      <c r="A569" s="6"/>
      <c r="B569" s="601" t="s">
        <v>54</v>
      </c>
      <c r="C569" s="602"/>
      <c r="D569" s="603"/>
      <c r="E569" s="328">
        <v>2762817.4999999972</v>
      </c>
      <c r="F569" s="174">
        <v>8.4217952202944479E-2</v>
      </c>
      <c r="G569" s="109"/>
      <c r="H569" s="106"/>
    </row>
    <row r="570" spans="1:12" s="104" customFormat="1" ht="15" customHeight="1" x14ac:dyDescent="0.2">
      <c r="A570" s="6"/>
      <c r="B570" s="601" t="s">
        <v>482</v>
      </c>
      <c r="C570" s="602"/>
      <c r="D570" s="603"/>
      <c r="E570" s="328">
        <v>5713470.8300000103</v>
      </c>
      <c r="F570" s="174">
        <v>0.12145149496528607</v>
      </c>
      <c r="G570" s="109"/>
      <c r="H570" s="106"/>
    </row>
    <row r="571" spans="1:12" s="104" customFormat="1" ht="15" customHeight="1" x14ac:dyDescent="0.2">
      <c r="A571" s="6"/>
      <c r="B571" s="601" t="s">
        <v>302</v>
      </c>
      <c r="C571" s="602"/>
      <c r="D571" s="603"/>
      <c r="E571" s="328">
        <v>234.98000000000002</v>
      </c>
      <c r="F571" s="174">
        <v>-0.42053216936697013</v>
      </c>
      <c r="G571" s="109"/>
      <c r="H571" s="106"/>
    </row>
    <row r="572" spans="1:12" s="104" customFormat="1" ht="12.75" x14ac:dyDescent="0.2">
      <c r="A572" s="6"/>
      <c r="B572" s="169" t="s">
        <v>184</v>
      </c>
      <c r="C572" s="170"/>
      <c r="D572" s="171"/>
      <c r="E572" s="328">
        <v>64553297.020000033</v>
      </c>
      <c r="F572" s="174">
        <v>0.29673367828572372</v>
      </c>
      <c r="G572" s="109"/>
      <c r="H572" s="106"/>
    </row>
    <row r="573" spans="1:12" s="104" customFormat="1" ht="12.75" x14ac:dyDescent="0.2">
      <c r="A573" s="6"/>
      <c r="B573" s="395" t="s">
        <v>373</v>
      </c>
      <c r="C573" s="170"/>
      <c r="D573" s="171"/>
      <c r="E573" s="328">
        <v>75994533.820000008</v>
      </c>
      <c r="F573" s="174">
        <v>9.1055767413155131E-2</v>
      </c>
      <c r="G573" s="109"/>
      <c r="H573" s="110"/>
    </row>
    <row r="574" spans="1:12" s="104" customFormat="1" ht="12.75" x14ac:dyDescent="0.2">
      <c r="A574" s="6"/>
      <c r="B574" s="169" t="s">
        <v>185</v>
      </c>
      <c r="C574" s="170"/>
      <c r="D574" s="171"/>
      <c r="E574" s="328">
        <v>84801.071399999928</v>
      </c>
      <c r="F574" s="174">
        <v>-0.10897763318403986</v>
      </c>
      <c r="G574" s="109"/>
      <c r="H574" s="110"/>
    </row>
    <row r="575" spans="1:12" s="104" customFormat="1" ht="24" customHeight="1" x14ac:dyDescent="0.2">
      <c r="A575" s="6"/>
      <c r="B575" s="601" t="s">
        <v>186</v>
      </c>
      <c r="C575" s="602"/>
      <c r="D575" s="603"/>
      <c r="E575" s="328">
        <v>13912741.535291143</v>
      </c>
      <c r="F575" s="174">
        <v>3.1106653412651841E-2</v>
      </c>
      <c r="G575" s="109"/>
      <c r="H575" s="110"/>
    </row>
    <row r="576" spans="1:12" s="104" customFormat="1" ht="12.75" x14ac:dyDescent="0.2">
      <c r="A576" s="6"/>
      <c r="B576" s="601" t="s">
        <v>187</v>
      </c>
      <c r="C576" s="602"/>
      <c r="D576" s="603"/>
      <c r="E576" s="328">
        <v>364275.87999999966</v>
      </c>
      <c r="F576" s="174">
        <v>-3.8844468378909536E-2</v>
      </c>
      <c r="G576" s="109"/>
      <c r="H576" s="110"/>
    </row>
    <row r="577" spans="1:11" s="104" customFormat="1" ht="12.75" x14ac:dyDescent="0.2">
      <c r="A577" s="6"/>
      <c r="B577" s="601" t="s">
        <v>188</v>
      </c>
      <c r="C577" s="602"/>
      <c r="D577" s="603"/>
      <c r="E577" s="328">
        <v>84126.14999999979</v>
      </c>
      <c r="F577" s="174">
        <v>-9.3348367339759708E-2</v>
      </c>
      <c r="G577" s="109"/>
      <c r="H577" s="106"/>
    </row>
    <row r="578" spans="1:11" s="104" customFormat="1" ht="12.75" x14ac:dyDescent="0.2">
      <c r="A578" s="6"/>
      <c r="B578" s="601" t="s">
        <v>378</v>
      </c>
      <c r="C578" s="602"/>
      <c r="D578" s="603"/>
      <c r="E578" s="328">
        <v>313410</v>
      </c>
      <c r="F578" s="174">
        <v>8.8951353154348878E-2</v>
      </c>
      <c r="G578" s="109"/>
      <c r="H578" s="106"/>
    </row>
    <row r="579" spans="1:11" s="104" customFormat="1" ht="21" customHeight="1" x14ac:dyDescent="0.2">
      <c r="A579" s="6"/>
      <c r="B579" s="595" t="s">
        <v>55</v>
      </c>
      <c r="C579" s="596"/>
      <c r="D579" s="600"/>
      <c r="E579" s="327">
        <v>25770648.135945</v>
      </c>
      <c r="F579" s="177">
        <v>0.27431772825035883</v>
      </c>
      <c r="G579" s="109"/>
      <c r="H579" s="106"/>
      <c r="K579" s="209" t="b">
        <f>IF(ABS(E579-SUM(E580,E583,E586))&lt;0.001,TRUE,FALSE)</f>
        <v>1</v>
      </c>
    </row>
    <row r="580" spans="1:11" s="104" customFormat="1" ht="18" customHeight="1" x14ac:dyDescent="0.2">
      <c r="A580" s="6"/>
      <c r="B580" s="619" t="s">
        <v>56</v>
      </c>
      <c r="C580" s="620"/>
      <c r="D580" s="621"/>
      <c r="E580" s="328">
        <v>17349000.867977999</v>
      </c>
      <c r="F580" s="174">
        <v>0.39121093558695597</v>
      </c>
      <c r="G580" s="108"/>
      <c r="H580" s="106"/>
      <c r="K580" s="209" t="b">
        <f>IF(ABS(E580-SUM(E581:E582))&lt;0.001,TRUE,FALSE)</f>
        <v>1</v>
      </c>
    </row>
    <row r="581" spans="1:11" s="104" customFormat="1" ht="15" customHeight="1" x14ac:dyDescent="0.2">
      <c r="A581" s="6"/>
      <c r="B581" s="601" t="s">
        <v>57</v>
      </c>
      <c r="C581" s="602"/>
      <c r="D581" s="603"/>
      <c r="E581" s="328">
        <v>620114.3599999944</v>
      </c>
      <c r="F581" s="174">
        <v>0.10396643051304588</v>
      </c>
      <c r="G581" s="109"/>
      <c r="H581" s="106"/>
    </row>
    <row r="582" spans="1:11" s="104" customFormat="1" ht="15" customHeight="1" x14ac:dyDescent="0.2">
      <c r="A582" s="6"/>
      <c r="B582" s="601" t="s">
        <v>58</v>
      </c>
      <c r="C582" s="602"/>
      <c r="D582" s="603"/>
      <c r="E582" s="328">
        <v>16728886.507978002</v>
      </c>
      <c r="F582" s="174">
        <v>0.40475979336504886</v>
      </c>
      <c r="G582" s="109"/>
      <c r="H582" s="111"/>
    </row>
    <row r="583" spans="1:11" s="104" customFormat="1" ht="18" customHeight="1" x14ac:dyDescent="0.2">
      <c r="A583" s="24"/>
      <c r="B583" s="619" t="s">
        <v>379</v>
      </c>
      <c r="C583" s="620"/>
      <c r="D583" s="621"/>
      <c r="E583" s="328">
        <v>8421647.2679670006</v>
      </c>
      <c r="F583" s="174">
        <v>8.6290887163253283E-2</v>
      </c>
      <c r="G583" s="109"/>
      <c r="H583" s="112"/>
      <c r="K583" s="209" t="b">
        <f>IF(ABS(E583-SUM(E584:E585))&lt;0.001,TRUE,FALSE)</f>
        <v>1</v>
      </c>
    </row>
    <row r="584" spans="1:11" s="104" customFormat="1" ht="15" customHeight="1" x14ac:dyDescent="0.2">
      <c r="A584" s="24"/>
      <c r="B584" s="601" t="s">
        <v>372</v>
      </c>
      <c r="C584" s="602"/>
      <c r="D584" s="603"/>
      <c r="E584" s="328"/>
      <c r="F584" s="174"/>
      <c r="G584" s="109"/>
      <c r="H584" s="107"/>
    </row>
    <row r="585" spans="1:11" s="104" customFormat="1" ht="15" customHeight="1" x14ac:dyDescent="0.2">
      <c r="A585" s="6"/>
      <c r="B585" s="601" t="s">
        <v>434</v>
      </c>
      <c r="C585" s="602"/>
      <c r="D585" s="603"/>
      <c r="E585" s="328">
        <v>8421647.2679670006</v>
      </c>
      <c r="F585" s="174">
        <v>8.6290887163253283E-2</v>
      </c>
      <c r="G585" s="109"/>
      <c r="H585" s="106"/>
    </row>
    <row r="586" spans="1:11" s="104" customFormat="1" ht="15" customHeight="1" x14ac:dyDescent="0.2">
      <c r="A586" s="6"/>
      <c r="B586" s="619" t="s">
        <v>180</v>
      </c>
      <c r="C586" s="620"/>
      <c r="D586" s="621"/>
      <c r="E586" s="328"/>
      <c r="F586" s="174"/>
      <c r="G586" s="109"/>
      <c r="H586" s="111"/>
    </row>
    <row r="587" spans="1:11" s="104" customFormat="1" ht="18" customHeight="1" x14ac:dyDescent="0.2">
      <c r="A587" s="6"/>
      <c r="B587" s="595" t="s">
        <v>189</v>
      </c>
      <c r="C587" s="596"/>
      <c r="D587" s="600"/>
      <c r="E587" s="327">
        <v>79929541.290000126</v>
      </c>
      <c r="F587" s="177">
        <v>5.0638777840190663E-2</v>
      </c>
      <c r="G587" s="109"/>
      <c r="H587" s="111"/>
    </row>
    <row r="588" spans="1:11" s="104" customFormat="1" ht="26.25" customHeight="1" x14ac:dyDescent="0.2">
      <c r="A588" s="24"/>
      <c r="B588" s="595" t="s">
        <v>190</v>
      </c>
      <c r="C588" s="596"/>
      <c r="D588" s="600"/>
      <c r="E588" s="327">
        <v>117850315.43000004</v>
      </c>
      <c r="F588" s="177">
        <v>0.2597353110980698</v>
      </c>
      <c r="G588" s="109"/>
      <c r="H588" s="107"/>
      <c r="K588" s="209" t="b">
        <f>IF(ABS(E588-SUM(E589:E591))&lt;0.001,TRUE,FALSE)</f>
        <v>1</v>
      </c>
    </row>
    <row r="589" spans="1:11" s="104" customFormat="1" ht="17.25" customHeight="1" x14ac:dyDescent="0.2">
      <c r="A589" s="6"/>
      <c r="B589" s="601" t="s">
        <v>191</v>
      </c>
      <c r="C589" s="602"/>
      <c r="D589" s="603"/>
      <c r="E589" s="328">
        <v>98438346.180000022</v>
      </c>
      <c r="F589" s="174">
        <v>0.19863062673688447</v>
      </c>
      <c r="G589" s="109"/>
      <c r="H589" s="106"/>
    </row>
    <row r="590" spans="1:11" s="104" customFormat="1" ht="17.25" customHeight="1" x14ac:dyDescent="0.2">
      <c r="A590" s="6"/>
      <c r="B590" s="601" t="s">
        <v>392</v>
      </c>
      <c r="C590" s="602"/>
      <c r="D590" s="603"/>
      <c r="E590" s="328">
        <v>41926.51999999999</v>
      </c>
      <c r="F590" s="174">
        <v>0.64353015518595846</v>
      </c>
      <c r="G590" s="109"/>
      <c r="H590" s="106"/>
    </row>
    <row r="591" spans="1:11" s="104" customFormat="1" ht="17.25" customHeight="1" x14ac:dyDescent="0.2">
      <c r="A591" s="6"/>
      <c r="B591" s="422" t="s">
        <v>393</v>
      </c>
      <c r="C591" s="383"/>
      <c r="D591" s="384"/>
      <c r="E591" s="328">
        <v>19370042.730000027</v>
      </c>
      <c r="F591" s="174">
        <v>0.6990570459451686</v>
      </c>
      <c r="G591" s="109"/>
      <c r="H591" s="106"/>
    </row>
    <row r="592" spans="1:11" s="104" customFormat="1" ht="13.5" customHeight="1" x14ac:dyDescent="0.2">
      <c r="A592" s="6"/>
      <c r="B592" s="595" t="s">
        <v>82</v>
      </c>
      <c r="C592" s="609"/>
      <c r="D592" s="610"/>
      <c r="E592" s="327">
        <v>-8271426.29</v>
      </c>
      <c r="F592" s="177">
        <v>4.7438939267881564E-2</v>
      </c>
      <c r="G592" s="109"/>
      <c r="H592" s="106"/>
    </row>
    <row r="593" spans="1:12" s="104" customFormat="1" ht="32.25" customHeight="1" x14ac:dyDescent="0.2">
      <c r="A593" s="6"/>
      <c r="B593" s="604" t="s">
        <v>60</v>
      </c>
      <c r="C593" s="605"/>
      <c r="D593" s="606"/>
      <c r="E593" s="327">
        <v>63637094.051615976</v>
      </c>
      <c r="F593" s="177">
        <v>-0.4941614268597353</v>
      </c>
      <c r="G593" s="102"/>
      <c r="H593" s="106"/>
      <c r="K593" s="209" t="b">
        <f>IF(ABS(E593-SUM(E594:E596))&lt;0.001,TRUE,FALSE)</f>
        <v>1</v>
      </c>
    </row>
    <row r="594" spans="1:12" s="104" customFormat="1" ht="12.75" customHeight="1" x14ac:dyDescent="0.2">
      <c r="A594" s="24"/>
      <c r="B594" s="681" t="s">
        <v>390</v>
      </c>
      <c r="C594" s="602"/>
      <c r="D594" s="603"/>
      <c r="E594" s="328">
        <v>40552189.911953993</v>
      </c>
      <c r="F594" s="174">
        <v>-0.58150542681062123</v>
      </c>
      <c r="G594" s="105"/>
      <c r="H594" s="107"/>
    </row>
    <row r="595" spans="1:12" s="104" customFormat="1" ht="12.75" customHeight="1" x14ac:dyDescent="0.2">
      <c r="A595" s="24"/>
      <c r="B595" s="681" t="s">
        <v>391</v>
      </c>
      <c r="C595" s="602"/>
      <c r="D595" s="603"/>
      <c r="E595" s="328">
        <v>23084904.139661986</v>
      </c>
      <c r="F595" s="174">
        <v>-0.20135217397712568</v>
      </c>
      <c r="G595" s="105"/>
      <c r="H595" s="107"/>
    </row>
    <row r="596" spans="1:12" s="104" customFormat="1" ht="12.75" customHeight="1" x14ac:dyDescent="0.2">
      <c r="A596" s="24"/>
      <c r="B596" s="681" t="s">
        <v>462</v>
      </c>
      <c r="C596" s="602"/>
      <c r="D596" s="603"/>
      <c r="E596" s="328"/>
      <c r="F596" s="174"/>
      <c r="G596" s="105"/>
      <c r="H596" s="107"/>
    </row>
    <row r="597" spans="1:12" s="104" customFormat="1" ht="17.25" hidden="1" customHeight="1" x14ac:dyDescent="0.2">
      <c r="A597" s="24"/>
      <c r="B597" s="604"/>
      <c r="C597" s="605"/>
      <c r="D597" s="606"/>
      <c r="E597" s="327"/>
      <c r="F597" s="177"/>
      <c r="G597" s="105"/>
      <c r="H597" s="107"/>
      <c r="L597" s="359"/>
    </row>
    <row r="598" spans="1:12" s="359" customFormat="1" ht="29.25" customHeight="1" x14ac:dyDescent="0.2">
      <c r="A598" s="6"/>
      <c r="B598" s="604" t="s">
        <v>483</v>
      </c>
      <c r="C598" s="605"/>
      <c r="D598" s="606"/>
      <c r="E598" s="328"/>
      <c r="F598" s="328"/>
      <c r="G598" s="109"/>
      <c r="H598" s="106"/>
    </row>
    <row r="599" spans="1:12" s="359" customFormat="1" ht="25.5" customHeight="1" x14ac:dyDescent="0.2">
      <c r="A599" s="356"/>
      <c r="B599" s="604" t="s">
        <v>484</v>
      </c>
      <c r="C599" s="611"/>
      <c r="D599" s="612"/>
      <c r="E599" s="328"/>
      <c r="F599" s="174"/>
      <c r="G599" s="357"/>
      <c r="H599" s="358"/>
    </row>
    <row r="600" spans="1:12" s="359" customFormat="1" ht="24.75" customHeight="1" x14ac:dyDescent="0.2">
      <c r="A600" s="356"/>
      <c r="B600" s="604" t="s">
        <v>342</v>
      </c>
      <c r="C600" s="611"/>
      <c r="D600" s="612"/>
      <c r="E600" s="327">
        <v>300535912.26827127</v>
      </c>
      <c r="F600" s="177">
        <v>0.13840016445521064</v>
      </c>
      <c r="G600" s="357"/>
      <c r="H600" s="358"/>
      <c r="K600" s="209" t="b">
        <f>IF(ABS(E600-SUM(E601,E610))&lt;0.001,TRUE,FALSE)</f>
        <v>1</v>
      </c>
    </row>
    <row r="601" spans="1:12" s="359" customFormat="1" ht="21" customHeight="1" x14ac:dyDescent="0.2">
      <c r="A601" s="356"/>
      <c r="B601" s="595" t="s">
        <v>61</v>
      </c>
      <c r="C601" s="596"/>
      <c r="D601" s="600"/>
      <c r="E601" s="327">
        <v>79069279.512159944</v>
      </c>
      <c r="F601" s="177">
        <v>-3.7042937866893499E-2</v>
      </c>
      <c r="G601" s="357"/>
      <c r="H601" s="358"/>
      <c r="K601" s="209" t="b">
        <f>IF(ABS(E601-SUM(E602:E609))&lt;0.001,TRUE,FALSE)</f>
        <v>0</v>
      </c>
      <c r="L601" s="104"/>
    </row>
    <row r="602" spans="1:12" s="104" customFormat="1" ht="18.75" customHeight="1" x14ac:dyDescent="0.2">
      <c r="A602" s="6"/>
      <c r="B602" s="601" t="s">
        <v>471</v>
      </c>
      <c r="C602" s="602"/>
      <c r="D602" s="603"/>
      <c r="E602" s="328">
        <v>10392.710000000001</v>
      </c>
      <c r="F602" s="174"/>
      <c r="G602" s="105"/>
      <c r="H602" s="106"/>
    </row>
    <row r="603" spans="1:12" s="104" customFormat="1" ht="18.75" customHeight="1" x14ac:dyDescent="0.2">
      <c r="A603" s="6"/>
      <c r="B603" s="601" t="s">
        <v>473</v>
      </c>
      <c r="C603" s="602"/>
      <c r="D603" s="603"/>
      <c r="E603" s="328">
        <v>78277081.709154993</v>
      </c>
      <c r="F603" s="174">
        <v>-4.5644522517302777E-2</v>
      </c>
      <c r="G603" s="105"/>
      <c r="H603" s="106"/>
    </row>
    <row r="604" spans="1:12" s="104" customFormat="1" ht="18.75" customHeight="1" x14ac:dyDescent="0.2">
      <c r="A604" s="6"/>
      <c r="B604" s="601" t="s">
        <v>430</v>
      </c>
      <c r="C604" s="602"/>
      <c r="D604" s="603"/>
      <c r="E604" s="328"/>
      <c r="F604" s="174"/>
      <c r="G604" s="105"/>
      <c r="H604" s="106"/>
    </row>
    <row r="605" spans="1:12" s="104" customFormat="1" ht="15" customHeight="1" x14ac:dyDescent="0.2">
      <c r="A605" s="6"/>
      <c r="B605" s="601" t="s">
        <v>469</v>
      </c>
      <c r="C605" s="602"/>
      <c r="D605" s="603"/>
      <c r="E605" s="328">
        <v>17.28</v>
      </c>
      <c r="F605" s="174"/>
      <c r="G605" s="108"/>
      <c r="H605" s="106"/>
    </row>
    <row r="606" spans="1:12" s="104" customFormat="1" ht="12.75" customHeight="1" x14ac:dyDescent="0.2">
      <c r="A606" s="6"/>
      <c r="B606" s="601" t="s">
        <v>399</v>
      </c>
      <c r="C606" s="602"/>
      <c r="D606" s="603"/>
      <c r="E606" s="328"/>
      <c r="F606" s="174"/>
      <c r="G606" s="109"/>
      <c r="H606" s="106"/>
    </row>
    <row r="607" spans="1:12" s="104" customFormat="1" ht="12.75" customHeight="1" x14ac:dyDescent="0.2">
      <c r="A607" s="6"/>
      <c r="B607" s="601" t="s">
        <v>400</v>
      </c>
      <c r="C607" s="602"/>
      <c r="D607" s="603"/>
      <c r="E607" s="328"/>
      <c r="F607" s="174"/>
      <c r="G607" s="109"/>
      <c r="H607" s="106"/>
    </row>
    <row r="608" spans="1:12" s="104" customFormat="1" ht="12.75" customHeight="1" x14ac:dyDescent="0.2">
      <c r="A608" s="6"/>
      <c r="B608" s="681" t="s">
        <v>443</v>
      </c>
      <c r="C608" s="602"/>
      <c r="D608" s="603"/>
      <c r="E608" s="328">
        <v>742455.12300499983</v>
      </c>
      <c r="F608" s="174"/>
      <c r="G608" s="109"/>
      <c r="H608" s="106"/>
    </row>
    <row r="609" spans="1:12" s="104" customFormat="1" ht="12.75" customHeight="1" x14ac:dyDescent="0.2">
      <c r="A609" s="6"/>
      <c r="B609" s="681" t="s">
        <v>401</v>
      </c>
      <c r="C609" s="602"/>
      <c r="D609" s="603"/>
      <c r="E609" s="328">
        <v>39313.07999999998</v>
      </c>
      <c r="F609" s="174">
        <v>-3.5093695985938256E-3</v>
      </c>
      <c r="G609" s="102"/>
      <c r="H609" s="106"/>
    </row>
    <row r="610" spans="1:12" s="104" customFormat="1" ht="11.25" customHeight="1" x14ac:dyDescent="0.2">
      <c r="A610" s="6"/>
      <c r="B610" s="595" t="s">
        <v>62</v>
      </c>
      <c r="C610" s="596"/>
      <c r="D610" s="600"/>
      <c r="E610" s="327">
        <v>221466632.75611129</v>
      </c>
      <c r="F610" s="177">
        <v>0.2176017972819666</v>
      </c>
      <c r="G610" s="102"/>
      <c r="H610" s="106"/>
      <c r="K610" s="209" t="b">
        <f>IF(ABS(E610-SUM(E611:E619))&lt;0.001,TRUE,FALSE)</f>
        <v>1</v>
      </c>
    </row>
    <row r="611" spans="1:12" s="104" customFormat="1" ht="15" customHeight="1" x14ac:dyDescent="0.2">
      <c r="A611" s="6"/>
      <c r="B611" s="601" t="s">
        <v>470</v>
      </c>
      <c r="C611" s="602"/>
      <c r="D611" s="603"/>
      <c r="E611" s="328">
        <v>107409499.01958403</v>
      </c>
      <c r="F611" s="174">
        <v>-0.30389752471752962</v>
      </c>
      <c r="G611" s="108"/>
      <c r="H611" s="113"/>
    </row>
    <row r="612" spans="1:12" s="104" customFormat="1" ht="15" customHeight="1" x14ac:dyDescent="0.2">
      <c r="A612" s="6"/>
      <c r="B612" s="601" t="s">
        <v>474</v>
      </c>
      <c r="C612" s="602"/>
      <c r="D612" s="603"/>
      <c r="E612" s="328">
        <v>83478770.338430971</v>
      </c>
      <c r="F612" s="174"/>
      <c r="G612" s="108"/>
      <c r="H612" s="113"/>
    </row>
    <row r="613" spans="1:12" s="104" customFormat="1" ht="15" customHeight="1" x14ac:dyDescent="0.2">
      <c r="A613" s="6"/>
      <c r="B613" s="601" t="s">
        <v>402</v>
      </c>
      <c r="C613" s="602"/>
      <c r="D613" s="603"/>
      <c r="E613" s="328">
        <v>12271982.269999998</v>
      </c>
      <c r="F613" s="174">
        <v>-0.23026511868417954</v>
      </c>
      <c r="G613" s="108"/>
      <c r="H613" s="113"/>
    </row>
    <row r="614" spans="1:12" s="104" customFormat="1" ht="12.75" customHeight="1" x14ac:dyDescent="0.2">
      <c r="A614" s="6"/>
      <c r="B614" s="601" t="s">
        <v>469</v>
      </c>
      <c r="C614" s="602"/>
      <c r="D614" s="603"/>
      <c r="E614" s="328">
        <v>1083145.9899999995</v>
      </c>
      <c r="F614" s="174">
        <v>-0.25061221330950822</v>
      </c>
      <c r="G614" s="109"/>
      <c r="H614" s="113"/>
    </row>
    <row r="615" spans="1:12" s="104" customFormat="1" ht="12.75" customHeight="1" x14ac:dyDescent="0.2">
      <c r="A615" s="6"/>
      <c r="B615" s="601" t="s">
        <v>472</v>
      </c>
      <c r="C615" s="602"/>
      <c r="D615" s="603"/>
      <c r="E615" s="328"/>
      <c r="F615" s="174"/>
      <c r="G615" s="109"/>
      <c r="H615" s="113"/>
    </row>
    <row r="616" spans="1:12" s="104" customFormat="1" ht="12.75" customHeight="1" x14ac:dyDescent="0.2">
      <c r="A616" s="6"/>
      <c r="B616" s="601" t="s">
        <v>399</v>
      </c>
      <c r="C616" s="602"/>
      <c r="D616" s="603"/>
      <c r="E616" s="328">
        <v>11909541.694662988</v>
      </c>
      <c r="F616" s="174">
        <v>0.9071088438258712</v>
      </c>
      <c r="G616" s="109"/>
      <c r="H616" s="113"/>
    </row>
    <row r="617" spans="1:12" s="104" customFormat="1" ht="12.75" customHeight="1" x14ac:dyDescent="0.2">
      <c r="A617" s="6"/>
      <c r="B617" s="601" t="s">
        <v>400</v>
      </c>
      <c r="C617" s="602"/>
      <c r="D617" s="603"/>
      <c r="E617" s="328">
        <v>-15720</v>
      </c>
      <c r="F617" s="174">
        <v>-0.2857142857142857</v>
      </c>
      <c r="G617" s="109"/>
      <c r="H617" s="113"/>
      <c r="L617" s="457"/>
    </row>
    <row r="618" spans="1:12" s="457" customFormat="1" ht="12.75" customHeight="1" x14ac:dyDescent="0.2">
      <c r="A618" s="6"/>
      <c r="B618" s="542" t="s">
        <v>425</v>
      </c>
      <c r="C618" s="545"/>
      <c r="D618" s="546"/>
      <c r="E618" s="453">
        <v>2150775.7434330005</v>
      </c>
      <c r="F618" s="454">
        <v>0.27604468824451023</v>
      </c>
      <c r="G618" s="109"/>
      <c r="H618" s="113"/>
      <c r="K618" s="104"/>
    </row>
    <row r="619" spans="1:12" s="457" customFormat="1" ht="12.75" customHeight="1" x14ac:dyDescent="0.2">
      <c r="A619" s="452"/>
      <c r="B619" s="681" t="s">
        <v>403</v>
      </c>
      <c r="C619" s="602"/>
      <c r="D619" s="603"/>
      <c r="E619" s="453">
        <v>3178637.700000003</v>
      </c>
      <c r="F619" s="454">
        <v>0.38836411881926991</v>
      </c>
      <c r="G619" s="455"/>
      <c r="H619" s="456"/>
    </row>
    <row r="620" spans="1:12" s="457" customFormat="1" ht="21" customHeight="1" x14ac:dyDescent="0.2">
      <c r="A620" s="452"/>
      <c r="B620" s="604" t="s">
        <v>343</v>
      </c>
      <c r="C620" s="605"/>
      <c r="D620" s="605"/>
      <c r="E620" s="458"/>
      <c r="F620" s="459"/>
      <c r="G620" s="455"/>
      <c r="H620" s="456"/>
    </row>
    <row r="621" spans="1:12" s="457" customFormat="1" ht="18.75" customHeight="1" x14ac:dyDescent="0.2">
      <c r="A621" s="452"/>
      <c r="B621" s="604" t="s">
        <v>344</v>
      </c>
      <c r="C621" s="605"/>
      <c r="D621" s="605"/>
      <c r="E621" s="458">
        <v>18488706.900440004</v>
      </c>
      <c r="F621" s="459">
        <v>-4.8785217937547531E-2</v>
      </c>
      <c r="G621" s="460"/>
      <c r="H621" s="461"/>
      <c r="K621" s="209" t="b">
        <f>IF(ABS(E621-SUM(E622:E624))&lt;0.001,TRUE,FALSE)</f>
        <v>1</v>
      </c>
    </row>
    <row r="622" spans="1:12" s="457" customFormat="1" ht="15" customHeight="1" x14ac:dyDescent="0.2">
      <c r="A622" s="452"/>
      <c r="B622" s="595" t="s">
        <v>63</v>
      </c>
      <c r="C622" s="596"/>
      <c r="D622" s="596"/>
      <c r="E622" s="453">
        <v>6431988.840440006</v>
      </c>
      <c r="F622" s="454">
        <v>0.19046749938594054</v>
      </c>
      <c r="G622" s="460"/>
      <c r="H622" s="461"/>
    </row>
    <row r="623" spans="1:12" s="457" customFormat="1" ht="12.75" customHeight="1" x14ac:dyDescent="0.2">
      <c r="A623" s="452"/>
      <c r="B623" s="595" t="s">
        <v>64</v>
      </c>
      <c r="C623" s="596"/>
      <c r="D623" s="596"/>
      <c r="E623" s="453">
        <v>12056718.059999999</v>
      </c>
      <c r="F623" s="454">
        <v>-7.4165804247599665E-2</v>
      </c>
      <c r="G623" s="462"/>
      <c r="H623" s="461"/>
      <c r="L623" s="466"/>
    </row>
    <row r="624" spans="1:12" s="457" customFormat="1" ht="12.75" customHeight="1" x14ac:dyDescent="0.2">
      <c r="A624" s="452"/>
      <c r="B624" s="595" t="s">
        <v>478</v>
      </c>
      <c r="C624" s="596"/>
      <c r="D624" s="596"/>
      <c r="E624" s="453"/>
      <c r="F624" s="581"/>
      <c r="G624" s="462"/>
      <c r="H624" s="461"/>
      <c r="L624" s="466"/>
    </row>
    <row r="625" spans="1:12" s="457" customFormat="1" ht="12.75" customHeight="1" x14ac:dyDescent="0.2">
      <c r="A625" s="452"/>
      <c r="B625" s="595" t="s">
        <v>479</v>
      </c>
      <c r="C625" s="596"/>
      <c r="D625" s="596"/>
      <c r="E625" s="453"/>
      <c r="F625" s="581"/>
      <c r="G625" s="462"/>
      <c r="H625" s="461"/>
      <c r="L625" s="466"/>
    </row>
    <row r="626" spans="1:12" s="466" customFormat="1" ht="12.75" customHeight="1" x14ac:dyDescent="0.2">
      <c r="A626" s="452"/>
      <c r="B626" s="613" t="s">
        <v>290</v>
      </c>
      <c r="C626" s="614"/>
      <c r="D626" s="615"/>
      <c r="E626" s="326">
        <v>1521652252.0200934</v>
      </c>
      <c r="F626" s="243">
        <v>9.0555945276910244E-2</v>
      </c>
      <c r="G626" s="462"/>
      <c r="H626" s="461"/>
      <c r="J626" s="457"/>
      <c r="K626" s="209" t="b">
        <f>IF(ABS(E626-SUM(E564,E593,E597:E600,E620:E621))&lt;0.001,TRUE,FALSE)</f>
        <v>1</v>
      </c>
      <c r="L626" s="5"/>
    </row>
    <row r="627" spans="1:12" ht="15.75" x14ac:dyDescent="0.25">
      <c r="A627" s="463"/>
      <c r="B627" s="7" t="s">
        <v>288</v>
      </c>
      <c r="C627" s="8"/>
      <c r="D627" s="8"/>
      <c r="E627" s="8"/>
      <c r="F627" s="115"/>
      <c r="G627" s="580"/>
      <c r="H627" s="465"/>
      <c r="I627" s="8"/>
    </row>
    <row r="628" spans="1:12" ht="12" customHeight="1" x14ac:dyDescent="0.2">
      <c r="B628" s="9"/>
      <c r="C628" s="10" t="str">
        <f>$C$3</f>
        <v>MOIS DE JANVIER 2024</v>
      </c>
      <c r="D628" s="11"/>
      <c r="F628" s="116"/>
      <c r="G628" s="115"/>
      <c r="H628" s="115"/>
    </row>
    <row r="629" spans="1:12" ht="19.5" customHeight="1" x14ac:dyDescent="0.2">
      <c r="B629" s="12" t="str">
        <f>B561</f>
        <v xml:space="preserve">             I - ASSURANCE MALADIE : DÉPENSES en milliers d'euros</v>
      </c>
      <c r="C629" s="13"/>
      <c r="D629" s="13"/>
      <c r="E629" s="13"/>
      <c r="F629" s="14"/>
      <c r="G629" s="116"/>
      <c r="H629" s="116"/>
      <c r="I629" s="15"/>
    </row>
    <row r="630" spans="1:12" ht="12.75" x14ac:dyDescent="0.2">
      <c r="B630" s="626"/>
      <c r="C630" s="627"/>
      <c r="D630" s="87"/>
      <c r="E630" s="88" t="s">
        <v>6</v>
      </c>
      <c r="F630" s="339" t="str">
        <f>$H$5</f>
        <v>PCAP</v>
      </c>
      <c r="G630" s="15"/>
      <c r="H630" s="15"/>
      <c r="I630" s="20"/>
    </row>
    <row r="631" spans="1:12" s="121" customFormat="1" ht="15.75" customHeight="1" x14ac:dyDescent="0.2">
      <c r="A631" s="6"/>
      <c r="B631" s="126" t="s">
        <v>475</v>
      </c>
      <c r="C631" s="126"/>
      <c r="D631" s="126"/>
      <c r="E631" s="326">
        <v>142010796.41861415</v>
      </c>
      <c r="F631" s="243">
        <v>8.2972167314318446E-2</v>
      </c>
      <c r="G631" s="175"/>
      <c r="H631" s="122"/>
      <c r="I631" s="120"/>
      <c r="J631" s="104"/>
      <c r="K631" s="209"/>
      <c r="L631" s="5"/>
    </row>
    <row r="632" spans="1:12" ht="12" customHeight="1" x14ac:dyDescent="0.2">
      <c r="A632" s="114"/>
      <c r="B632" s="123"/>
      <c r="C632" s="124"/>
      <c r="D632" s="124"/>
      <c r="E632" s="329"/>
      <c r="F632" s="244"/>
      <c r="G632" s="204"/>
      <c r="H632" s="119"/>
      <c r="I632" s="111"/>
      <c r="L632" s="121"/>
    </row>
    <row r="633" spans="1:12" s="121" customFormat="1" ht="17.25" customHeight="1" x14ac:dyDescent="0.2">
      <c r="A633" s="6"/>
      <c r="B633" s="126" t="s">
        <v>30</v>
      </c>
      <c r="C633" s="127"/>
      <c r="D633" s="128"/>
      <c r="E633" s="407">
        <v>8945851970.4252796</v>
      </c>
      <c r="F633" s="408">
        <v>-3.9474222815343185E-2</v>
      </c>
      <c r="G633" s="205"/>
      <c r="H633" s="125"/>
      <c r="I633" s="120"/>
      <c r="J633" s="104"/>
      <c r="K633" s="209" t="b">
        <f>IF(ABS(E633-SUM(E558,E626,E631))&lt;0.001,TRUE,FALSE)</f>
        <v>1</v>
      </c>
      <c r="L633" s="5"/>
    </row>
    <row r="634" spans="1:12" ht="12.75" x14ac:dyDescent="0.2">
      <c r="A634" s="114"/>
      <c r="B634" s="218"/>
      <c r="C634" s="127"/>
      <c r="D634" s="127"/>
      <c r="E634" s="409"/>
      <c r="F634" s="410"/>
      <c r="G634" s="206"/>
      <c r="H634" s="129"/>
      <c r="I634" s="111"/>
      <c r="L634" s="121"/>
    </row>
    <row r="635" spans="1:12" s="121" customFormat="1" ht="17.25" customHeight="1" x14ac:dyDescent="0.2">
      <c r="A635" s="6"/>
      <c r="B635" s="126" t="s">
        <v>240</v>
      </c>
      <c r="C635" s="127"/>
      <c r="D635" s="128"/>
      <c r="E635" s="407">
        <v>6435673.0699999975</v>
      </c>
      <c r="F635" s="408">
        <v>-0.20517709448951116</v>
      </c>
      <c r="G635" s="206"/>
      <c r="H635" s="130"/>
      <c r="I635" s="120"/>
      <c r="J635" s="104"/>
    </row>
    <row r="636" spans="1:12" s="121" customFormat="1" ht="17.25" customHeight="1" x14ac:dyDescent="0.2">
      <c r="A636" s="114"/>
      <c r="B636" s="216"/>
      <c r="C636" s="573"/>
      <c r="D636" s="573"/>
      <c r="E636" s="402"/>
      <c r="F636" s="209"/>
      <c r="G636" s="206"/>
      <c r="H636" s="129"/>
      <c r="I636" s="120"/>
      <c r="J636" s="104"/>
    </row>
    <row r="637" spans="1:12" s="121" customFormat="1" ht="17.25" customHeight="1" x14ac:dyDescent="0.2">
      <c r="A637" s="114"/>
      <c r="B637" s="126" t="s">
        <v>437</v>
      </c>
      <c r="C637" s="127"/>
      <c r="D637" s="128"/>
      <c r="E637" s="407">
        <v>6844163.9300000006</v>
      </c>
      <c r="F637" s="408">
        <v>6.3147165821463735E-2</v>
      </c>
      <c r="G637" s="206"/>
      <c r="H637" s="129"/>
      <c r="I637" s="120"/>
      <c r="J637" s="104"/>
      <c r="L637" s="5"/>
    </row>
    <row r="638" spans="1:12" ht="12.75" x14ac:dyDescent="0.2">
      <c r="A638" s="114"/>
      <c r="B638" s="216"/>
      <c r="C638" s="217"/>
      <c r="D638" s="196"/>
      <c r="E638" s="402"/>
      <c r="F638" s="209"/>
      <c r="G638" s="206"/>
      <c r="H638" s="129"/>
      <c r="I638" s="111"/>
      <c r="J638" s="104"/>
    </row>
    <row r="639" spans="1:12" ht="12.75" customHeight="1" x14ac:dyDescent="0.2">
      <c r="B639" s="126" t="s">
        <v>19</v>
      </c>
      <c r="C639" s="131"/>
      <c r="D639" s="132"/>
      <c r="E639" s="407">
        <v>624450377.61999965</v>
      </c>
      <c r="F639" s="408">
        <v>2.4807572272179224E-2</v>
      </c>
      <c r="G639" s="173"/>
      <c r="H639" s="130"/>
      <c r="I639" s="111"/>
      <c r="J639" s="104"/>
    </row>
    <row r="640" spans="1:12" ht="12.75" customHeight="1" x14ac:dyDescent="0.2">
      <c r="B640" s="216"/>
      <c r="C640" s="217"/>
      <c r="D640" s="196"/>
      <c r="E640" s="402"/>
      <c r="F640" s="209"/>
      <c r="G640" s="173"/>
      <c r="H640" s="130"/>
      <c r="I640" s="111"/>
    </row>
    <row r="641" spans="2:12" ht="12.75" customHeight="1" x14ac:dyDescent="0.2">
      <c r="B641" s="126" t="s">
        <v>44</v>
      </c>
      <c r="C641" s="131"/>
      <c r="D641" s="132"/>
      <c r="E641" s="407">
        <v>9582539.75</v>
      </c>
      <c r="F641" s="408">
        <v>7.7943703076043702E-2</v>
      </c>
      <c r="G641" s="173"/>
      <c r="H641" s="130"/>
      <c r="I641" s="111"/>
      <c r="J641" s="104"/>
    </row>
    <row r="642" spans="2:12" ht="12.75" customHeight="1" x14ac:dyDescent="0.2">
      <c r="B642" s="216"/>
      <c r="C642" s="217"/>
      <c r="D642" s="196"/>
      <c r="E642" s="402"/>
      <c r="F642" s="209"/>
      <c r="G642" s="173"/>
      <c r="H642" s="130"/>
      <c r="I642" s="111"/>
    </row>
    <row r="643" spans="2:12" ht="12.75" customHeight="1" x14ac:dyDescent="0.2">
      <c r="B643" s="233" t="s">
        <v>42</v>
      </c>
      <c r="C643" s="131"/>
      <c r="D643" s="132"/>
      <c r="E643" s="411">
        <v>390393123.71000004</v>
      </c>
      <c r="F643" s="412">
        <v>-1.3362763740046857E-3</v>
      </c>
      <c r="G643" s="173"/>
      <c r="H643" s="130"/>
      <c r="I643" s="111"/>
      <c r="J643" s="104"/>
    </row>
    <row r="644" spans="2:12" ht="12.75" customHeight="1" x14ac:dyDescent="0.2">
      <c r="B644" s="149" t="s">
        <v>83</v>
      </c>
      <c r="C644" s="217"/>
      <c r="D644" s="230"/>
      <c r="E644" s="289">
        <v>40604.65</v>
      </c>
      <c r="F644" s="179">
        <v>0.15798297902921954</v>
      </c>
      <c r="G644" s="173"/>
      <c r="H644" s="130"/>
      <c r="I644" s="111"/>
      <c r="J644" s="104"/>
    </row>
    <row r="645" spans="2:12" ht="12.75" customHeight="1" x14ac:dyDescent="0.2">
      <c r="B645" s="162" t="s">
        <v>84</v>
      </c>
      <c r="C645" s="231"/>
      <c r="D645" s="232"/>
      <c r="E645" s="413">
        <v>812691.92000000016</v>
      </c>
      <c r="F645" s="187">
        <v>-0.43989307923298748</v>
      </c>
      <c r="G645" s="173"/>
      <c r="H645" s="130"/>
      <c r="I645" s="111"/>
      <c r="J645" s="104"/>
    </row>
    <row r="646" spans="2:12" ht="16.5" hidden="1" customHeight="1" x14ac:dyDescent="0.2">
      <c r="B646" s="71"/>
      <c r="C646" s="217"/>
      <c r="D646" s="196"/>
      <c r="E646" s="414"/>
      <c r="F646" s="415"/>
      <c r="G646" s="173"/>
      <c r="H646" s="130"/>
      <c r="I646" s="111"/>
    </row>
    <row r="647" spans="2:12" ht="16.5" hidden="1" customHeight="1" x14ac:dyDescent="0.2">
      <c r="B647" s="71"/>
      <c r="C647" s="217"/>
      <c r="D647" s="196"/>
      <c r="E647" s="416"/>
      <c r="F647" s="205"/>
      <c r="G647" s="173"/>
      <c r="H647" s="130"/>
      <c r="I647" s="111"/>
    </row>
    <row r="648" spans="2:12" ht="16.5" hidden="1" customHeight="1" x14ac:dyDescent="0.2">
      <c r="B648" s="71"/>
      <c r="C648" s="217"/>
      <c r="D648" s="196"/>
      <c r="E648" s="416"/>
      <c r="F648" s="205"/>
      <c r="G648" s="173"/>
      <c r="H648" s="130"/>
      <c r="I648" s="111"/>
    </row>
    <row r="649" spans="2:12" ht="16.5" hidden="1" customHeight="1" x14ac:dyDescent="0.2">
      <c r="B649" s="71"/>
      <c r="C649" s="217"/>
      <c r="D649" s="196"/>
      <c r="E649" s="416"/>
      <c r="F649" s="205"/>
      <c r="G649" s="173"/>
      <c r="H649" s="130"/>
      <c r="I649" s="111"/>
    </row>
    <row r="650" spans="2:12" ht="16.5" hidden="1" customHeight="1" x14ac:dyDescent="0.2">
      <c r="B650" s="71"/>
      <c r="C650" s="217"/>
      <c r="D650" s="196"/>
      <c r="E650" s="416"/>
      <c r="F650" s="205"/>
      <c r="G650" s="173"/>
      <c r="H650" s="130"/>
      <c r="I650" s="111"/>
    </row>
    <row r="651" spans="2:12" ht="16.5" hidden="1" customHeight="1" x14ac:dyDescent="0.2">
      <c r="B651" s="71"/>
      <c r="C651" s="217"/>
      <c r="D651" s="196"/>
      <c r="E651" s="416"/>
      <c r="F651" s="205"/>
      <c r="G651" s="173"/>
      <c r="H651" s="130"/>
      <c r="I651" s="111"/>
    </row>
    <row r="652" spans="2:12" ht="16.5" hidden="1" customHeight="1" x14ac:dyDescent="0.2">
      <c r="B652" s="71"/>
      <c r="C652" s="217"/>
      <c r="D652" s="196"/>
      <c r="E652" s="416"/>
      <c r="F652" s="205"/>
      <c r="G652" s="173"/>
      <c r="H652" s="130"/>
      <c r="I652" s="111"/>
    </row>
    <row r="653" spans="2:12" ht="16.5" customHeight="1" x14ac:dyDescent="0.2">
      <c r="B653" s="71"/>
      <c r="C653" s="217"/>
      <c r="D653" s="196"/>
      <c r="E653" s="416"/>
      <c r="F653" s="205"/>
      <c r="G653" s="173"/>
      <c r="H653" s="130"/>
      <c r="I653" s="111"/>
    </row>
    <row r="654" spans="2:12" ht="16.5" customHeight="1" x14ac:dyDescent="0.2">
      <c r="B654" s="233" t="s">
        <v>384</v>
      </c>
      <c r="C654" s="131"/>
      <c r="D654" s="403"/>
      <c r="E654" s="407">
        <v>377342175</v>
      </c>
      <c r="F654" s="408">
        <v>0</v>
      </c>
      <c r="G654" s="173"/>
      <c r="H654" s="130"/>
      <c r="I654" s="111"/>
    </row>
    <row r="655" spans="2:12" ht="16.5" customHeight="1" thickBot="1" x14ac:dyDescent="0.25">
      <c r="B655" s="583"/>
      <c r="C655" s="217"/>
      <c r="D655" s="584"/>
      <c r="E655" s="402"/>
      <c r="F655" s="209"/>
      <c r="G655" s="173"/>
      <c r="H655" s="130"/>
      <c r="I655" s="111"/>
    </row>
    <row r="656" spans="2:12" ht="16.5" customHeight="1" thickBot="1" x14ac:dyDescent="0.25">
      <c r="B656" s="133" t="s">
        <v>289</v>
      </c>
      <c r="C656" s="134"/>
      <c r="D656" s="134"/>
      <c r="E656" s="417">
        <v>19007949634.565296</v>
      </c>
      <c r="F656" s="418">
        <v>1.8576281957272123E-3</v>
      </c>
      <c r="G656" s="173"/>
      <c r="H656" s="130"/>
      <c r="I656" s="111"/>
      <c r="K656" s="209" t="b">
        <f>IF(ABS(E656-SUM(E504,E507:E511,E633,E635,E637,E639,E641,E643:E645,E654))&lt;0.001,TRUE,FALSE)</f>
        <v>1</v>
      </c>
      <c r="L656" s="136"/>
    </row>
    <row r="657" spans="1:12" s="136" customFormat="1" ht="39" customHeight="1" x14ac:dyDescent="0.2">
      <c r="A657" s="6"/>
      <c r="B657" s="5"/>
      <c r="C657" s="3"/>
      <c r="D657" s="3"/>
      <c r="E657" s="3"/>
      <c r="F657" s="3"/>
      <c r="G657" s="173"/>
      <c r="H657" s="130"/>
      <c r="I657" s="85"/>
      <c r="J657" s="104"/>
      <c r="L657" s="5"/>
    </row>
    <row r="658" spans="1:12" ht="12" x14ac:dyDescent="0.2">
      <c r="G658" s="207"/>
      <c r="H658" s="135"/>
    </row>
  </sheetData>
  <dataConsolidate/>
  <mergeCells count="94">
    <mergeCell ref="B582:D582"/>
    <mergeCell ref="B583:D583"/>
    <mergeCell ref="B588:D588"/>
    <mergeCell ref="B589:D589"/>
    <mergeCell ref="B602:D602"/>
    <mergeCell ref="B593:D593"/>
    <mergeCell ref="B595:D595"/>
    <mergeCell ref="B597:D597"/>
    <mergeCell ref="B598:D598"/>
    <mergeCell ref="B599:D599"/>
    <mergeCell ref="B600:D600"/>
    <mergeCell ref="B601:D601"/>
    <mergeCell ref="B596:D596"/>
    <mergeCell ref="B590:D590"/>
    <mergeCell ref="B594:D594"/>
    <mergeCell ref="B575:D575"/>
    <mergeCell ref="B576:D576"/>
    <mergeCell ref="B587:D587"/>
    <mergeCell ref="B584:D584"/>
    <mergeCell ref="B585:D585"/>
    <mergeCell ref="B592:D592"/>
    <mergeCell ref="B578:D578"/>
    <mergeCell ref="B579:D579"/>
    <mergeCell ref="B565:D565"/>
    <mergeCell ref="B569:D569"/>
    <mergeCell ref="B570:D570"/>
    <mergeCell ref="B581:D581"/>
    <mergeCell ref="B566:D566"/>
    <mergeCell ref="B568:D568"/>
    <mergeCell ref="B571:D571"/>
    <mergeCell ref="B580:D580"/>
    <mergeCell ref="B535:C535"/>
    <mergeCell ref="B541:C541"/>
    <mergeCell ref="B546:C546"/>
    <mergeCell ref="B542:C542"/>
    <mergeCell ref="B536:C536"/>
    <mergeCell ref="B553:C553"/>
    <mergeCell ref="B539:C539"/>
    <mergeCell ref="B545:C545"/>
    <mergeCell ref="B540:C540"/>
    <mergeCell ref="B537:C537"/>
    <mergeCell ref="B525:C525"/>
    <mergeCell ref="B521:C521"/>
    <mergeCell ref="B522:C522"/>
    <mergeCell ref="B529:C529"/>
    <mergeCell ref="B534:C534"/>
    <mergeCell ref="B533:C533"/>
    <mergeCell ref="B530:C530"/>
    <mergeCell ref="B532:C532"/>
    <mergeCell ref="B538:C538"/>
    <mergeCell ref="B557:C557"/>
    <mergeCell ref="B519:C519"/>
    <mergeCell ref="B520:C520"/>
    <mergeCell ref="B548:C548"/>
    <mergeCell ref="B549:C549"/>
    <mergeCell ref="B550:C550"/>
    <mergeCell ref="B552:C552"/>
    <mergeCell ref="B524:C524"/>
    <mergeCell ref="B531:C531"/>
    <mergeCell ref="B551:C551"/>
    <mergeCell ref="B547:C547"/>
    <mergeCell ref="B558:C558"/>
    <mergeCell ref="B562:C562"/>
    <mergeCell ref="B563:D563"/>
    <mergeCell ref="B554:C554"/>
    <mergeCell ref="B555:C555"/>
    <mergeCell ref="B556:C556"/>
    <mergeCell ref="B564:D564"/>
    <mergeCell ref="B620:D620"/>
    <mergeCell ref="B605:D605"/>
    <mergeCell ref="B606:D606"/>
    <mergeCell ref="B607:D607"/>
    <mergeCell ref="B609:D609"/>
    <mergeCell ref="B610:D610"/>
    <mergeCell ref="B611:D611"/>
    <mergeCell ref="B586:D586"/>
    <mergeCell ref="B577:D577"/>
    <mergeCell ref="B626:D626"/>
    <mergeCell ref="B630:C630"/>
    <mergeCell ref="B613:D613"/>
    <mergeCell ref="B614:D614"/>
    <mergeCell ref="B616:D616"/>
    <mergeCell ref="B617:D617"/>
    <mergeCell ref="B619:D619"/>
    <mergeCell ref="B615:D615"/>
    <mergeCell ref="B624:D624"/>
    <mergeCell ref="B625:D625"/>
    <mergeCell ref="B603:D603"/>
    <mergeCell ref="B612:D612"/>
    <mergeCell ref="B621:D621"/>
    <mergeCell ref="B622:D622"/>
    <mergeCell ref="B623:D623"/>
    <mergeCell ref="B604:D604"/>
    <mergeCell ref="B608:D608"/>
  </mergeCells>
  <phoneticPr fontId="22" type="noConversion"/>
  <printOptions headings="1"/>
  <pageMargins left="0.19685039370078741" right="0.19685039370078741" top="0.27559055118110237" bottom="0.19685039370078741" header="0.31496062992125984" footer="0.51181102362204722"/>
  <pageSetup paperSize="9" scale="45" orientation="portrait" r:id="rId1"/>
  <headerFooter alignWithMargins="0">
    <oddFooter xml:space="preserve">&amp;R&amp;8
</oddFooter>
  </headerFooter>
  <rowBreaks count="5" manualBreakCount="5">
    <brk id="156" max="8" man="1"/>
    <brk id="302" max="8" man="1"/>
    <brk id="420" max="8" man="1"/>
    <brk id="515" max="8" man="1"/>
    <brk id="626" max="8"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tabColor indexed="43"/>
  </sheetPr>
  <dimension ref="A1:H358"/>
  <sheetViews>
    <sheetView showRowColHeaders="0" showZeros="0" view="pageBreakPreview" topLeftCell="A168" zoomScale="115" zoomScaleNormal="100" zoomScaleSheetLayoutView="115" workbookViewId="0">
      <selection activeCell="C192" sqref="C192:G192"/>
    </sheetView>
  </sheetViews>
  <sheetFormatPr baseColWidth="10" defaultRowHeight="11.25" x14ac:dyDescent="0.2"/>
  <cols>
    <col min="1" max="1" width="4" style="6" customWidth="1"/>
    <col min="2" max="2" width="42.85546875" style="5" customWidth="1"/>
    <col min="3" max="3" width="13.7109375" style="3" customWidth="1"/>
    <col min="4" max="4" width="13.5703125" style="3" customWidth="1"/>
    <col min="5" max="5" width="13" style="3" customWidth="1"/>
    <col min="6" max="6" width="13.7109375" style="3" customWidth="1"/>
    <col min="7" max="7" width="8.7109375" style="3" customWidth="1"/>
    <col min="8" max="8" width="2.5703125" style="3" customWidth="1"/>
    <col min="9" max="16384" width="11.42578125" style="5"/>
  </cols>
  <sheetData>
    <row r="1" spans="1:8" ht="9" customHeight="1" x14ac:dyDescent="0.2">
      <c r="A1" s="1"/>
      <c r="F1" s="4"/>
      <c r="G1" s="4"/>
      <c r="H1" s="4"/>
    </row>
    <row r="2" spans="1:8" ht="18" customHeight="1" x14ac:dyDescent="0.25">
      <c r="B2" s="7" t="s">
        <v>288</v>
      </c>
      <c r="C2" s="8"/>
      <c r="D2" s="8"/>
      <c r="E2" s="8"/>
      <c r="F2" s="8"/>
      <c r="G2" s="8"/>
      <c r="H2" s="8"/>
    </row>
    <row r="3" spans="1:8" ht="12" customHeight="1" x14ac:dyDescent="0.2">
      <c r="B3" s="9"/>
      <c r="C3" s="10" t="str">
        <f>Tousrisques_mnt!C3</f>
        <v>MOIS DE JANVIER 2024</v>
      </c>
      <c r="D3" s="11"/>
    </row>
    <row r="4" spans="1:8" ht="14.25" customHeight="1" x14ac:dyDescent="0.2">
      <c r="B4" s="12" t="s">
        <v>172</v>
      </c>
      <c r="C4" s="13"/>
      <c r="D4" s="13"/>
      <c r="E4" s="13"/>
      <c r="F4" s="13"/>
      <c r="G4" s="351"/>
      <c r="H4" s="15"/>
    </row>
    <row r="5" spans="1:8" ht="12" customHeight="1" x14ac:dyDescent="0.2">
      <c r="B5" s="16" t="s">
        <v>4</v>
      </c>
      <c r="C5" s="17" t="s">
        <v>1</v>
      </c>
      <c r="D5" s="17" t="s">
        <v>2</v>
      </c>
      <c r="E5" s="18" t="s">
        <v>6</v>
      </c>
      <c r="F5" s="219" t="s">
        <v>3</v>
      </c>
      <c r="G5" s="19" t="str">
        <f>Maladie_mnt!$H$5</f>
        <v>GAM</v>
      </c>
      <c r="H5" s="20"/>
    </row>
    <row r="6" spans="1:8" ht="9.75" customHeight="1" x14ac:dyDescent="0.2">
      <c r="B6" s="21"/>
      <c r="C6" s="45" t="s">
        <v>5</v>
      </c>
      <c r="D6" s="44" t="s">
        <v>5</v>
      </c>
      <c r="E6" s="44"/>
      <c r="F6" s="220" t="s">
        <v>87</v>
      </c>
      <c r="G6" s="22" t="str">
        <f>Maladie_mnt!$H$6</f>
        <v>en %</v>
      </c>
      <c r="H6" s="23"/>
    </row>
    <row r="7" spans="1:8" s="28" customFormat="1" ht="16.5" customHeight="1" x14ac:dyDescent="0.2">
      <c r="A7" s="24"/>
      <c r="B7" s="25" t="s">
        <v>170</v>
      </c>
      <c r="C7" s="192"/>
      <c r="D7" s="192"/>
      <c r="E7" s="192"/>
      <c r="F7" s="228"/>
      <c r="G7" s="193"/>
      <c r="H7" s="27"/>
    </row>
    <row r="8" spans="1:8" ht="6.75" customHeight="1" x14ac:dyDescent="0.2">
      <c r="B8" s="29"/>
      <c r="C8" s="30"/>
      <c r="D8" s="30"/>
      <c r="E8" s="30"/>
      <c r="F8" s="222"/>
      <c r="G8" s="179"/>
      <c r="H8" s="20"/>
    </row>
    <row r="9" spans="1:8" s="28" customFormat="1" ht="12.75" customHeight="1" x14ac:dyDescent="0.2">
      <c r="A9" s="24"/>
      <c r="B9" s="31" t="s">
        <v>88</v>
      </c>
      <c r="C9" s="30"/>
      <c r="D9" s="30"/>
      <c r="E9" s="30"/>
      <c r="F9" s="222"/>
      <c r="G9" s="179"/>
      <c r="H9" s="27"/>
    </row>
    <row r="10" spans="1:8" ht="10.5" customHeight="1" x14ac:dyDescent="0.2">
      <c r="B10" s="16" t="s">
        <v>22</v>
      </c>
      <c r="C10" s="30">
        <v>14021092</v>
      </c>
      <c r="D10" s="30">
        <v>4854566</v>
      </c>
      <c r="E10" s="30">
        <v>18875658</v>
      </c>
      <c r="F10" s="222">
        <v>227520</v>
      </c>
      <c r="G10" s="179">
        <v>1.2770551215027348E-2</v>
      </c>
      <c r="H10" s="20"/>
    </row>
    <row r="11" spans="1:8" ht="10.5" customHeight="1" x14ac:dyDescent="0.2">
      <c r="B11" s="16" t="s">
        <v>23</v>
      </c>
      <c r="C11" s="30">
        <v>288287</v>
      </c>
      <c r="D11" s="30">
        <v>848378</v>
      </c>
      <c r="E11" s="30">
        <v>1136665</v>
      </c>
      <c r="F11" s="222">
        <v>388</v>
      </c>
      <c r="G11" s="179">
        <v>-8.0417226911831619E-2</v>
      </c>
      <c r="H11" s="20"/>
    </row>
    <row r="12" spans="1:8" ht="10.5" customHeight="1" x14ac:dyDescent="0.2">
      <c r="B12" s="33" t="s">
        <v>193</v>
      </c>
      <c r="C12" s="30">
        <v>51545.39000000005</v>
      </c>
      <c r="D12" s="30">
        <v>228837.84</v>
      </c>
      <c r="E12" s="30">
        <v>280383.23000000004</v>
      </c>
      <c r="F12" s="222">
        <v>223217</v>
      </c>
      <c r="G12" s="179">
        <v>-8.842965985143636E-2</v>
      </c>
      <c r="H12" s="20"/>
    </row>
    <row r="13" spans="1:8" ht="10.5" customHeight="1" x14ac:dyDescent="0.2">
      <c r="B13" s="33" t="s">
        <v>194</v>
      </c>
      <c r="C13" s="30">
        <v>686258</v>
      </c>
      <c r="D13" s="30">
        <v>292230</v>
      </c>
      <c r="E13" s="30">
        <v>978488</v>
      </c>
      <c r="F13" s="222">
        <v>54123</v>
      </c>
      <c r="G13" s="179">
        <v>2.9825306438618249E-2</v>
      </c>
      <c r="H13" s="20"/>
    </row>
    <row r="14" spans="1:8" x14ac:dyDescent="0.2">
      <c r="B14" s="33" t="s">
        <v>322</v>
      </c>
      <c r="C14" s="30">
        <v>28841</v>
      </c>
      <c r="D14" s="30">
        <v>8196</v>
      </c>
      <c r="E14" s="30">
        <v>37037</v>
      </c>
      <c r="F14" s="222">
        <v>2577</v>
      </c>
      <c r="G14" s="179">
        <v>9.8955551599311686E-2</v>
      </c>
      <c r="H14" s="20"/>
    </row>
    <row r="15" spans="1:8" x14ac:dyDescent="0.2">
      <c r="B15" s="33" t="s">
        <v>324</v>
      </c>
      <c r="C15" s="30">
        <v>1</v>
      </c>
      <c r="D15" s="30"/>
      <c r="E15" s="30">
        <v>1</v>
      </c>
      <c r="F15" s="222"/>
      <c r="G15" s="179">
        <v>-0.5</v>
      </c>
      <c r="H15" s="20"/>
    </row>
    <row r="16" spans="1:8" x14ac:dyDescent="0.2">
      <c r="B16" s="33" t="s">
        <v>325</v>
      </c>
      <c r="C16" s="30">
        <v>18</v>
      </c>
      <c r="D16" s="30">
        <v>292</v>
      </c>
      <c r="E16" s="30">
        <v>310</v>
      </c>
      <c r="F16" s="222">
        <v>282</v>
      </c>
      <c r="G16" s="179">
        <v>0.31914893617021267</v>
      </c>
      <c r="H16" s="20"/>
    </row>
    <row r="17" spans="1:8" x14ac:dyDescent="0.2">
      <c r="B17" s="33" t="s">
        <v>320</v>
      </c>
      <c r="C17" s="30">
        <v>159905</v>
      </c>
      <c r="D17" s="30">
        <v>75564</v>
      </c>
      <c r="E17" s="30">
        <v>235469</v>
      </c>
      <c r="F17" s="222">
        <v>5665</v>
      </c>
      <c r="G17" s="179">
        <v>-9.2188710815364283E-2</v>
      </c>
      <c r="H17" s="20"/>
    </row>
    <row r="18" spans="1:8" x14ac:dyDescent="0.2">
      <c r="B18" s="33" t="s">
        <v>321</v>
      </c>
      <c r="C18" s="30">
        <v>26270</v>
      </c>
      <c r="D18" s="30">
        <v>1058</v>
      </c>
      <c r="E18" s="30">
        <v>27328</v>
      </c>
      <c r="F18" s="222">
        <v>63</v>
      </c>
      <c r="G18" s="179">
        <v>0.53089462775194662</v>
      </c>
      <c r="H18" s="20"/>
    </row>
    <row r="19" spans="1:8" x14ac:dyDescent="0.2">
      <c r="B19" s="33" t="s">
        <v>323</v>
      </c>
      <c r="C19" s="30">
        <v>471223</v>
      </c>
      <c r="D19" s="30">
        <v>207120</v>
      </c>
      <c r="E19" s="30">
        <v>678343</v>
      </c>
      <c r="F19" s="222">
        <v>45536</v>
      </c>
      <c r="G19" s="179">
        <v>6.1605359178751762E-2</v>
      </c>
      <c r="H19" s="20"/>
    </row>
    <row r="20" spans="1:8" x14ac:dyDescent="0.2">
      <c r="B20" s="16" t="s">
        <v>195</v>
      </c>
      <c r="C20" s="30">
        <v>737803.39</v>
      </c>
      <c r="D20" s="30">
        <v>521067.83999999997</v>
      </c>
      <c r="E20" s="30">
        <v>1258871.23</v>
      </c>
      <c r="F20" s="222">
        <v>277340</v>
      </c>
      <c r="G20" s="179">
        <v>9.0565387148866527E-4</v>
      </c>
      <c r="H20" s="20"/>
    </row>
    <row r="21" spans="1:8" x14ac:dyDescent="0.2">
      <c r="B21" s="35"/>
      <c r="C21" s="30"/>
      <c r="D21" s="30"/>
      <c r="E21" s="30"/>
      <c r="F21" s="222"/>
      <c r="G21" s="179"/>
      <c r="H21" s="34"/>
    </row>
    <row r="22" spans="1:8" s="28" customFormat="1" ht="12.75" customHeight="1" x14ac:dyDescent="0.2">
      <c r="A22" s="24"/>
      <c r="B22" s="31" t="s">
        <v>102</v>
      </c>
      <c r="C22" s="30"/>
      <c r="D22" s="30"/>
      <c r="E22" s="30"/>
      <c r="F22" s="222"/>
      <c r="G22" s="179"/>
      <c r="H22" s="36"/>
    </row>
    <row r="23" spans="1:8" ht="10.5" customHeight="1" x14ac:dyDescent="0.2">
      <c r="B23" s="16" t="s">
        <v>22</v>
      </c>
      <c r="C23" s="30">
        <v>4911416</v>
      </c>
      <c r="D23" s="30">
        <v>1827103</v>
      </c>
      <c r="E23" s="30">
        <v>6738519</v>
      </c>
      <c r="F23" s="222">
        <v>498154</v>
      </c>
      <c r="G23" s="179">
        <v>-1.9284036431272189E-2</v>
      </c>
      <c r="H23" s="20"/>
    </row>
    <row r="24" spans="1:8" ht="10.5" customHeight="1" x14ac:dyDescent="0.2">
      <c r="B24" s="16" t="s">
        <v>23</v>
      </c>
      <c r="C24" s="30">
        <v>1916</v>
      </c>
      <c r="D24" s="30">
        <v>3097</v>
      </c>
      <c r="E24" s="30">
        <v>5013</v>
      </c>
      <c r="F24" s="222">
        <v>17</v>
      </c>
      <c r="G24" s="179">
        <v>-0.3292748193738293</v>
      </c>
      <c r="H24" s="34"/>
    </row>
    <row r="25" spans="1:8" ht="10.5" customHeight="1" x14ac:dyDescent="0.2">
      <c r="B25" s="33" t="s">
        <v>193</v>
      </c>
      <c r="C25" s="30">
        <v>240723.84000000003</v>
      </c>
      <c r="D25" s="30">
        <v>1954066.8</v>
      </c>
      <c r="E25" s="30">
        <v>2194790.64</v>
      </c>
      <c r="F25" s="222">
        <v>1890096.5</v>
      </c>
      <c r="G25" s="179">
        <v>3.1411651750350211E-2</v>
      </c>
      <c r="H25" s="34"/>
    </row>
    <row r="26" spans="1:8" ht="10.5" customHeight="1" x14ac:dyDescent="0.2">
      <c r="B26" s="33" t="s">
        <v>194</v>
      </c>
      <c r="C26" s="30">
        <v>10228017</v>
      </c>
      <c r="D26" s="30">
        <v>5359230.5</v>
      </c>
      <c r="E26" s="30">
        <v>15587247.5</v>
      </c>
      <c r="F26" s="222">
        <v>2567292</v>
      </c>
      <c r="G26" s="179">
        <v>2.315230141941349E-2</v>
      </c>
      <c r="H26" s="34"/>
    </row>
    <row r="27" spans="1:8" ht="10.5" customHeight="1" x14ac:dyDescent="0.2">
      <c r="B27" s="33" t="s">
        <v>322</v>
      </c>
      <c r="C27" s="30">
        <v>180106</v>
      </c>
      <c r="D27" s="30">
        <v>548619</v>
      </c>
      <c r="E27" s="30">
        <v>728725</v>
      </c>
      <c r="F27" s="222">
        <v>470672</v>
      </c>
      <c r="G27" s="179">
        <v>4.6798339142694712E-2</v>
      </c>
      <c r="H27" s="34"/>
    </row>
    <row r="28" spans="1:8" ht="10.5" customHeight="1" x14ac:dyDescent="0.2">
      <c r="B28" s="33" t="s">
        <v>324</v>
      </c>
      <c r="C28" s="30">
        <v>718</v>
      </c>
      <c r="D28" s="30">
        <v>373</v>
      </c>
      <c r="E28" s="30">
        <v>1091</v>
      </c>
      <c r="F28" s="222">
        <v>950</v>
      </c>
      <c r="G28" s="179">
        <v>-0.14765625000000004</v>
      </c>
      <c r="H28" s="34"/>
    </row>
    <row r="29" spans="1:8" ht="10.5" customHeight="1" x14ac:dyDescent="0.2">
      <c r="B29" s="33" t="s">
        <v>325</v>
      </c>
      <c r="C29" s="30">
        <v>8065</v>
      </c>
      <c r="D29" s="30">
        <v>691702</v>
      </c>
      <c r="E29" s="30">
        <v>699767</v>
      </c>
      <c r="F29" s="222">
        <v>690758</v>
      </c>
      <c r="G29" s="179">
        <v>7.1448038903451749E-2</v>
      </c>
      <c r="H29" s="34"/>
    </row>
    <row r="30" spans="1:8" ht="10.5" customHeight="1" x14ac:dyDescent="0.2">
      <c r="B30" s="33" t="s">
        <v>320</v>
      </c>
      <c r="C30" s="30">
        <v>1662705</v>
      </c>
      <c r="D30" s="30">
        <v>604372</v>
      </c>
      <c r="E30" s="30">
        <v>2267077</v>
      </c>
      <c r="F30" s="222">
        <v>70202</v>
      </c>
      <c r="G30" s="179">
        <v>3.6972169267099897E-3</v>
      </c>
      <c r="H30" s="34"/>
    </row>
    <row r="31" spans="1:8" ht="10.5" customHeight="1" x14ac:dyDescent="0.2">
      <c r="B31" s="33" t="s">
        <v>321</v>
      </c>
      <c r="C31" s="30">
        <v>4108301</v>
      </c>
      <c r="D31" s="30">
        <v>1261853</v>
      </c>
      <c r="E31" s="30">
        <v>5370154</v>
      </c>
      <c r="F31" s="222">
        <v>361198</v>
      </c>
      <c r="G31" s="179">
        <v>4.4261007206555458E-2</v>
      </c>
      <c r="H31" s="34"/>
    </row>
    <row r="32" spans="1:8" ht="10.5" customHeight="1" x14ac:dyDescent="0.2">
      <c r="B32" s="33" t="s">
        <v>323</v>
      </c>
      <c r="C32" s="30">
        <v>4268122</v>
      </c>
      <c r="D32" s="30">
        <v>2252311.5</v>
      </c>
      <c r="E32" s="30">
        <v>6520433.5</v>
      </c>
      <c r="F32" s="222">
        <v>973512</v>
      </c>
      <c r="G32" s="179">
        <v>5.8149826080391431E-3</v>
      </c>
      <c r="H32" s="34"/>
    </row>
    <row r="33" spans="1:8" ht="10.5" customHeight="1" x14ac:dyDescent="0.2">
      <c r="B33" s="269" t="s">
        <v>195</v>
      </c>
      <c r="C33" s="30">
        <v>10468740.84</v>
      </c>
      <c r="D33" s="30">
        <v>7313297.2999999998</v>
      </c>
      <c r="E33" s="30">
        <v>17782038.140000001</v>
      </c>
      <c r="F33" s="222">
        <v>4457388.5</v>
      </c>
      <c r="G33" s="179">
        <v>2.4164568616407367E-2</v>
      </c>
      <c r="H33" s="34"/>
    </row>
    <row r="34" spans="1:8" ht="10.5" customHeight="1" x14ac:dyDescent="0.2">
      <c r="B34" s="16" t="s">
        <v>196</v>
      </c>
      <c r="C34" s="30">
        <v>4507</v>
      </c>
      <c r="D34" s="30">
        <v>291</v>
      </c>
      <c r="E34" s="30">
        <v>4798</v>
      </c>
      <c r="F34" s="222">
        <v>18</v>
      </c>
      <c r="G34" s="179">
        <v>-0.34048109965635742</v>
      </c>
      <c r="H34" s="34"/>
    </row>
    <row r="35" spans="1:8" ht="10.5" customHeight="1" x14ac:dyDescent="0.2">
      <c r="B35" s="16" t="s">
        <v>197</v>
      </c>
      <c r="C35" s="30">
        <v>2729</v>
      </c>
      <c r="D35" s="30">
        <v>231</v>
      </c>
      <c r="E35" s="30">
        <v>2960</v>
      </c>
      <c r="F35" s="222">
        <v>8</v>
      </c>
      <c r="G35" s="179">
        <v>-0.25907384230287855</v>
      </c>
      <c r="H35" s="34"/>
    </row>
    <row r="36" spans="1:8" ht="10.5" customHeight="1" x14ac:dyDescent="0.2">
      <c r="B36" s="16" t="s">
        <v>198</v>
      </c>
      <c r="C36" s="30">
        <v>20540</v>
      </c>
      <c r="D36" s="30">
        <v>294237.5</v>
      </c>
      <c r="E36" s="30">
        <v>314777.5</v>
      </c>
      <c r="F36" s="222"/>
      <c r="G36" s="179">
        <v>-8.761078473602868E-2</v>
      </c>
      <c r="H36" s="34"/>
    </row>
    <row r="37" spans="1:8" ht="9" customHeight="1" x14ac:dyDescent="0.2">
      <c r="B37" s="16" t="s">
        <v>303</v>
      </c>
      <c r="C37" s="30"/>
      <c r="D37" s="30"/>
      <c r="E37" s="30"/>
      <c r="F37" s="222"/>
      <c r="G37" s="179"/>
      <c r="H37" s="34"/>
    </row>
    <row r="38" spans="1:8" s="28" customFormat="1" ht="13.5" customHeight="1" x14ac:dyDescent="0.2">
      <c r="A38" s="24"/>
      <c r="B38" s="31" t="s">
        <v>113</v>
      </c>
      <c r="C38" s="30"/>
      <c r="D38" s="30"/>
      <c r="E38" s="30"/>
      <c r="F38" s="222"/>
      <c r="G38" s="179"/>
      <c r="H38" s="36"/>
    </row>
    <row r="39" spans="1:8" ht="10.5" customHeight="1" x14ac:dyDescent="0.2">
      <c r="B39" s="16" t="s">
        <v>22</v>
      </c>
      <c r="C39" s="30">
        <v>18932508</v>
      </c>
      <c r="D39" s="30">
        <v>6681669</v>
      </c>
      <c r="E39" s="30">
        <v>25614177</v>
      </c>
      <c r="F39" s="222">
        <v>725674</v>
      </c>
      <c r="G39" s="179">
        <v>4.1363199524553362E-3</v>
      </c>
      <c r="H39" s="34"/>
    </row>
    <row r="40" spans="1:8" ht="10.5" customHeight="1" x14ac:dyDescent="0.2">
      <c r="B40" s="16" t="s">
        <v>23</v>
      </c>
      <c r="C40" s="30">
        <v>290203</v>
      </c>
      <c r="D40" s="30">
        <v>851475</v>
      </c>
      <c r="E40" s="30">
        <v>1141678</v>
      </c>
      <c r="F40" s="222">
        <v>405</v>
      </c>
      <c r="G40" s="179">
        <v>-8.1912926001576181E-2</v>
      </c>
      <c r="H40" s="34"/>
    </row>
    <row r="41" spans="1:8" s="28" customFormat="1" ht="10.5" customHeight="1" x14ac:dyDescent="0.2">
      <c r="A41" s="24"/>
      <c r="B41" s="33" t="s">
        <v>193</v>
      </c>
      <c r="C41" s="30">
        <v>292269.2300000001</v>
      </c>
      <c r="D41" s="30">
        <v>2182904.64</v>
      </c>
      <c r="E41" s="30">
        <v>2475173.87</v>
      </c>
      <c r="F41" s="222">
        <v>2113313.5</v>
      </c>
      <c r="G41" s="179">
        <v>1.6276919135656431E-2</v>
      </c>
      <c r="H41" s="27"/>
    </row>
    <row r="42" spans="1:8" ht="10.5" customHeight="1" x14ac:dyDescent="0.2">
      <c r="B42" s="33" t="s">
        <v>194</v>
      </c>
      <c r="C42" s="30">
        <v>10914275</v>
      </c>
      <c r="D42" s="30">
        <v>5651460.5</v>
      </c>
      <c r="E42" s="30">
        <v>16565735.5</v>
      </c>
      <c r="F42" s="222">
        <v>2621415</v>
      </c>
      <c r="G42" s="179">
        <v>2.3544051605584482E-2</v>
      </c>
      <c r="H42" s="34"/>
    </row>
    <row r="43" spans="1:8" ht="10.5" customHeight="1" x14ac:dyDescent="0.2">
      <c r="B43" s="33" t="s">
        <v>322</v>
      </c>
      <c r="C43" s="30">
        <v>208947</v>
      </c>
      <c r="D43" s="30">
        <v>556815</v>
      </c>
      <c r="E43" s="30">
        <v>765762</v>
      </c>
      <c r="F43" s="222">
        <v>473249</v>
      </c>
      <c r="G43" s="179">
        <v>4.9206787436022692E-2</v>
      </c>
      <c r="H43" s="34"/>
    </row>
    <row r="44" spans="1:8" ht="10.5" customHeight="1" x14ac:dyDescent="0.2">
      <c r="B44" s="33" t="s">
        <v>324</v>
      </c>
      <c r="C44" s="30">
        <v>719</v>
      </c>
      <c r="D44" s="30">
        <v>373</v>
      </c>
      <c r="E44" s="343">
        <v>1092</v>
      </c>
      <c r="F44" s="222">
        <v>950</v>
      </c>
      <c r="G44" s="344">
        <v>-0.14820592823712953</v>
      </c>
      <c r="H44" s="34"/>
    </row>
    <row r="45" spans="1:8" ht="10.5" customHeight="1" x14ac:dyDescent="0.2">
      <c r="B45" s="33" t="s">
        <v>325</v>
      </c>
      <c r="C45" s="30">
        <v>8083</v>
      </c>
      <c r="D45" s="30">
        <v>691994</v>
      </c>
      <c r="E45" s="343">
        <v>700077</v>
      </c>
      <c r="F45" s="222">
        <v>691040</v>
      </c>
      <c r="G45" s="344">
        <v>7.1537134626893595E-2</v>
      </c>
      <c r="H45" s="34"/>
    </row>
    <row r="46" spans="1:8" ht="10.5" customHeight="1" x14ac:dyDescent="0.2">
      <c r="B46" s="33" t="s">
        <v>320</v>
      </c>
      <c r="C46" s="30">
        <v>1822610</v>
      </c>
      <c r="D46" s="30">
        <v>679936</v>
      </c>
      <c r="E46" s="343">
        <v>2502546</v>
      </c>
      <c r="F46" s="222">
        <v>75867</v>
      </c>
      <c r="G46" s="344">
        <v>-6.1796420882830327E-3</v>
      </c>
      <c r="H46" s="34"/>
    </row>
    <row r="47" spans="1:8" ht="10.5" customHeight="1" x14ac:dyDescent="0.2">
      <c r="B47" s="33" t="s">
        <v>321</v>
      </c>
      <c r="C47" s="30">
        <v>4134571</v>
      </c>
      <c r="D47" s="30">
        <v>1262911</v>
      </c>
      <c r="E47" s="343">
        <v>5397482</v>
      </c>
      <c r="F47" s="222">
        <v>361261</v>
      </c>
      <c r="G47" s="344">
        <v>4.5944386772242662E-2</v>
      </c>
      <c r="H47" s="34"/>
    </row>
    <row r="48" spans="1:8" ht="10.5" customHeight="1" x14ac:dyDescent="0.2">
      <c r="B48" s="33" t="s">
        <v>323</v>
      </c>
      <c r="C48" s="30">
        <v>4739345</v>
      </c>
      <c r="D48" s="30">
        <v>2459431.5</v>
      </c>
      <c r="E48" s="343">
        <v>7198776.5</v>
      </c>
      <c r="F48" s="222">
        <v>1019048</v>
      </c>
      <c r="G48" s="344">
        <v>1.082063800643529E-2</v>
      </c>
      <c r="H48" s="34"/>
    </row>
    <row r="49" spans="1:8" ht="10.5" customHeight="1" x14ac:dyDescent="0.2">
      <c r="B49" s="269" t="s">
        <v>195</v>
      </c>
      <c r="C49" s="30">
        <v>11206544.229999999</v>
      </c>
      <c r="D49" s="30">
        <v>7834365.1399999997</v>
      </c>
      <c r="E49" s="343">
        <v>19040909.369999997</v>
      </c>
      <c r="F49" s="222">
        <v>4734728.5</v>
      </c>
      <c r="G49" s="344">
        <v>2.2593507941331747E-2</v>
      </c>
      <c r="H49" s="34"/>
    </row>
    <row r="50" spans="1:8" ht="10.5" customHeight="1" x14ac:dyDescent="0.2">
      <c r="B50" s="16" t="s">
        <v>196</v>
      </c>
      <c r="C50" s="30">
        <v>4507</v>
      </c>
      <c r="D50" s="30">
        <v>291</v>
      </c>
      <c r="E50" s="343">
        <v>4798</v>
      </c>
      <c r="F50" s="222">
        <v>18</v>
      </c>
      <c r="G50" s="344">
        <v>-0.34048109965635742</v>
      </c>
      <c r="H50" s="34"/>
    </row>
    <row r="51" spans="1:8" s="28" customFormat="1" ht="10.5" customHeight="1" x14ac:dyDescent="0.2">
      <c r="A51" s="24"/>
      <c r="B51" s="16" t="s">
        <v>197</v>
      </c>
      <c r="C51" s="30">
        <v>2729</v>
      </c>
      <c r="D51" s="30">
        <v>231</v>
      </c>
      <c r="E51" s="343">
        <v>2960</v>
      </c>
      <c r="F51" s="222">
        <v>8</v>
      </c>
      <c r="G51" s="344">
        <v>-0.25907384230287855</v>
      </c>
      <c r="H51" s="27"/>
    </row>
    <row r="52" spans="1:8" ht="10.5" customHeight="1" x14ac:dyDescent="0.2">
      <c r="B52" s="16" t="s">
        <v>198</v>
      </c>
      <c r="C52" s="30">
        <v>20540</v>
      </c>
      <c r="D52" s="30">
        <v>294237.5</v>
      </c>
      <c r="E52" s="343">
        <v>314777.5</v>
      </c>
      <c r="F52" s="222"/>
      <c r="G52" s="344">
        <v>-8.761078473602868E-2</v>
      </c>
      <c r="H52" s="34"/>
    </row>
    <row r="53" spans="1:8" ht="10.5" customHeight="1" x14ac:dyDescent="0.2">
      <c r="B53" s="16" t="s">
        <v>303</v>
      </c>
      <c r="C53" s="30"/>
      <c r="D53" s="30"/>
      <c r="E53" s="343"/>
      <c r="F53" s="222"/>
      <c r="G53" s="344"/>
      <c r="H53" s="34"/>
    </row>
    <row r="54" spans="1:8" ht="9.75" customHeight="1" x14ac:dyDescent="0.2">
      <c r="B54" s="31" t="s">
        <v>122</v>
      </c>
      <c r="C54" s="30"/>
      <c r="D54" s="30"/>
      <c r="E54" s="30"/>
      <c r="F54" s="222"/>
      <c r="G54" s="179"/>
      <c r="H54" s="34"/>
    </row>
    <row r="55" spans="1:8" ht="10.5" customHeight="1" x14ac:dyDescent="0.2">
      <c r="B55" s="16" t="s">
        <v>22</v>
      </c>
      <c r="C55" s="30">
        <v>315199</v>
      </c>
      <c r="D55" s="30">
        <v>33622</v>
      </c>
      <c r="E55" s="30">
        <v>348821</v>
      </c>
      <c r="F55" s="222">
        <v>9</v>
      </c>
      <c r="G55" s="179">
        <v>0.10647955768858663</v>
      </c>
      <c r="H55" s="34"/>
    </row>
    <row r="56" spans="1:8" ht="10.5" customHeight="1" x14ac:dyDescent="0.2">
      <c r="B56" s="16" t="s">
        <v>23</v>
      </c>
      <c r="C56" s="30">
        <v>3092</v>
      </c>
      <c r="D56" s="30">
        <v>199</v>
      </c>
      <c r="E56" s="30">
        <v>3291</v>
      </c>
      <c r="F56" s="222"/>
      <c r="G56" s="179">
        <v>2.6512788521522168E-2</v>
      </c>
      <c r="H56" s="34"/>
    </row>
    <row r="57" spans="1:8" s="28" customFormat="1" ht="7.5" customHeight="1" x14ac:dyDescent="0.2">
      <c r="A57" s="24"/>
      <c r="B57" s="35"/>
      <c r="C57" s="30"/>
      <c r="D57" s="30"/>
      <c r="E57" s="30"/>
      <c r="F57" s="222"/>
      <c r="G57" s="179"/>
      <c r="H57" s="36"/>
    </row>
    <row r="58" spans="1:8" s="28" customFormat="1" ht="10.5" customHeight="1" x14ac:dyDescent="0.2">
      <c r="A58" s="24"/>
      <c r="B58" s="31" t="s">
        <v>121</v>
      </c>
      <c r="C58" s="30"/>
      <c r="D58" s="30"/>
      <c r="E58" s="30"/>
      <c r="F58" s="222"/>
      <c r="G58" s="179"/>
      <c r="H58" s="36"/>
    </row>
    <row r="59" spans="1:8" s="28" customFormat="1" ht="10.5" customHeight="1" x14ac:dyDescent="0.2">
      <c r="A59" s="24"/>
      <c r="B59" s="16" t="s">
        <v>22</v>
      </c>
      <c r="C59" s="30">
        <v>850796</v>
      </c>
      <c r="D59" s="30">
        <v>58592</v>
      </c>
      <c r="E59" s="30">
        <v>909388</v>
      </c>
      <c r="F59" s="222">
        <v>32</v>
      </c>
      <c r="G59" s="179">
        <v>-2.2848497612426577E-2</v>
      </c>
      <c r="H59" s="36"/>
    </row>
    <row r="60" spans="1:8" s="28" customFormat="1" ht="10.5" customHeight="1" x14ac:dyDescent="0.2">
      <c r="A60" s="24"/>
      <c r="B60" s="16" t="s">
        <v>169</v>
      </c>
      <c r="C60" s="30">
        <v>275</v>
      </c>
      <c r="D60" s="30">
        <v>85</v>
      </c>
      <c r="E60" s="30">
        <v>360</v>
      </c>
      <c r="F60" s="222"/>
      <c r="G60" s="179">
        <v>0.70616113744075837</v>
      </c>
      <c r="H60" s="36"/>
    </row>
    <row r="61" spans="1:8" s="28" customFormat="1" ht="10.5" customHeight="1" x14ac:dyDescent="0.2">
      <c r="A61" s="24"/>
      <c r="B61" s="16" t="s">
        <v>199</v>
      </c>
      <c r="C61" s="30">
        <v>3971652.5600000005</v>
      </c>
      <c r="D61" s="30">
        <v>102706.04000000001</v>
      </c>
      <c r="E61" s="30">
        <v>4074358.6000000006</v>
      </c>
      <c r="F61" s="222">
        <v>127</v>
      </c>
      <c r="G61" s="179">
        <v>-1.2643090235582077E-2</v>
      </c>
      <c r="H61" s="36"/>
    </row>
    <row r="62" spans="1:8" s="28" customFormat="1" ht="10.5" customHeight="1" x14ac:dyDescent="0.2">
      <c r="A62" s="24"/>
      <c r="B62" s="16" t="s">
        <v>200</v>
      </c>
      <c r="C62" s="30">
        <v>5260</v>
      </c>
      <c r="D62" s="30">
        <v>35361</v>
      </c>
      <c r="E62" s="30">
        <v>40621</v>
      </c>
      <c r="F62" s="222">
        <v>15</v>
      </c>
      <c r="G62" s="179">
        <v>4.9204463270999144E-2</v>
      </c>
      <c r="H62" s="36"/>
    </row>
    <row r="63" spans="1:8" s="28" customFormat="1" ht="10.5" customHeight="1" x14ac:dyDescent="0.2">
      <c r="A63" s="24"/>
      <c r="B63" s="16" t="s">
        <v>201</v>
      </c>
      <c r="C63" s="30">
        <v>380568</v>
      </c>
      <c r="D63" s="30">
        <v>96424</v>
      </c>
      <c r="E63" s="30">
        <v>476992</v>
      </c>
      <c r="F63" s="222">
        <v>7195</v>
      </c>
      <c r="G63" s="179">
        <v>1.0972521009293912E-2</v>
      </c>
      <c r="H63" s="36"/>
    </row>
    <row r="64" spans="1:8" s="28" customFormat="1" ht="10.5" customHeight="1" x14ac:dyDescent="0.2">
      <c r="A64" s="24"/>
      <c r="B64" s="16" t="s">
        <v>202</v>
      </c>
      <c r="C64" s="30">
        <v>4282585</v>
      </c>
      <c r="D64" s="30">
        <v>257917</v>
      </c>
      <c r="E64" s="30">
        <v>4540502</v>
      </c>
      <c r="F64" s="222">
        <v>2985</v>
      </c>
      <c r="G64" s="179">
        <v>-2.6908993305808648E-3</v>
      </c>
      <c r="H64" s="36"/>
    </row>
    <row r="65" spans="1:8" s="28" customFormat="1" ht="10.5" customHeight="1" x14ac:dyDescent="0.2">
      <c r="A65" s="24"/>
      <c r="B65" s="16" t="s">
        <v>203</v>
      </c>
      <c r="C65" s="30">
        <v>999005</v>
      </c>
      <c r="D65" s="30">
        <v>74789</v>
      </c>
      <c r="E65" s="30">
        <v>1073794</v>
      </c>
      <c r="F65" s="222">
        <v>16</v>
      </c>
      <c r="G65" s="179">
        <v>-5.5085696585600252E-2</v>
      </c>
      <c r="H65" s="36"/>
    </row>
    <row r="66" spans="1:8" s="28" customFormat="1" ht="10.5" customHeight="1" x14ac:dyDescent="0.2">
      <c r="A66" s="24"/>
      <c r="B66" s="16" t="s">
        <v>204</v>
      </c>
      <c r="C66" s="30">
        <v>1402235.37</v>
      </c>
      <c r="D66" s="30">
        <v>18217959.170000002</v>
      </c>
      <c r="E66" s="30">
        <v>19620194.540000003</v>
      </c>
      <c r="F66" s="222"/>
      <c r="G66" s="179">
        <v>4.3134245225424639E-3</v>
      </c>
      <c r="H66" s="36"/>
    </row>
    <row r="67" spans="1:8" s="28" customFormat="1" ht="6.75" customHeight="1" x14ac:dyDescent="0.2">
      <c r="A67" s="24"/>
      <c r="B67" s="35"/>
      <c r="C67" s="30"/>
      <c r="D67" s="30"/>
      <c r="E67" s="30"/>
      <c r="F67" s="222"/>
      <c r="G67" s="179"/>
      <c r="H67" s="36"/>
    </row>
    <row r="68" spans="1:8" s="28" customFormat="1" ht="12" customHeight="1" x14ac:dyDescent="0.2">
      <c r="A68" s="24"/>
      <c r="B68" s="31" t="s">
        <v>243</v>
      </c>
      <c r="C68" s="30"/>
      <c r="D68" s="30"/>
      <c r="E68" s="30"/>
      <c r="F68" s="222"/>
      <c r="G68" s="179"/>
      <c r="H68" s="36"/>
    </row>
    <row r="69" spans="1:8" s="28" customFormat="1" ht="10.5" customHeight="1" x14ac:dyDescent="0.2">
      <c r="A69" s="24"/>
      <c r="B69" s="16" t="s">
        <v>22</v>
      </c>
      <c r="C69" s="30">
        <v>1027912</v>
      </c>
      <c r="D69" s="30">
        <v>411389</v>
      </c>
      <c r="E69" s="30">
        <v>1439301</v>
      </c>
      <c r="F69" s="222"/>
      <c r="G69" s="179">
        <v>0.13720481524088846</v>
      </c>
      <c r="H69" s="36"/>
    </row>
    <row r="70" spans="1:8" s="28" customFormat="1" ht="10.5" customHeight="1" x14ac:dyDescent="0.2">
      <c r="A70" s="24"/>
      <c r="B70" s="16" t="s">
        <v>23</v>
      </c>
      <c r="C70" s="30">
        <v>2438</v>
      </c>
      <c r="D70" s="30">
        <v>8855</v>
      </c>
      <c r="E70" s="30">
        <v>11293</v>
      </c>
      <c r="F70" s="222"/>
      <c r="G70" s="179">
        <v>6.1272436801052432E-2</v>
      </c>
      <c r="H70" s="36"/>
    </row>
    <row r="71" spans="1:8" s="28" customFormat="1" ht="10.5" customHeight="1" x14ac:dyDescent="0.2">
      <c r="A71" s="24"/>
      <c r="B71" s="33" t="s">
        <v>193</v>
      </c>
      <c r="C71" s="30">
        <v>408856.65</v>
      </c>
      <c r="D71" s="30">
        <v>230901.8</v>
      </c>
      <c r="E71" s="30">
        <v>639758.44999999995</v>
      </c>
      <c r="F71" s="222"/>
      <c r="G71" s="179">
        <v>6.206771219342877E-2</v>
      </c>
      <c r="H71" s="36"/>
    </row>
    <row r="72" spans="1:8" ht="10.5" customHeight="1" x14ac:dyDescent="0.2">
      <c r="B72" s="33" t="s">
        <v>194</v>
      </c>
      <c r="C72" s="30">
        <v>731769</v>
      </c>
      <c r="D72" s="30">
        <v>202580</v>
      </c>
      <c r="E72" s="30">
        <v>934349</v>
      </c>
      <c r="F72" s="222"/>
      <c r="G72" s="179">
        <v>4.4428062264455725E-2</v>
      </c>
      <c r="H72" s="34"/>
    </row>
    <row r="73" spans="1:8" ht="10.5" customHeight="1" x14ac:dyDescent="0.2">
      <c r="B73" s="33" t="s">
        <v>322</v>
      </c>
      <c r="C73" s="30">
        <v>7399</v>
      </c>
      <c r="D73" s="30">
        <v>6362</v>
      </c>
      <c r="E73" s="30">
        <v>13761</v>
      </c>
      <c r="F73" s="222"/>
      <c r="G73" s="179">
        <v>0.10229093239346354</v>
      </c>
      <c r="H73" s="34"/>
    </row>
    <row r="74" spans="1:8" ht="10.5" customHeight="1" x14ac:dyDescent="0.2">
      <c r="B74" s="33" t="s">
        <v>324</v>
      </c>
      <c r="C74" s="30">
        <v>12</v>
      </c>
      <c r="D74" s="30">
        <v>3</v>
      </c>
      <c r="E74" s="30">
        <v>15</v>
      </c>
      <c r="F74" s="222"/>
      <c r="G74" s="179">
        <v>-0.2857142857142857</v>
      </c>
      <c r="H74" s="34"/>
    </row>
    <row r="75" spans="1:8" ht="10.5" customHeight="1" x14ac:dyDescent="0.2">
      <c r="B75" s="33" t="s">
        <v>325</v>
      </c>
      <c r="C75" s="30">
        <v>128</v>
      </c>
      <c r="D75" s="30">
        <v>3942</v>
      </c>
      <c r="E75" s="30">
        <v>4070</v>
      </c>
      <c r="F75" s="222"/>
      <c r="G75" s="179">
        <v>-0.22505712109672504</v>
      </c>
      <c r="H75" s="34"/>
    </row>
    <row r="76" spans="1:8" ht="10.5" customHeight="1" x14ac:dyDescent="0.2">
      <c r="B76" s="33" t="s">
        <v>320</v>
      </c>
      <c r="C76" s="30">
        <v>46990</v>
      </c>
      <c r="D76" s="30">
        <v>12936</v>
      </c>
      <c r="E76" s="30">
        <v>59926</v>
      </c>
      <c r="F76" s="222"/>
      <c r="G76" s="179">
        <v>4.3080190075020397E-2</v>
      </c>
      <c r="H76" s="34"/>
    </row>
    <row r="77" spans="1:8" ht="10.5" customHeight="1" x14ac:dyDescent="0.2">
      <c r="B77" s="33" t="s">
        <v>321</v>
      </c>
      <c r="C77" s="30">
        <v>195415</v>
      </c>
      <c r="D77" s="30">
        <v>21193</v>
      </c>
      <c r="E77" s="30">
        <v>216608</v>
      </c>
      <c r="F77" s="222"/>
      <c r="G77" s="179">
        <v>8.789199831247374E-2</v>
      </c>
      <c r="H77" s="34"/>
    </row>
    <row r="78" spans="1:8" ht="10.5" customHeight="1" x14ac:dyDescent="0.2">
      <c r="B78" s="33" t="s">
        <v>323</v>
      </c>
      <c r="C78" s="30">
        <v>481825</v>
      </c>
      <c r="D78" s="30">
        <v>158144</v>
      </c>
      <c r="E78" s="30">
        <v>639969</v>
      </c>
      <c r="F78" s="222"/>
      <c r="G78" s="179">
        <v>3.1729641496886618E-2</v>
      </c>
      <c r="H78" s="34"/>
    </row>
    <row r="79" spans="1:8" ht="10.5" customHeight="1" x14ac:dyDescent="0.2">
      <c r="B79" s="16" t="s">
        <v>195</v>
      </c>
      <c r="C79" s="30">
        <v>1140625.6499999999</v>
      </c>
      <c r="D79" s="30">
        <v>433481.8</v>
      </c>
      <c r="E79" s="30">
        <v>1574107.45</v>
      </c>
      <c r="F79" s="222"/>
      <c r="G79" s="179">
        <v>5.1526119174613694E-2</v>
      </c>
      <c r="H79" s="34"/>
    </row>
    <row r="80" spans="1:8" ht="10.5" customHeight="1" x14ac:dyDescent="0.2">
      <c r="B80" s="16" t="s">
        <v>196</v>
      </c>
      <c r="C80" s="30">
        <v>1230</v>
      </c>
      <c r="D80" s="30">
        <v>149</v>
      </c>
      <c r="E80" s="30">
        <v>1379</v>
      </c>
      <c r="F80" s="222"/>
      <c r="G80" s="179">
        <v>0.17062818336162988</v>
      </c>
      <c r="H80" s="34"/>
    </row>
    <row r="81" spans="1:8" ht="10.5" customHeight="1" x14ac:dyDescent="0.2">
      <c r="B81" s="16" t="s">
        <v>197</v>
      </c>
      <c r="C81" s="30">
        <v>455</v>
      </c>
      <c r="D81" s="30">
        <v>31</v>
      </c>
      <c r="E81" s="30">
        <v>486</v>
      </c>
      <c r="F81" s="222"/>
      <c r="G81" s="179">
        <v>0.24935732647814901</v>
      </c>
      <c r="H81" s="34"/>
    </row>
    <row r="82" spans="1:8" s="28" customFormat="1" ht="10.5" customHeight="1" x14ac:dyDescent="0.2">
      <c r="A82" s="24"/>
      <c r="B82" s="16" t="s">
        <v>198</v>
      </c>
      <c r="C82" s="30">
        <v>550</v>
      </c>
      <c r="D82" s="30">
        <v>8720</v>
      </c>
      <c r="E82" s="30">
        <v>9270</v>
      </c>
      <c r="F82" s="222"/>
      <c r="G82" s="179">
        <v>-0.39510603588907012</v>
      </c>
      <c r="H82" s="36"/>
    </row>
    <row r="83" spans="1:8" s="28" customFormat="1" ht="10.5" customHeight="1" x14ac:dyDescent="0.2">
      <c r="A83" s="24"/>
      <c r="B83" s="16" t="s">
        <v>200</v>
      </c>
      <c r="C83" s="46">
        <v>1108</v>
      </c>
      <c r="D83" s="46">
        <v>11751</v>
      </c>
      <c r="E83" s="46">
        <v>12859</v>
      </c>
      <c r="F83" s="222"/>
      <c r="G83" s="190">
        <v>3.2519672394411447E-2</v>
      </c>
      <c r="H83" s="47"/>
    </row>
    <row r="84" spans="1:8" s="28" customFormat="1" ht="10.5" customHeight="1" x14ac:dyDescent="0.2">
      <c r="A84" s="24"/>
      <c r="B84" s="16" t="s">
        <v>201</v>
      </c>
      <c r="C84" s="46">
        <v>68285</v>
      </c>
      <c r="D84" s="46">
        <v>29484</v>
      </c>
      <c r="E84" s="345">
        <v>97769</v>
      </c>
      <c r="F84" s="222"/>
      <c r="G84" s="346">
        <v>5.6185722928009607E-2</v>
      </c>
      <c r="H84" s="47"/>
    </row>
    <row r="85" spans="1:8" s="28" customFormat="1" ht="10.5" customHeight="1" x14ac:dyDescent="0.2">
      <c r="A85" s="24"/>
      <c r="B85" s="16" t="s">
        <v>202</v>
      </c>
      <c r="C85" s="46">
        <v>764281</v>
      </c>
      <c r="D85" s="46">
        <v>57437</v>
      </c>
      <c r="E85" s="345">
        <v>821718</v>
      </c>
      <c r="F85" s="222"/>
      <c r="G85" s="346">
        <v>5.2611487650628286E-2</v>
      </c>
      <c r="H85" s="47"/>
    </row>
    <row r="86" spans="1:8" s="28" customFormat="1" ht="10.5" customHeight="1" x14ac:dyDescent="0.2">
      <c r="A86" s="24"/>
      <c r="B86" s="16" t="s">
        <v>203</v>
      </c>
      <c r="C86" s="46">
        <v>200288</v>
      </c>
      <c r="D86" s="46">
        <v>19932</v>
      </c>
      <c r="E86" s="345">
        <v>220220</v>
      </c>
      <c r="F86" s="222"/>
      <c r="G86" s="346">
        <v>2.1964202016826917E-2</v>
      </c>
      <c r="H86" s="47"/>
    </row>
    <row r="87" spans="1:8" s="28" customFormat="1" ht="10.5" customHeight="1" x14ac:dyDescent="0.2">
      <c r="A87" s="24"/>
      <c r="B87" s="16" t="s">
        <v>204</v>
      </c>
      <c r="C87" s="46">
        <v>151156.21000000002</v>
      </c>
      <c r="D87" s="46">
        <v>1924796.75</v>
      </c>
      <c r="E87" s="345">
        <v>2075952.96</v>
      </c>
      <c r="F87" s="222"/>
      <c r="G87" s="346">
        <v>9.8700561323805447E-2</v>
      </c>
      <c r="H87" s="47"/>
    </row>
    <row r="88" spans="1:8" ht="10.5" customHeight="1" x14ac:dyDescent="0.2">
      <c r="B88" s="16" t="s">
        <v>303</v>
      </c>
      <c r="C88" s="348"/>
      <c r="D88" s="46"/>
      <c r="E88" s="345"/>
      <c r="F88" s="222"/>
      <c r="G88" s="346"/>
      <c r="H88" s="47"/>
    </row>
    <row r="89" spans="1:8" s="28" customFormat="1" ht="11.25" customHeight="1" x14ac:dyDescent="0.2">
      <c r="A89" s="24"/>
      <c r="B89" s="31" t="s">
        <v>278</v>
      </c>
      <c r="C89" s="348"/>
      <c r="D89" s="46"/>
      <c r="E89" s="345"/>
      <c r="F89" s="222"/>
      <c r="G89" s="346"/>
      <c r="H89" s="47"/>
    </row>
    <row r="90" spans="1:8" ht="10.5" customHeight="1" x14ac:dyDescent="0.2">
      <c r="B90" s="16" t="s">
        <v>22</v>
      </c>
      <c r="C90" s="348">
        <v>21126415</v>
      </c>
      <c r="D90" s="46">
        <v>7185272</v>
      </c>
      <c r="E90" s="345">
        <v>28311687</v>
      </c>
      <c r="F90" s="222">
        <v>725715</v>
      </c>
      <c r="G90" s="346">
        <v>1.0402096086475909E-2</v>
      </c>
      <c r="H90" s="47"/>
    </row>
    <row r="91" spans="1:8" ht="10.5" customHeight="1" x14ac:dyDescent="0.2">
      <c r="B91" s="16" t="s">
        <v>23</v>
      </c>
      <c r="C91" s="348">
        <v>296008</v>
      </c>
      <c r="D91" s="46">
        <v>860614</v>
      </c>
      <c r="E91" s="345">
        <v>1156622</v>
      </c>
      <c r="F91" s="222">
        <v>405</v>
      </c>
      <c r="G91" s="346">
        <v>-8.0292748557170057E-2</v>
      </c>
      <c r="H91" s="47"/>
    </row>
    <row r="92" spans="1:8" ht="10.5" customHeight="1" x14ac:dyDescent="0.2">
      <c r="B92" s="33" t="s">
        <v>193</v>
      </c>
      <c r="C92" s="348">
        <v>4755647.4400000013</v>
      </c>
      <c r="D92" s="46">
        <v>2518729.48</v>
      </c>
      <c r="E92" s="46">
        <v>7274376.9200000009</v>
      </c>
      <c r="F92" s="222">
        <v>2113466.5</v>
      </c>
      <c r="G92" s="190">
        <v>5.4347344810092846E-3</v>
      </c>
      <c r="H92" s="47"/>
    </row>
    <row r="93" spans="1:8" ht="10.5" customHeight="1" x14ac:dyDescent="0.2">
      <c r="B93" s="33" t="s">
        <v>194</v>
      </c>
      <c r="C93" s="348">
        <v>11646044</v>
      </c>
      <c r="D93" s="46">
        <v>5854040.5</v>
      </c>
      <c r="E93" s="46">
        <v>17500084.5</v>
      </c>
      <c r="F93" s="222">
        <v>2621415</v>
      </c>
      <c r="G93" s="190">
        <v>2.463794446676526E-2</v>
      </c>
      <c r="H93" s="47"/>
    </row>
    <row r="94" spans="1:8" ht="10.5" customHeight="1" x14ac:dyDescent="0.2">
      <c r="B94" s="33" t="s">
        <v>322</v>
      </c>
      <c r="C94" s="348">
        <v>216346</v>
      </c>
      <c r="D94" s="46">
        <v>563177</v>
      </c>
      <c r="E94" s="46">
        <v>779523</v>
      </c>
      <c r="F94" s="222">
        <v>473249</v>
      </c>
      <c r="G94" s="190">
        <v>5.0099517399547988E-2</v>
      </c>
      <c r="H94" s="47"/>
    </row>
    <row r="95" spans="1:8" ht="10.5" customHeight="1" x14ac:dyDescent="0.2">
      <c r="B95" s="33" t="s">
        <v>324</v>
      </c>
      <c r="C95" s="348">
        <v>731</v>
      </c>
      <c r="D95" s="46">
        <v>376</v>
      </c>
      <c r="E95" s="46">
        <v>1107</v>
      </c>
      <c r="F95" s="222">
        <v>950</v>
      </c>
      <c r="G95" s="190">
        <v>-0.15042210283960089</v>
      </c>
      <c r="H95" s="47"/>
    </row>
    <row r="96" spans="1:8" ht="10.5" customHeight="1" x14ac:dyDescent="0.2">
      <c r="B96" s="33" t="s">
        <v>325</v>
      </c>
      <c r="C96" s="348">
        <v>8211</v>
      </c>
      <c r="D96" s="46">
        <v>695936</v>
      </c>
      <c r="E96" s="46">
        <v>704147</v>
      </c>
      <c r="F96" s="222">
        <v>691040</v>
      </c>
      <c r="G96" s="190">
        <v>6.9171913979996669E-2</v>
      </c>
      <c r="H96" s="47"/>
    </row>
    <row r="97" spans="2:8" ht="10.5" customHeight="1" x14ac:dyDescent="0.2">
      <c r="B97" s="33" t="s">
        <v>320</v>
      </c>
      <c r="C97" s="348">
        <v>1869600</v>
      </c>
      <c r="D97" s="46">
        <v>692872</v>
      </c>
      <c r="E97" s="46">
        <v>2562472</v>
      </c>
      <c r="F97" s="222">
        <v>75867</v>
      </c>
      <c r="G97" s="190">
        <v>-5.0808407343185813E-3</v>
      </c>
      <c r="H97" s="47"/>
    </row>
    <row r="98" spans="2:8" ht="10.5" customHeight="1" x14ac:dyDescent="0.2">
      <c r="B98" s="33" t="s">
        <v>321</v>
      </c>
      <c r="C98" s="348">
        <v>4329986</v>
      </c>
      <c r="D98" s="46">
        <v>1284104</v>
      </c>
      <c r="E98" s="46">
        <v>5614090</v>
      </c>
      <c r="F98" s="222">
        <v>361261</v>
      </c>
      <c r="G98" s="190">
        <v>4.7502760985681736E-2</v>
      </c>
      <c r="H98" s="47"/>
    </row>
    <row r="99" spans="2:8" ht="10.5" customHeight="1" x14ac:dyDescent="0.2">
      <c r="B99" s="33" t="s">
        <v>323</v>
      </c>
      <c r="C99" s="348">
        <v>5221170</v>
      </c>
      <c r="D99" s="46">
        <v>2617575.5</v>
      </c>
      <c r="E99" s="46">
        <v>7838745.5</v>
      </c>
      <c r="F99" s="222">
        <v>1019048</v>
      </c>
      <c r="G99" s="190">
        <v>1.2495862666022095E-2</v>
      </c>
      <c r="H99" s="47"/>
    </row>
    <row r="100" spans="2:8" ht="10.5" customHeight="1" x14ac:dyDescent="0.2">
      <c r="B100" s="16" t="s">
        <v>195</v>
      </c>
      <c r="C100" s="348">
        <v>16401691.439999999</v>
      </c>
      <c r="D100" s="46">
        <v>8372769.9799999995</v>
      </c>
      <c r="E100" s="46">
        <v>24774461.419999998</v>
      </c>
      <c r="F100" s="222">
        <v>4734881.5</v>
      </c>
      <c r="G100" s="190">
        <v>1.8923773636713159E-2</v>
      </c>
      <c r="H100" s="47"/>
    </row>
    <row r="101" spans="2:8" ht="10.5" customHeight="1" x14ac:dyDescent="0.2">
      <c r="B101" s="16" t="s">
        <v>196</v>
      </c>
      <c r="C101" s="348">
        <v>5737</v>
      </c>
      <c r="D101" s="46">
        <v>440</v>
      </c>
      <c r="E101" s="46">
        <v>6177</v>
      </c>
      <c r="F101" s="222">
        <v>18</v>
      </c>
      <c r="G101" s="190">
        <v>-0.26925351946054654</v>
      </c>
      <c r="H101" s="47"/>
    </row>
    <row r="102" spans="2:8" ht="10.5" customHeight="1" x14ac:dyDescent="0.2">
      <c r="B102" s="16" t="s">
        <v>197</v>
      </c>
      <c r="C102" s="348">
        <v>3184</v>
      </c>
      <c r="D102" s="46">
        <v>262</v>
      </c>
      <c r="E102" s="46">
        <v>3446</v>
      </c>
      <c r="F102" s="222">
        <v>8</v>
      </c>
      <c r="G102" s="190">
        <v>-0.21395985401459849</v>
      </c>
      <c r="H102" s="47"/>
    </row>
    <row r="103" spans="2:8" ht="10.5" customHeight="1" x14ac:dyDescent="0.2">
      <c r="B103" s="16" t="s">
        <v>198</v>
      </c>
      <c r="C103" s="348">
        <v>21090</v>
      </c>
      <c r="D103" s="46">
        <v>302957.5</v>
      </c>
      <c r="E103" s="46">
        <v>324047.5</v>
      </c>
      <c r="F103" s="222"/>
      <c r="G103" s="190">
        <v>-0.10068875201194871</v>
      </c>
      <c r="H103" s="47"/>
    </row>
    <row r="104" spans="2:8" ht="10.5" customHeight="1" x14ac:dyDescent="0.2">
      <c r="B104" s="16" t="s">
        <v>200</v>
      </c>
      <c r="C104" s="348">
        <v>6368</v>
      </c>
      <c r="D104" s="46">
        <v>47112</v>
      </c>
      <c r="E104" s="46">
        <v>53480</v>
      </c>
      <c r="F104" s="222">
        <v>15</v>
      </c>
      <c r="G104" s="190">
        <v>4.5143638850889234E-2</v>
      </c>
      <c r="H104" s="47"/>
    </row>
    <row r="105" spans="2:8" ht="10.5" customHeight="1" x14ac:dyDescent="0.2">
      <c r="B105" s="16" t="s">
        <v>201</v>
      </c>
      <c r="C105" s="348">
        <v>448853</v>
      </c>
      <c r="D105" s="46">
        <v>125908</v>
      </c>
      <c r="E105" s="46">
        <v>574761</v>
      </c>
      <c r="F105" s="222">
        <v>7195</v>
      </c>
      <c r="G105" s="190">
        <v>1.8388222182454061E-2</v>
      </c>
      <c r="H105" s="47"/>
    </row>
    <row r="106" spans="2:8" ht="10.5" customHeight="1" x14ac:dyDescent="0.2">
      <c r="B106" s="16" t="s">
        <v>202</v>
      </c>
      <c r="C106" s="348">
        <v>5046866</v>
      </c>
      <c r="D106" s="46">
        <v>315354</v>
      </c>
      <c r="E106" s="46">
        <v>5362220</v>
      </c>
      <c r="F106" s="222">
        <v>2985</v>
      </c>
      <c r="G106" s="190">
        <v>5.4036824539693828E-3</v>
      </c>
      <c r="H106" s="47"/>
    </row>
    <row r="107" spans="2:8" ht="10.5" customHeight="1" x14ac:dyDescent="0.2">
      <c r="B107" s="16" t="s">
        <v>203</v>
      </c>
      <c r="C107" s="348">
        <v>1199293</v>
      </c>
      <c r="D107" s="46">
        <v>94721</v>
      </c>
      <c r="E107" s="46">
        <v>1294014</v>
      </c>
      <c r="F107" s="222">
        <v>16</v>
      </c>
      <c r="G107" s="190">
        <v>-4.2804095038021073E-2</v>
      </c>
      <c r="H107" s="47"/>
    </row>
    <row r="108" spans="2:8" ht="10.5" customHeight="1" x14ac:dyDescent="0.2">
      <c r="B108" s="16" t="s">
        <v>204</v>
      </c>
      <c r="C108" s="348">
        <v>1553391.58</v>
      </c>
      <c r="D108" s="46">
        <v>20142755.920000002</v>
      </c>
      <c r="E108" s="46">
        <v>21696147.500000004</v>
      </c>
      <c r="F108" s="222"/>
      <c r="G108" s="190">
        <v>1.2637236132169605E-2</v>
      </c>
      <c r="H108" s="47"/>
    </row>
    <row r="109" spans="2:8" ht="10.5" customHeight="1" x14ac:dyDescent="0.2">
      <c r="B109" s="21" t="s">
        <v>303</v>
      </c>
      <c r="C109" s="398"/>
      <c r="D109" s="399"/>
      <c r="E109" s="399"/>
      <c r="F109" s="342"/>
      <c r="G109" s="347"/>
      <c r="H109" s="47"/>
    </row>
    <row r="110" spans="2:8" ht="9.75" customHeight="1" x14ac:dyDescent="0.2">
      <c r="B110" s="43"/>
      <c r="C110" s="49"/>
      <c r="D110" s="49"/>
      <c r="E110" s="49"/>
      <c r="F110" s="348"/>
      <c r="G110" s="348"/>
      <c r="H110" s="47"/>
    </row>
    <row r="111" spans="2:8" ht="15" customHeight="1" x14ac:dyDescent="0.25">
      <c r="B111" s="7" t="s">
        <v>288</v>
      </c>
      <c r="C111" s="8"/>
      <c r="D111" s="8"/>
      <c r="E111" s="8"/>
      <c r="F111" s="349"/>
      <c r="G111" s="349"/>
      <c r="H111" s="8"/>
    </row>
    <row r="112" spans="2:8" ht="9.75" customHeight="1" x14ac:dyDescent="0.2">
      <c r="B112" s="9"/>
      <c r="C112" s="261" t="str">
        <f>$C$3</f>
        <v>MOIS DE JANVIER 2024</v>
      </c>
      <c r="D112" s="262"/>
      <c r="F112" s="350"/>
      <c r="G112" s="350"/>
    </row>
    <row r="113" spans="1:8" ht="14.25" customHeight="1" x14ac:dyDescent="0.2">
      <c r="B113" s="12" t="s">
        <v>172</v>
      </c>
      <c r="C113" s="13"/>
      <c r="D113" s="13"/>
      <c r="E113" s="13"/>
      <c r="F113" s="353"/>
      <c r="G113" s="351"/>
      <c r="H113" s="15"/>
    </row>
    <row r="114" spans="1:8" ht="12" customHeight="1" x14ac:dyDescent="0.2">
      <c r="B114" s="16" t="s">
        <v>4</v>
      </c>
      <c r="C114" s="17" t="s">
        <v>1</v>
      </c>
      <c r="D114" s="17" t="s">
        <v>2</v>
      </c>
      <c r="E114" s="18" t="s">
        <v>6</v>
      </c>
      <c r="F114" s="219" t="s">
        <v>3</v>
      </c>
      <c r="G114" s="19" t="str">
        <f>Maladie_mnt!$H$5</f>
        <v>GAM</v>
      </c>
      <c r="H114" s="20"/>
    </row>
    <row r="115" spans="1:8" ht="9.75" customHeight="1" x14ac:dyDescent="0.2">
      <c r="B115" s="21"/>
      <c r="C115" s="45" t="s">
        <v>5</v>
      </c>
      <c r="D115" s="44" t="s">
        <v>5</v>
      </c>
      <c r="E115" s="44"/>
      <c r="F115" s="220" t="s">
        <v>87</v>
      </c>
      <c r="G115" s="22" t="str">
        <f>Maladie_mnt!$H$6</f>
        <v>en %</v>
      </c>
      <c r="H115" s="23"/>
    </row>
    <row r="116" spans="1:8" s="28" customFormat="1" ht="18" customHeight="1" x14ac:dyDescent="0.2">
      <c r="A116" s="24"/>
      <c r="B116" s="52" t="s">
        <v>163</v>
      </c>
      <c r="C116" s="238"/>
      <c r="D116" s="238"/>
      <c r="E116" s="238"/>
      <c r="F116" s="222"/>
      <c r="G116" s="239"/>
      <c r="H116" s="27"/>
    </row>
    <row r="117" spans="1:8" ht="6.75" customHeight="1" x14ac:dyDescent="0.2">
      <c r="B117" s="16"/>
      <c r="C117" s="238"/>
      <c r="D117" s="238"/>
      <c r="E117" s="238"/>
      <c r="F117" s="222"/>
      <c r="G117" s="239"/>
      <c r="H117" s="20"/>
    </row>
    <row r="118" spans="1:8" s="28" customFormat="1" ht="15" customHeight="1" x14ac:dyDescent="0.2">
      <c r="A118" s="54"/>
      <c r="B118" s="31" t="s">
        <v>124</v>
      </c>
      <c r="C118" s="238"/>
      <c r="D118" s="238"/>
      <c r="E118" s="238"/>
      <c r="F118" s="222"/>
      <c r="G118" s="239"/>
      <c r="H118" s="27"/>
    </row>
    <row r="119" spans="1:8" ht="10.5" customHeight="1" x14ac:dyDescent="0.2">
      <c r="A119" s="2"/>
      <c r="B119" s="37" t="s">
        <v>205</v>
      </c>
      <c r="C119" s="238">
        <v>20249525.540000167</v>
      </c>
      <c r="D119" s="238">
        <v>73086301.069999829</v>
      </c>
      <c r="E119" s="238">
        <v>93335826.609999999</v>
      </c>
      <c r="F119" s="222">
        <v>232887.01999999877</v>
      </c>
      <c r="G119" s="239">
        <v>8.0299307365607753E-3</v>
      </c>
      <c r="H119" s="20"/>
    </row>
    <row r="120" spans="1:8" ht="10.5" customHeight="1" x14ac:dyDescent="0.2">
      <c r="A120" s="2"/>
      <c r="B120" s="37" t="s">
        <v>206</v>
      </c>
      <c r="C120" s="238">
        <v>865343.32000000018</v>
      </c>
      <c r="D120" s="238">
        <v>9874816.6099999994</v>
      </c>
      <c r="E120" s="238">
        <v>10740159.93</v>
      </c>
      <c r="F120" s="222"/>
      <c r="G120" s="239"/>
      <c r="H120" s="20"/>
    </row>
    <row r="121" spans="1:8" ht="10.5" customHeight="1" x14ac:dyDescent="0.2">
      <c r="A121" s="2"/>
      <c r="B121" s="37" t="s">
        <v>226</v>
      </c>
      <c r="C121" s="238">
        <v>1447535.7899999919</v>
      </c>
      <c r="D121" s="238">
        <v>10204677.420000019</v>
      </c>
      <c r="E121" s="238">
        <v>11652213.210000008</v>
      </c>
      <c r="F121" s="222"/>
      <c r="G121" s="239"/>
      <c r="H121" s="20"/>
    </row>
    <row r="122" spans="1:8" ht="10.5" hidden="1" customHeight="1" x14ac:dyDescent="0.2">
      <c r="A122" s="2"/>
      <c r="B122" s="37"/>
      <c r="C122" s="238"/>
      <c r="D122" s="238"/>
      <c r="E122" s="238"/>
      <c r="F122" s="222"/>
      <c r="G122" s="239"/>
      <c r="H122" s="20"/>
    </row>
    <row r="123" spans="1:8" ht="10.5" hidden="1" customHeight="1" x14ac:dyDescent="0.2">
      <c r="A123" s="2"/>
      <c r="B123" s="37"/>
      <c r="C123" s="238"/>
      <c r="D123" s="238"/>
      <c r="E123" s="238"/>
      <c r="F123" s="222"/>
      <c r="G123" s="239"/>
      <c r="H123" s="20"/>
    </row>
    <row r="124" spans="1:8" ht="10.5" hidden="1" customHeight="1" x14ac:dyDescent="0.2">
      <c r="A124" s="2"/>
      <c r="B124" s="37"/>
      <c r="C124" s="238"/>
      <c r="D124" s="238"/>
      <c r="E124" s="238"/>
      <c r="F124" s="222"/>
      <c r="G124" s="239"/>
      <c r="H124" s="20"/>
    </row>
    <row r="125" spans="1:8" ht="10.5" hidden="1" customHeight="1" x14ac:dyDescent="0.2">
      <c r="A125" s="2"/>
      <c r="B125" s="16"/>
      <c r="C125" s="238"/>
      <c r="D125" s="238"/>
      <c r="E125" s="238"/>
      <c r="F125" s="222"/>
      <c r="G125" s="239"/>
      <c r="H125" s="20"/>
    </row>
    <row r="126" spans="1:8" s="28" customFormat="1" ht="10.5" customHeight="1" x14ac:dyDescent="0.2">
      <c r="A126" s="54"/>
      <c r="B126" s="35" t="s">
        <v>227</v>
      </c>
      <c r="C126" s="238">
        <v>22564352.650000159</v>
      </c>
      <c r="D126" s="238">
        <v>93168100.099999845</v>
      </c>
      <c r="E126" s="238">
        <v>115732452.75000001</v>
      </c>
      <c r="F126" s="222">
        <v>232887.01999999877</v>
      </c>
      <c r="G126" s="239">
        <v>-0.16210297997057543</v>
      </c>
      <c r="H126" s="27"/>
    </row>
    <row r="127" spans="1:8" ht="7.5" customHeight="1" x14ac:dyDescent="0.2">
      <c r="A127" s="2"/>
      <c r="B127" s="35"/>
      <c r="C127" s="238"/>
      <c r="D127" s="238"/>
      <c r="E127" s="238"/>
      <c r="F127" s="222"/>
      <c r="G127" s="239"/>
      <c r="H127" s="20"/>
    </row>
    <row r="128" spans="1:8" s="28" customFormat="1" ht="15.75" customHeight="1" x14ac:dyDescent="0.2">
      <c r="A128" s="54"/>
      <c r="B128" s="31"/>
      <c r="C128" s="238"/>
      <c r="D128" s="238"/>
      <c r="E128" s="238"/>
      <c r="F128" s="222"/>
      <c r="G128" s="239"/>
      <c r="H128" s="27"/>
    </row>
    <row r="129" spans="1:8" ht="10.5" customHeight="1" x14ac:dyDescent="0.2">
      <c r="A129" s="2"/>
      <c r="B129" s="37" t="s">
        <v>132</v>
      </c>
      <c r="C129" s="238">
        <v>14670990.989999155</v>
      </c>
      <c r="D129" s="238">
        <v>36368673.989999332</v>
      </c>
      <c r="E129" s="238">
        <v>51039664.979998484</v>
      </c>
      <c r="F129" s="222">
        <v>69072.969999999928</v>
      </c>
      <c r="G129" s="239">
        <v>-1.1923124100663762E-2</v>
      </c>
      <c r="H129" s="20"/>
    </row>
    <row r="130" spans="1:8" ht="10.5" customHeight="1" x14ac:dyDescent="0.2">
      <c r="A130" s="2"/>
      <c r="B130" s="37" t="s">
        <v>207</v>
      </c>
      <c r="C130" s="238">
        <v>786052.11000001128</v>
      </c>
      <c r="D130" s="238">
        <v>5568018.8800000176</v>
      </c>
      <c r="E130" s="238">
        <v>6354070.9900000282</v>
      </c>
      <c r="F130" s="222">
        <v>3595456.6100000334</v>
      </c>
      <c r="G130" s="239">
        <v>-1.1529439102040295E-2</v>
      </c>
      <c r="H130" s="20"/>
    </row>
    <row r="131" spans="1:8" ht="10.5" customHeight="1" x14ac:dyDescent="0.2">
      <c r="A131" s="2"/>
      <c r="B131" s="37" t="s">
        <v>208</v>
      </c>
      <c r="C131" s="238">
        <v>93274353.790008351</v>
      </c>
      <c r="D131" s="238">
        <v>35794717.599999018</v>
      </c>
      <c r="E131" s="238">
        <v>129069071.39000736</v>
      </c>
      <c r="F131" s="222">
        <v>1049015.179999992</v>
      </c>
      <c r="G131" s="239">
        <v>2.6319029709299002E-2</v>
      </c>
      <c r="H131" s="20"/>
    </row>
    <row r="132" spans="1:8" ht="10.5" hidden="1" customHeight="1" x14ac:dyDescent="0.2">
      <c r="A132" s="2"/>
      <c r="B132" s="37" t="s">
        <v>209</v>
      </c>
      <c r="C132" s="238"/>
      <c r="D132" s="238"/>
      <c r="E132" s="238"/>
      <c r="F132" s="222"/>
      <c r="G132" s="239"/>
      <c r="H132" s="20"/>
    </row>
    <row r="133" spans="1:8" ht="10.5" hidden="1" customHeight="1" x14ac:dyDescent="0.2">
      <c r="A133" s="2"/>
      <c r="B133" s="37"/>
      <c r="C133" s="238"/>
      <c r="D133" s="238"/>
      <c r="E133" s="238"/>
      <c r="F133" s="222"/>
      <c r="G133" s="239"/>
      <c r="H133" s="20"/>
    </row>
    <row r="134" spans="1:8" ht="10.5" hidden="1" customHeight="1" x14ac:dyDescent="0.2">
      <c r="A134" s="2"/>
      <c r="B134" s="16"/>
      <c r="C134" s="238"/>
      <c r="D134" s="238"/>
      <c r="E134" s="238"/>
      <c r="F134" s="222"/>
      <c r="G134" s="239"/>
      <c r="H134" s="20"/>
    </row>
    <row r="135" spans="1:8" ht="10.5" customHeight="1" x14ac:dyDescent="0.2">
      <c r="A135" s="2"/>
      <c r="B135" s="35" t="s">
        <v>228</v>
      </c>
      <c r="C135" s="238">
        <v>108731396.89000753</v>
      </c>
      <c r="D135" s="238">
        <v>77731486.46999836</v>
      </c>
      <c r="E135" s="238">
        <v>186462883.36000589</v>
      </c>
      <c r="F135" s="222">
        <v>4713544.7600000259</v>
      </c>
      <c r="G135" s="239">
        <v>1.4250071419203314E-2</v>
      </c>
      <c r="H135" s="20"/>
    </row>
    <row r="136" spans="1:8" ht="6.75" customHeight="1" x14ac:dyDescent="0.2">
      <c r="A136" s="2"/>
      <c r="B136" s="35"/>
      <c r="C136" s="238"/>
      <c r="D136" s="238"/>
      <c r="E136" s="238"/>
      <c r="F136" s="222"/>
      <c r="G136" s="239"/>
      <c r="H136" s="20"/>
    </row>
    <row r="137" spans="1:8" s="28" customFormat="1" ht="16.5" customHeight="1" x14ac:dyDescent="0.2">
      <c r="A137" s="54"/>
      <c r="B137" s="31" t="s">
        <v>136</v>
      </c>
      <c r="C137" s="238"/>
      <c r="D137" s="238"/>
      <c r="E137" s="238"/>
      <c r="F137" s="222"/>
      <c r="G137" s="239"/>
      <c r="H137" s="27"/>
    </row>
    <row r="138" spans="1:8" ht="10.5" customHeight="1" x14ac:dyDescent="0.2">
      <c r="A138" s="2"/>
      <c r="B138" s="37" t="s">
        <v>210</v>
      </c>
      <c r="C138" s="238">
        <v>18233254.18000003</v>
      </c>
      <c r="D138" s="238">
        <v>8972976.4000000507</v>
      </c>
      <c r="E138" s="238">
        <v>27206230.580000076</v>
      </c>
      <c r="F138" s="222">
        <v>80986.499999999985</v>
      </c>
      <c r="G138" s="239">
        <v>-5.9820283236338923E-2</v>
      </c>
      <c r="H138" s="20"/>
    </row>
    <row r="139" spans="1:8" ht="10.5" hidden="1" customHeight="1" x14ac:dyDescent="0.2">
      <c r="A139" s="2"/>
      <c r="B139" s="37"/>
      <c r="C139" s="238"/>
      <c r="D139" s="238"/>
      <c r="E139" s="238"/>
      <c r="F139" s="222"/>
      <c r="G139" s="239"/>
      <c r="H139" s="20"/>
    </row>
    <row r="140" spans="1:8" ht="10.5" hidden="1" customHeight="1" x14ac:dyDescent="0.2">
      <c r="A140" s="2"/>
      <c r="B140" s="16"/>
      <c r="C140" s="238"/>
      <c r="D140" s="238"/>
      <c r="E140" s="238"/>
      <c r="F140" s="222"/>
      <c r="G140" s="239"/>
      <c r="H140" s="20"/>
    </row>
    <row r="141" spans="1:8" s="28" customFormat="1" ht="10.5" customHeight="1" x14ac:dyDescent="0.2">
      <c r="A141" s="54"/>
      <c r="B141" s="35" t="s">
        <v>229</v>
      </c>
      <c r="C141" s="238">
        <v>18233254.18000003</v>
      </c>
      <c r="D141" s="238">
        <v>8973021.4000000507</v>
      </c>
      <c r="E141" s="238">
        <v>27206275.580000076</v>
      </c>
      <c r="F141" s="222">
        <v>80986.499999999985</v>
      </c>
      <c r="G141" s="239">
        <v>-5.9820125230210075E-2</v>
      </c>
      <c r="H141" s="27"/>
    </row>
    <row r="142" spans="1:8" ht="7.5" customHeight="1" x14ac:dyDescent="0.2">
      <c r="A142" s="2"/>
      <c r="B142" s="35"/>
      <c r="C142" s="238"/>
      <c r="D142" s="238"/>
      <c r="E142" s="238"/>
      <c r="F142" s="222"/>
      <c r="G142" s="239"/>
      <c r="H142" s="20"/>
    </row>
    <row r="143" spans="1:8" s="28" customFormat="1" ht="16.5" customHeight="1" x14ac:dyDescent="0.2">
      <c r="A143" s="54"/>
      <c r="B143" s="31" t="s">
        <v>141</v>
      </c>
      <c r="C143" s="238"/>
      <c r="D143" s="238"/>
      <c r="E143" s="238"/>
      <c r="F143" s="222"/>
      <c r="G143" s="239"/>
      <c r="H143" s="27"/>
    </row>
    <row r="144" spans="1:8" ht="10.5" customHeight="1" x14ac:dyDescent="0.2">
      <c r="A144" s="2"/>
      <c r="B144" s="37" t="s">
        <v>211</v>
      </c>
      <c r="C144" s="238">
        <v>6842703.3100000368</v>
      </c>
      <c r="D144" s="238">
        <v>1136204.6600000004</v>
      </c>
      <c r="E144" s="238">
        <v>7978907.970000037</v>
      </c>
      <c r="F144" s="222">
        <v>3159.0999999999995</v>
      </c>
      <c r="G144" s="239">
        <v>4.4220699442359512E-2</v>
      </c>
      <c r="H144" s="20"/>
    </row>
    <row r="145" spans="1:8" ht="10.5" hidden="1" customHeight="1" x14ac:dyDescent="0.2">
      <c r="A145" s="2"/>
      <c r="B145" s="37"/>
      <c r="C145" s="53"/>
      <c r="D145" s="53"/>
      <c r="E145" s="53"/>
      <c r="F145" s="222"/>
      <c r="G145" s="239"/>
      <c r="H145" s="20"/>
    </row>
    <row r="146" spans="1:8" s="57" customFormat="1" ht="10.5" hidden="1" customHeight="1" x14ac:dyDescent="0.2">
      <c r="A146" s="6"/>
      <c r="B146" s="16"/>
      <c r="C146" s="55"/>
      <c r="D146" s="55"/>
      <c r="E146" s="55"/>
      <c r="F146" s="222"/>
      <c r="G146" s="182"/>
      <c r="H146" s="56"/>
    </row>
    <row r="147" spans="1:8" s="57" customFormat="1" ht="10.5" customHeight="1" x14ac:dyDescent="0.2">
      <c r="A147" s="6"/>
      <c r="B147" s="35" t="s">
        <v>230</v>
      </c>
      <c r="C147" s="55">
        <v>6842703.3100000368</v>
      </c>
      <c r="D147" s="55">
        <v>1136204.6600000004</v>
      </c>
      <c r="E147" s="55">
        <v>7978907.970000037</v>
      </c>
      <c r="F147" s="222">
        <v>3159.0999999999995</v>
      </c>
      <c r="G147" s="182">
        <v>4.4220699442359512E-2</v>
      </c>
      <c r="H147" s="56"/>
    </row>
    <row r="148" spans="1:8" s="57" customFormat="1" ht="6.75" customHeight="1" x14ac:dyDescent="0.2">
      <c r="A148" s="6"/>
      <c r="B148" s="35"/>
      <c r="C148" s="55"/>
      <c r="D148" s="55"/>
      <c r="E148" s="55"/>
      <c r="F148" s="222"/>
      <c r="G148" s="182"/>
      <c r="H148" s="56"/>
    </row>
    <row r="149" spans="1:8" s="60" customFormat="1" ht="14.25" customHeight="1" x14ac:dyDescent="0.2">
      <c r="A149" s="24"/>
      <c r="B149" s="31" t="s">
        <v>139</v>
      </c>
      <c r="C149" s="55"/>
      <c r="D149" s="55"/>
      <c r="E149" s="55"/>
      <c r="F149" s="222"/>
      <c r="G149" s="182"/>
      <c r="H149" s="59"/>
    </row>
    <row r="150" spans="1:8" s="57" customFormat="1" ht="10.5" customHeight="1" x14ac:dyDescent="0.2">
      <c r="A150" s="6"/>
      <c r="B150" s="37" t="s">
        <v>212</v>
      </c>
      <c r="C150" s="55">
        <v>12376.47</v>
      </c>
      <c r="D150" s="55">
        <v>7452.65</v>
      </c>
      <c r="E150" s="55">
        <v>19829.12</v>
      </c>
      <c r="F150" s="222"/>
      <c r="G150" s="182">
        <v>2.6285566410040762E-2</v>
      </c>
      <c r="H150" s="56"/>
    </row>
    <row r="151" spans="1:8" s="57" customFormat="1" ht="10.5" hidden="1" customHeight="1" x14ac:dyDescent="0.2">
      <c r="A151" s="6"/>
      <c r="B151" s="37"/>
      <c r="C151" s="55"/>
      <c r="D151" s="55"/>
      <c r="E151" s="55"/>
      <c r="F151" s="222"/>
      <c r="G151" s="182"/>
      <c r="H151" s="56"/>
    </row>
    <row r="152" spans="1:8" s="60" customFormat="1" ht="10.5" hidden="1" customHeight="1" x14ac:dyDescent="0.2">
      <c r="A152" s="24"/>
      <c r="B152" s="35" t="s">
        <v>231</v>
      </c>
      <c r="C152" s="55">
        <v>12376.47</v>
      </c>
      <c r="D152" s="55">
        <v>7452.65</v>
      </c>
      <c r="E152" s="55">
        <v>19829.12</v>
      </c>
      <c r="F152" s="222">
        <v>0</v>
      </c>
      <c r="G152" s="182">
        <v>2.6285566410040762E-2</v>
      </c>
      <c r="H152" s="59"/>
    </row>
    <row r="153" spans="1:8" s="57" customFormat="1" ht="8.25" customHeight="1" x14ac:dyDescent="0.2">
      <c r="A153" s="6"/>
      <c r="B153" s="35"/>
      <c r="C153" s="55"/>
      <c r="D153" s="55"/>
      <c r="E153" s="55"/>
      <c r="F153" s="222"/>
      <c r="G153" s="182"/>
      <c r="H153" s="56"/>
    </row>
    <row r="154" spans="1:8" s="60" customFormat="1" ht="17.25" customHeight="1" x14ac:dyDescent="0.2">
      <c r="A154" s="24"/>
      <c r="B154" s="31" t="s">
        <v>122</v>
      </c>
      <c r="C154" s="55"/>
      <c r="D154" s="55"/>
      <c r="E154" s="55"/>
      <c r="F154" s="222"/>
      <c r="G154" s="182"/>
      <c r="H154" s="59"/>
    </row>
    <row r="155" spans="1:8" s="57" customFormat="1" ht="10.5" customHeight="1" x14ac:dyDescent="0.2">
      <c r="A155" s="6"/>
      <c r="B155" s="37" t="s">
        <v>213</v>
      </c>
      <c r="C155" s="55">
        <v>1313.25</v>
      </c>
      <c r="D155" s="55">
        <v>11051.5</v>
      </c>
      <c r="E155" s="55">
        <v>12364.75</v>
      </c>
      <c r="F155" s="222"/>
      <c r="G155" s="182">
        <v>-6.145274719435867E-2</v>
      </c>
      <c r="H155" s="56"/>
    </row>
    <row r="156" spans="1:8" s="57" customFormat="1" ht="10.5" hidden="1" customHeight="1" x14ac:dyDescent="0.2">
      <c r="A156" s="6"/>
      <c r="B156" s="37"/>
      <c r="C156" s="55"/>
      <c r="D156" s="55"/>
      <c r="E156" s="55"/>
      <c r="F156" s="222"/>
      <c r="G156" s="182"/>
      <c r="H156" s="56"/>
    </row>
    <row r="157" spans="1:8" s="57" customFormat="1" ht="12" customHeight="1" x14ac:dyDescent="0.2">
      <c r="A157" s="6"/>
      <c r="B157" s="35" t="s">
        <v>232</v>
      </c>
      <c r="C157" s="55">
        <v>1313.25</v>
      </c>
      <c r="D157" s="55">
        <v>11051.5</v>
      </c>
      <c r="E157" s="55">
        <v>12364.75</v>
      </c>
      <c r="F157" s="222"/>
      <c r="G157" s="182">
        <v>-6.145274719435867E-2</v>
      </c>
      <c r="H157" s="56"/>
    </row>
    <row r="158" spans="1:8" s="57" customFormat="1" x14ac:dyDescent="0.2">
      <c r="A158" s="6"/>
      <c r="B158" s="35"/>
      <c r="C158" s="55"/>
      <c r="D158" s="55"/>
      <c r="E158" s="55"/>
      <c r="F158" s="222"/>
      <c r="G158" s="182"/>
      <c r="H158" s="56"/>
    </row>
    <row r="159" spans="1:8" s="63" customFormat="1" ht="12" x14ac:dyDescent="0.2">
      <c r="A159" s="61"/>
      <c r="B159" s="31" t="s">
        <v>244</v>
      </c>
      <c r="C159" s="191"/>
      <c r="D159" s="191"/>
      <c r="E159" s="191"/>
      <c r="F159" s="222"/>
      <c r="G159" s="182"/>
      <c r="H159" s="62"/>
    </row>
    <row r="160" spans="1:8" s="60" customFormat="1" ht="13.5" customHeight="1" x14ac:dyDescent="0.2">
      <c r="A160" s="24"/>
      <c r="B160" s="37" t="s">
        <v>213</v>
      </c>
      <c r="C160" s="55">
        <v>22.6</v>
      </c>
      <c r="D160" s="55"/>
      <c r="E160" s="55">
        <v>22.6</v>
      </c>
      <c r="F160" s="222"/>
      <c r="G160" s="182">
        <v>0.55862068965517242</v>
      </c>
      <c r="H160" s="59"/>
    </row>
    <row r="161" spans="1:8" s="60" customFormat="1" ht="15" customHeight="1" x14ac:dyDescent="0.2">
      <c r="A161" s="24"/>
      <c r="B161" s="37" t="s">
        <v>205</v>
      </c>
      <c r="C161" s="55">
        <v>400145.8700000004</v>
      </c>
      <c r="D161" s="55">
        <v>1194566.7500000009</v>
      </c>
      <c r="E161" s="55">
        <v>1594712.6200000013</v>
      </c>
      <c r="F161" s="222"/>
      <c r="G161" s="182">
        <v>-1.9571611009696621E-3</v>
      </c>
      <c r="H161" s="59"/>
    </row>
    <row r="162" spans="1:8" s="57" customFormat="1" ht="10.5" customHeight="1" x14ac:dyDescent="0.2">
      <c r="A162" s="6"/>
      <c r="B162" s="37" t="s">
        <v>206</v>
      </c>
      <c r="C162" s="55">
        <v>7438.3</v>
      </c>
      <c r="D162" s="55">
        <v>76995.5</v>
      </c>
      <c r="E162" s="55">
        <v>84433.8</v>
      </c>
      <c r="F162" s="222"/>
      <c r="G162" s="182"/>
      <c r="H162" s="56"/>
    </row>
    <row r="163" spans="1:8" s="57" customFormat="1" ht="10.5" customHeight="1" x14ac:dyDescent="0.2">
      <c r="A163" s="6"/>
      <c r="B163" s="37" t="s">
        <v>127</v>
      </c>
      <c r="C163" s="55">
        <v>30953.200000000012</v>
      </c>
      <c r="D163" s="55">
        <v>184332.60000000009</v>
      </c>
      <c r="E163" s="55">
        <v>215285.8000000001</v>
      </c>
      <c r="F163" s="222"/>
      <c r="G163" s="182"/>
      <c r="H163" s="56"/>
    </row>
    <row r="164" spans="1:8" s="57" customFormat="1" ht="10.5" customHeight="1" x14ac:dyDescent="0.2">
      <c r="A164" s="6"/>
      <c r="B164" s="37" t="s">
        <v>207</v>
      </c>
      <c r="C164" s="55">
        <v>43626.72000000003</v>
      </c>
      <c r="D164" s="55">
        <v>64506.65</v>
      </c>
      <c r="E164" s="55">
        <v>108133.37000000004</v>
      </c>
      <c r="F164" s="222"/>
      <c r="G164" s="182">
        <v>0.21686139443265873</v>
      </c>
      <c r="H164" s="56"/>
    </row>
    <row r="165" spans="1:8" s="57" customFormat="1" ht="10.5" customHeight="1" x14ac:dyDescent="0.2">
      <c r="A165" s="6"/>
      <c r="B165" s="37" t="s">
        <v>208</v>
      </c>
      <c r="C165" s="55">
        <v>3881.5000000000005</v>
      </c>
      <c r="D165" s="55">
        <v>32098.97</v>
      </c>
      <c r="E165" s="55">
        <v>35980.47</v>
      </c>
      <c r="F165" s="222"/>
      <c r="G165" s="182">
        <v>1.3625735277545958E-2</v>
      </c>
      <c r="H165" s="56"/>
    </row>
    <row r="166" spans="1:8" s="57" customFormat="1" ht="10.5" customHeight="1" x14ac:dyDescent="0.2">
      <c r="A166" s="6"/>
      <c r="B166" s="37" t="s">
        <v>209</v>
      </c>
      <c r="C166" s="55">
        <v>199287.91999999987</v>
      </c>
      <c r="D166" s="55">
        <v>101791.82999999999</v>
      </c>
      <c r="E166" s="55">
        <v>301079.74999999983</v>
      </c>
      <c r="F166" s="222"/>
      <c r="G166" s="182">
        <v>0.18593693014527068</v>
      </c>
      <c r="H166" s="56"/>
    </row>
    <row r="167" spans="1:8" s="57" customFormat="1" ht="10.5" customHeight="1" x14ac:dyDescent="0.2">
      <c r="A167" s="6"/>
      <c r="B167" s="37" t="s">
        <v>210</v>
      </c>
      <c r="C167" s="55">
        <v>35260.000000000015</v>
      </c>
      <c r="D167" s="55">
        <v>10055.5</v>
      </c>
      <c r="E167" s="55">
        <v>45315.500000000015</v>
      </c>
      <c r="F167" s="222"/>
      <c r="G167" s="182">
        <v>-7.0462722510081788E-2</v>
      </c>
      <c r="H167" s="56"/>
    </row>
    <row r="168" spans="1:8" s="57" customFormat="1" ht="10.5" customHeight="1" x14ac:dyDescent="0.2">
      <c r="A168" s="6"/>
      <c r="B168" s="37" t="s">
        <v>211</v>
      </c>
      <c r="C168" s="55">
        <v>2275620.7600000026</v>
      </c>
      <c r="D168" s="55">
        <v>266460.07</v>
      </c>
      <c r="E168" s="55">
        <v>2542080.8300000024</v>
      </c>
      <c r="F168" s="222"/>
      <c r="G168" s="182">
        <v>-6.8584989111474925E-2</v>
      </c>
      <c r="H168" s="56"/>
    </row>
    <row r="169" spans="1:8" s="57" customFormat="1" ht="10.5" customHeight="1" x14ac:dyDescent="0.2">
      <c r="A169" s="6"/>
      <c r="B169" s="37" t="s">
        <v>212</v>
      </c>
      <c r="C169" s="55">
        <v>8</v>
      </c>
      <c r="D169" s="55">
        <v>1</v>
      </c>
      <c r="E169" s="55">
        <v>9</v>
      </c>
      <c r="F169" s="222"/>
      <c r="G169" s="182">
        <v>-0.55000000000000004</v>
      </c>
      <c r="H169" s="56"/>
    </row>
    <row r="170" spans="1:8" s="57" customFormat="1" ht="10.5" customHeight="1" x14ac:dyDescent="0.2">
      <c r="A170" s="6"/>
      <c r="B170" s="35" t="s">
        <v>234</v>
      </c>
      <c r="C170" s="55">
        <v>2996813.8700000024</v>
      </c>
      <c r="D170" s="55">
        <v>1931026.8700000013</v>
      </c>
      <c r="E170" s="55">
        <v>4927840.7400000039</v>
      </c>
      <c r="F170" s="222"/>
      <c r="G170" s="182">
        <v>-8.895854000473602E-2</v>
      </c>
      <c r="H170" s="56"/>
    </row>
    <row r="171" spans="1:8" s="57" customFormat="1" ht="9" x14ac:dyDescent="0.15">
      <c r="A171" s="6"/>
      <c r="B171" s="264"/>
      <c r="C171" s="55"/>
      <c r="D171" s="55"/>
      <c r="E171" s="55"/>
      <c r="F171" s="222"/>
      <c r="G171" s="182"/>
      <c r="H171" s="56"/>
    </row>
    <row r="172" spans="1:8" s="57" customFormat="1" x14ac:dyDescent="0.2">
      <c r="A172" s="6"/>
      <c r="B172" s="35" t="s">
        <v>233</v>
      </c>
      <c r="C172" s="55">
        <v>159465050.62000772</v>
      </c>
      <c r="D172" s="55">
        <v>182965224.64999831</v>
      </c>
      <c r="E172" s="55">
        <v>342430275.270006</v>
      </c>
      <c r="F172" s="222">
        <v>5030577.3800000241</v>
      </c>
      <c r="G172" s="182">
        <v>-5.941152866756616E-2</v>
      </c>
      <c r="H172" s="56"/>
    </row>
    <row r="173" spans="1:8" s="60" customFormat="1" x14ac:dyDescent="0.2">
      <c r="A173" s="24"/>
      <c r="B173" s="35"/>
      <c r="C173" s="55"/>
      <c r="D173" s="55"/>
      <c r="E173" s="55"/>
      <c r="F173" s="222"/>
      <c r="G173" s="182"/>
      <c r="H173" s="59"/>
    </row>
    <row r="174" spans="1:8" s="57" customFormat="1" ht="8.25" customHeight="1" x14ac:dyDescent="0.15">
      <c r="A174" s="6"/>
      <c r="B174" s="64"/>
      <c r="C174" s="55"/>
      <c r="D174" s="55"/>
      <c r="E174" s="55"/>
      <c r="F174" s="222"/>
      <c r="G174" s="182"/>
      <c r="H174" s="56"/>
    </row>
    <row r="175" spans="1:8" s="60" customFormat="1" ht="13.5" customHeight="1" x14ac:dyDescent="0.2">
      <c r="A175" s="24"/>
      <c r="B175" s="31" t="s">
        <v>145</v>
      </c>
      <c r="C175" s="55"/>
      <c r="D175" s="55"/>
      <c r="E175" s="55"/>
      <c r="F175" s="222"/>
      <c r="G175" s="182"/>
      <c r="H175" s="59"/>
    </row>
    <row r="176" spans="1:8" s="60" customFormat="1" ht="10.5" customHeight="1" x14ac:dyDescent="0.2">
      <c r="A176" s="24"/>
      <c r="B176" s="37" t="s">
        <v>205</v>
      </c>
      <c r="C176" s="55">
        <v>336809.87</v>
      </c>
      <c r="D176" s="55">
        <v>240293.88999999949</v>
      </c>
      <c r="E176" s="55">
        <v>577103.75999999954</v>
      </c>
      <c r="F176" s="222">
        <v>57553.590000000033</v>
      </c>
      <c r="G176" s="182">
        <v>-1.5942111377156842E-2</v>
      </c>
      <c r="H176" s="59"/>
    </row>
    <row r="177" spans="1:8" s="60" customFormat="1" ht="10.5" customHeight="1" x14ac:dyDescent="0.2">
      <c r="A177" s="24"/>
      <c r="B177" s="37" t="s">
        <v>214</v>
      </c>
      <c r="C177" s="55">
        <v>855820227.95000005</v>
      </c>
      <c r="D177" s="55">
        <v>585918066</v>
      </c>
      <c r="E177" s="55">
        <v>1441738293.95</v>
      </c>
      <c r="F177" s="222">
        <v>96888009</v>
      </c>
      <c r="G177" s="182">
        <v>-3.2114745879131212E-2</v>
      </c>
      <c r="H177" s="59"/>
    </row>
    <row r="178" spans="1:8" s="60" customFormat="1" ht="10.5" customHeight="1" x14ac:dyDescent="0.2">
      <c r="A178" s="24"/>
      <c r="B178" s="37" t="s">
        <v>215</v>
      </c>
      <c r="C178" s="55">
        <v>200976.45</v>
      </c>
      <c r="D178" s="55">
        <v>62579.749999999993</v>
      </c>
      <c r="E178" s="55">
        <v>263556.2</v>
      </c>
      <c r="F178" s="222">
        <v>9176</v>
      </c>
      <c r="G178" s="182">
        <v>-0.72394128000981228</v>
      </c>
      <c r="H178" s="59"/>
    </row>
    <row r="179" spans="1:8" s="60" customFormat="1" ht="10.5" customHeight="1" x14ac:dyDescent="0.2">
      <c r="A179" s="24"/>
      <c r="B179" s="37" t="s">
        <v>216</v>
      </c>
      <c r="C179" s="55">
        <v>256509.86</v>
      </c>
      <c r="D179" s="55">
        <v>163499.29999999999</v>
      </c>
      <c r="E179" s="55">
        <v>420009.16</v>
      </c>
      <c r="F179" s="222">
        <v>21324.579999999998</v>
      </c>
      <c r="G179" s="182">
        <v>-8.190936391586856E-2</v>
      </c>
      <c r="H179" s="59"/>
    </row>
    <row r="180" spans="1:8" s="60" customFormat="1" ht="10.5" customHeight="1" x14ac:dyDescent="0.2">
      <c r="A180" s="24"/>
      <c r="B180" s="37" t="s">
        <v>217</v>
      </c>
      <c r="C180" s="55">
        <v>1600747.2000000263</v>
      </c>
      <c r="D180" s="55">
        <v>1092683.0000000058</v>
      </c>
      <c r="E180" s="55">
        <v>2693430.2000000323</v>
      </c>
      <c r="F180" s="222">
        <v>139968.40000000034</v>
      </c>
      <c r="G180" s="182">
        <v>-8.1975608466999805E-2</v>
      </c>
      <c r="H180" s="59"/>
    </row>
    <row r="181" spans="1:8" s="60" customFormat="1" ht="10.5" hidden="1" customHeight="1" x14ac:dyDescent="0.2">
      <c r="A181" s="24"/>
      <c r="B181" s="37"/>
      <c r="C181" s="55"/>
      <c r="D181" s="55"/>
      <c r="E181" s="55"/>
      <c r="F181" s="222"/>
      <c r="G181" s="182"/>
      <c r="H181" s="59"/>
    </row>
    <row r="182" spans="1:8" s="57" customFormat="1" ht="10.5" hidden="1" customHeight="1" x14ac:dyDescent="0.2">
      <c r="A182" s="6"/>
      <c r="B182" s="37"/>
      <c r="C182" s="55"/>
      <c r="D182" s="55"/>
      <c r="E182" s="55"/>
      <c r="F182" s="222"/>
      <c r="G182" s="182"/>
      <c r="H182" s="56"/>
    </row>
    <row r="183" spans="1:8" s="57" customFormat="1" ht="10.5" hidden="1" customHeight="1" x14ac:dyDescent="0.2">
      <c r="A183" s="6"/>
      <c r="B183" s="16"/>
      <c r="C183" s="55"/>
      <c r="D183" s="55"/>
      <c r="E183" s="55"/>
      <c r="F183" s="222"/>
      <c r="G183" s="182"/>
      <c r="H183" s="56"/>
    </row>
    <row r="184" spans="1:8" s="57" customFormat="1" ht="10.5" hidden="1" customHeight="1" x14ac:dyDescent="0.2">
      <c r="A184" s="6"/>
      <c r="B184" s="37"/>
      <c r="C184" s="55"/>
      <c r="D184" s="55"/>
      <c r="E184" s="55"/>
      <c r="F184" s="222"/>
      <c r="G184" s="182"/>
      <c r="H184" s="56"/>
    </row>
    <row r="185" spans="1:8" s="60" customFormat="1" ht="10.5" hidden="1" customHeight="1" x14ac:dyDescent="0.2">
      <c r="A185" s="24"/>
      <c r="B185" s="16"/>
      <c r="C185" s="55"/>
      <c r="D185" s="55"/>
      <c r="E185" s="55"/>
      <c r="F185" s="222"/>
      <c r="G185" s="182"/>
      <c r="H185" s="59"/>
    </row>
    <row r="186" spans="1:8" ht="10.5" customHeight="1" x14ac:dyDescent="0.2">
      <c r="A186" s="2"/>
      <c r="B186" s="41" t="s">
        <v>235</v>
      </c>
      <c r="C186" s="166">
        <v>858215271.33000016</v>
      </c>
      <c r="D186" s="166">
        <v>587477121.94000006</v>
      </c>
      <c r="E186" s="166">
        <v>1445692393.2700002</v>
      </c>
      <c r="F186" s="342">
        <v>97116031.569999993</v>
      </c>
      <c r="G186" s="194">
        <v>-3.2663473967486922E-2</v>
      </c>
      <c r="H186" s="69"/>
    </row>
    <row r="187" spans="1:8" ht="13.5" hidden="1" customHeight="1" x14ac:dyDescent="0.2">
      <c r="A187" s="2"/>
      <c r="B187" s="195" t="s">
        <v>164</v>
      </c>
      <c r="C187" s="55"/>
      <c r="D187" s="55"/>
      <c r="E187" s="55"/>
      <c r="F187" s="222"/>
      <c r="G187" s="185"/>
      <c r="H187" s="69"/>
    </row>
    <row r="188" spans="1:8" ht="10.5" hidden="1" customHeight="1" x14ac:dyDescent="0.2">
      <c r="A188" s="2"/>
      <c r="B188" s="81"/>
      <c r="C188" s="55"/>
      <c r="D188" s="55"/>
      <c r="E188" s="55"/>
      <c r="F188" s="222"/>
      <c r="G188" s="185"/>
      <c r="H188" s="69"/>
    </row>
    <row r="189" spans="1:8" ht="10.5" hidden="1" customHeight="1" x14ac:dyDescent="0.2">
      <c r="A189" s="2"/>
      <c r="B189" s="82" t="s">
        <v>80</v>
      </c>
      <c r="C189" s="55"/>
      <c r="D189" s="55">
        <v>14268476.106205251</v>
      </c>
      <c r="E189" s="55">
        <v>14268476.106205251</v>
      </c>
      <c r="F189" s="222"/>
      <c r="G189" s="185">
        <v>-6.6078005659684025E-2</v>
      </c>
      <c r="H189" s="69"/>
    </row>
    <row r="190" spans="1:8" ht="10.5" hidden="1" customHeight="1" x14ac:dyDescent="0.2">
      <c r="A190" s="2"/>
      <c r="B190" s="82" t="s">
        <v>81</v>
      </c>
      <c r="C190" s="55"/>
      <c r="D190" s="55">
        <v>10738486.396039605</v>
      </c>
      <c r="E190" s="55">
        <v>10738486.396039605</v>
      </c>
      <c r="F190" s="222"/>
      <c r="G190" s="185">
        <v>6.7863264641832899E-2</v>
      </c>
      <c r="H190" s="69"/>
    </row>
    <row r="191" spans="1:8" ht="10.5" hidden="1" customHeight="1" x14ac:dyDescent="0.2">
      <c r="A191" s="2"/>
      <c r="B191" s="82"/>
      <c r="C191" s="55"/>
      <c r="D191" s="55"/>
      <c r="E191" s="55"/>
      <c r="F191" s="222"/>
      <c r="G191" s="185"/>
      <c r="H191" s="69"/>
    </row>
    <row r="192" spans="1:8" s="28" customFormat="1" ht="27.75" customHeight="1" x14ac:dyDescent="0.2">
      <c r="A192" s="54"/>
      <c r="B192" s="391" t="s">
        <v>165</v>
      </c>
      <c r="C192" s="392"/>
      <c r="D192" s="377">
        <v>27039078.502244856</v>
      </c>
      <c r="E192" s="377">
        <v>27039078.502244856</v>
      </c>
      <c r="F192" s="393"/>
      <c r="G192" s="394">
        <v>-5.5434957592995771E-3</v>
      </c>
      <c r="H192" s="70"/>
    </row>
    <row r="193" spans="1:8" ht="10.5" customHeight="1" x14ac:dyDescent="0.2">
      <c r="A193" s="2"/>
      <c r="B193" s="84"/>
      <c r="C193" s="72"/>
      <c r="D193" s="72"/>
      <c r="E193" s="72"/>
      <c r="F193" s="342"/>
      <c r="G193" s="352"/>
      <c r="H193" s="69"/>
    </row>
    <row r="194" spans="1:8" x14ac:dyDescent="0.2">
      <c r="F194" s="350"/>
      <c r="G194" s="350"/>
    </row>
    <row r="195" spans="1:8" x14ac:dyDescent="0.2">
      <c r="F195" s="350"/>
      <c r="G195" s="350"/>
    </row>
    <row r="196" spans="1:8" x14ac:dyDescent="0.2">
      <c r="F196" s="350"/>
      <c r="G196" s="350"/>
    </row>
    <row r="197" spans="1:8" x14ac:dyDescent="0.2">
      <c r="F197" s="350"/>
      <c r="G197" s="350"/>
    </row>
    <row r="198" spans="1:8" x14ac:dyDescent="0.2">
      <c r="F198" s="350"/>
      <c r="G198" s="350"/>
    </row>
    <row r="199" spans="1:8" x14ac:dyDescent="0.2">
      <c r="F199" s="350"/>
      <c r="G199" s="350"/>
    </row>
    <row r="200" spans="1:8" x14ac:dyDescent="0.2">
      <c r="F200" s="350"/>
      <c r="G200" s="350"/>
    </row>
    <row r="201" spans="1:8" x14ac:dyDescent="0.2">
      <c r="F201" s="350"/>
      <c r="G201" s="350"/>
    </row>
    <row r="202" spans="1:8" x14ac:dyDescent="0.2">
      <c r="F202" s="350"/>
      <c r="G202" s="350"/>
    </row>
    <row r="203" spans="1:8" x14ac:dyDescent="0.2">
      <c r="F203" s="350"/>
      <c r="G203" s="350"/>
    </row>
    <row r="204" spans="1:8" x14ac:dyDescent="0.2">
      <c r="F204" s="350"/>
      <c r="G204" s="350"/>
    </row>
    <row r="205" spans="1:8" x14ac:dyDescent="0.2">
      <c r="F205" s="350"/>
      <c r="G205" s="350"/>
    </row>
    <row r="206" spans="1:8" x14ac:dyDescent="0.2">
      <c r="F206" s="350"/>
      <c r="G206" s="350"/>
    </row>
    <row r="207" spans="1:8" x14ac:dyDescent="0.2">
      <c r="F207" s="350"/>
      <c r="G207" s="350"/>
    </row>
    <row r="208" spans="1:8" x14ac:dyDescent="0.2">
      <c r="F208" s="350"/>
      <c r="G208" s="350"/>
    </row>
    <row r="209" spans="6:7" x14ac:dyDescent="0.2">
      <c r="F209" s="350"/>
      <c r="G209" s="350"/>
    </row>
    <row r="210" spans="6:7" x14ac:dyDescent="0.2">
      <c r="F210" s="350"/>
      <c r="G210" s="350"/>
    </row>
    <row r="211" spans="6:7" x14ac:dyDescent="0.2">
      <c r="F211" s="350"/>
      <c r="G211" s="350"/>
    </row>
    <row r="212" spans="6:7" x14ac:dyDescent="0.2">
      <c r="F212" s="350"/>
      <c r="G212" s="350"/>
    </row>
    <row r="213" spans="6:7" x14ac:dyDescent="0.2">
      <c r="F213" s="350"/>
      <c r="G213" s="350"/>
    </row>
    <row r="214" spans="6:7" x14ac:dyDescent="0.2">
      <c r="F214" s="350"/>
      <c r="G214" s="350"/>
    </row>
    <row r="215" spans="6:7" x14ac:dyDescent="0.2">
      <c r="F215" s="350"/>
      <c r="G215" s="350"/>
    </row>
    <row r="216" spans="6:7" x14ac:dyDescent="0.2">
      <c r="F216" s="350"/>
      <c r="G216" s="350"/>
    </row>
    <row r="217" spans="6:7" x14ac:dyDescent="0.2">
      <c r="F217" s="350"/>
      <c r="G217" s="350"/>
    </row>
    <row r="218" spans="6:7" x14ac:dyDescent="0.2">
      <c r="F218" s="350"/>
      <c r="G218" s="350"/>
    </row>
    <row r="219" spans="6:7" x14ac:dyDescent="0.2">
      <c r="F219" s="350"/>
      <c r="G219" s="350"/>
    </row>
    <row r="220" spans="6:7" x14ac:dyDescent="0.2">
      <c r="F220" s="350"/>
      <c r="G220" s="350"/>
    </row>
    <row r="221" spans="6:7" x14ac:dyDescent="0.2">
      <c r="F221" s="350"/>
      <c r="G221" s="350"/>
    </row>
    <row r="222" spans="6:7" x14ac:dyDescent="0.2">
      <c r="F222" s="350"/>
      <c r="G222" s="350"/>
    </row>
    <row r="223" spans="6:7" x14ac:dyDescent="0.2">
      <c r="F223" s="350"/>
      <c r="G223" s="350"/>
    </row>
    <row r="224" spans="6:7" x14ac:dyDescent="0.2">
      <c r="F224" s="350"/>
      <c r="G224" s="350"/>
    </row>
    <row r="225" spans="6:7" x14ac:dyDescent="0.2">
      <c r="F225" s="350"/>
      <c r="G225" s="350"/>
    </row>
    <row r="226" spans="6:7" x14ac:dyDescent="0.2">
      <c r="F226" s="350"/>
      <c r="G226" s="350"/>
    </row>
    <row r="227" spans="6:7" x14ac:dyDescent="0.2">
      <c r="F227" s="350"/>
      <c r="G227" s="350"/>
    </row>
    <row r="228" spans="6:7" x14ac:dyDescent="0.2">
      <c r="F228" s="350"/>
      <c r="G228" s="350"/>
    </row>
    <row r="229" spans="6:7" x14ac:dyDescent="0.2">
      <c r="F229" s="350"/>
      <c r="G229" s="350"/>
    </row>
    <row r="230" spans="6:7" x14ac:dyDescent="0.2">
      <c r="F230" s="350"/>
      <c r="G230" s="350"/>
    </row>
    <row r="231" spans="6:7" x14ac:dyDescent="0.2">
      <c r="F231" s="350"/>
      <c r="G231" s="350"/>
    </row>
    <row r="232" spans="6:7" x14ac:dyDescent="0.2">
      <c r="F232" s="350"/>
      <c r="G232" s="350"/>
    </row>
    <row r="233" spans="6:7" x14ac:dyDescent="0.2">
      <c r="F233" s="350"/>
      <c r="G233" s="350"/>
    </row>
    <row r="234" spans="6:7" x14ac:dyDescent="0.2">
      <c r="F234" s="350"/>
      <c r="G234" s="350"/>
    </row>
    <row r="235" spans="6:7" x14ac:dyDescent="0.2">
      <c r="F235" s="350"/>
      <c r="G235" s="350"/>
    </row>
    <row r="236" spans="6:7" x14ac:dyDescent="0.2">
      <c r="F236" s="350"/>
      <c r="G236" s="350"/>
    </row>
    <row r="237" spans="6:7" x14ac:dyDescent="0.2">
      <c r="F237" s="350"/>
      <c r="G237" s="350"/>
    </row>
    <row r="238" spans="6:7" x14ac:dyDescent="0.2">
      <c r="F238" s="350"/>
      <c r="G238" s="350"/>
    </row>
    <row r="239" spans="6:7" x14ac:dyDescent="0.2">
      <c r="F239" s="350"/>
      <c r="G239" s="350"/>
    </row>
    <row r="240" spans="6:7" x14ac:dyDescent="0.2">
      <c r="F240" s="350"/>
      <c r="G240" s="350"/>
    </row>
    <row r="241" spans="6:7" x14ac:dyDescent="0.2">
      <c r="F241" s="350"/>
      <c r="G241" s="350"/>
    </row>
    <row r="242" spans="6:7" x14ac:dyDescent="0.2">
      <c r="F242" s="350"/>
      <c r="G242" s="350"/>
    </row>
    <row r="243" spans="6:7" x14ac:dyDescent="0.2">
      <c r="F243" s="350"/>
      <c r="G243" s="350"/>
    </row>
    <row r="244" spans="6:7" x14ac:dyDescent="0.2">
      <c r="F244" s="350"/>
      <c r="G244" s="350"/>
    </row>
    <row r="245" spans="6:7" x14ac:dyDescent="0.2">
      <c r="F245" s="350"/>
      <c r="G245" s="350"/>
    </row>
    <row r="246" spans="6:7" x14ac:dyDescent="0.2">
      <c r="F246" s="350"/>
      <c r="G246" s="350"/>
    </row>
    <row r="247" spans="6:7" x14ac:dyDescent="0.2">
      <c r="F247" s="350"/>
      <c r="G247" s="350"/>
    </row>
    <row r="248" spans="6:7" x14ac:dyDescent="0.2">
      <c r="F248" s="350"/>
      <c r="G248" s="350"/>
    </row>
    <row r="249" spans="6:7" x14ac:dyDescent="0.2">
      <c r="F249" s="350"/>
      <c r="G249" s="350"/>
    </row>
    <row r="250" spans="6:7" x14ac:dyDescent="0.2">
      <c r="F250" s="350"/>
      <c r="G250" s="350"/>
    </row>
    <row r="251" spans="6:7" x14ac:dyDescent="0.2">
      <c r="F251" s="350"/>
      <c r="G251" s="350"/>
    </row>
    <row r="252" spans="6:7" x14ac:dyDescent="0.2">
      <c r="F252" s="350"/>
      <c r="G252" s="350"/>
    </row>
    <row r="253" spans="6:7" x14ac:dyDescent="0.2">
      <c r="F253" s="350"/>
      <c r="G253" s="350"/>
    </row>
    <row r="254" spans="6:7" x14ac:dyDescent="0.2">
      <c r="F254" s="350"/>
      <c r="G254" s="350"/>
    </row>
    <row r="255" spans="6:7" x14ac:dyDescent="0.2">
      <c r="F255" s="350"/>
      <c r="G255" s="350"/>
    </row>
    <row r="256" spans="6:7" x14ac:dyDescent="0.2">
      <c r="F256" s="350"/>
      <c r="G256" s="350"/>
    </row>
    <row r="257" spans="6:7" x14ac:dyDescent="0.2">
      <c r="F257" s="350"/>
      <c r="G257" s="350"/>
    </row>
    <row r="258" spans="6:7" x14ac:dyDescent="0.2">
      <c r="F258" s="350"/>
      <c r="G258" s="350"/>
    </row>
    <row r="259" spans="6:7" x14ac:dyDescent="0.2">
      <c r="F259" s="350"/>
      <c r="G259" s="350"/>
    </row>
    <row r="260" spans="6:7" x14ac:dyDescent="0.2">
      <c r="F260" s="350"/>
      <c r="G260" s="350"/>
    </row>
    <row r="261" spans="6:7" x14ac:dyDescent="0.2">
      <c r="F261" s="350"/>
      <c r="G261" s="350"/>
    </row>
    <row r="262" spans="6:7" x14ac:dyDescent="0.2">
      <c r="F262" s="350"/>
      <c r="G262" s="350"/>
    </row>
    <row r="263" spans="6:7" x14ac:dyDescent="0.2">
      <c r="F263" s="350"/>
      <c r="G263" s="350"/>
    </row>
    <row r="264" spans="6:7" x14ac:dyDescent="0.2">
      <c r="F264" s="350"/>
      <c r="G264" s="350"/>
    </row>
    <row r="265" spans="6:7" x14ac:dyDescent="0.2">
      <c r="F265" s="350"/>
      <c r="G265" s="350"/>
    </row>
    <row r="266" spans="6:7" x14ac:dyDescent="0.2">
      <c r="F266" s="350"/>
      <c r="G266" s="350"/>
    </row>
    <row r="267" spans="6:7" x14ac:dyDescent="0.2">
      <c r="F267" s="350"/>
      <c r="G267" s="350"/>
    </row>
    <row r="268" spans="6:7" x14ac:dyDescent="0.2">
      <c r="F268" s="350"/>
      <c r="G268" s="350"/>
    </row>
    <row r="269" spans="6:7" x14ac:dyDescent="0.2">
      <c r="F269" s="350"/>
      <c r="G269" s="350"/>
    </row>
    <row r="270" spans="6:7" x14ac:dyDescent="0.2">
      <c r="F270" s="350"/>
      <c r="G270" s="350"/>
    </row>
    <row r="271" spans="6:7" x14ac:dyDescent="0.2">
      <c r="F271" s="350"/>
      <c r="G271" s="350"/>
    </row>
    <row r="272" spans="6:7" x14ac:dyDescent="0.2">
      <c r="F272" s="350"/>
      <c r="G272" s="350"/>
    </row>
    <row r="273" spans="6:7" x14ac:dyDescent="0.2">
      <c r="F273" s="350"/>
      <c r="G273" s="350"/>
    </row>
    <row r="274" spans="6:7" x14ac:dyDescent="0.2">
      <c r="F274" s="350"/>
      <c r="G274" s="350"/>
    </row>
    <row r="275" spans="6:7" x14ac:dyDescent="0.2">
      <c r="F275" s="350"/>
      <c r="G275" s="350"/>
    </row>
    <row r="276" spans="6:7" x14ac:dyDescent="0.2">
      <c r="F276" s="350"/>
      <c r="G276" s="350"/>
    </row>
    <row r="277" spans="6:7" x14ac:dyDescent="0.2">
      <c r="F277" s="350"/>
      <c r="G277" s="350"/>
    </row>
    <row r="278" spans="6:7" x14ac:dyDescent="0.2">
      <c r="F278" s="350"/>
      <c r="G278" s="350"/>
    </row>
    <row r="279" spans="6:7" x14ac:dyDescent="0.2">
      <c r="F279" s="350"/>
      <c r="G279" s="350"/>
    </row>
    <row r="280" spans="6:7" x14ac:dyDescent="0.2">
      <c r="F280" s="350"/>
      <c r="G280" s="350"/>
    </row>
    <row r="281" spans="6:7" x14ac:dyDescent="0.2">
      <c r="F281" s="350"/>
      <c r="G281" s="350"/>
    </row>
    <row r="282" spans="6:7" x14ac:dyDescent="0.2">
      <c r="F282" s="350"/>
      <c r="G282" s="350"/>
    </row>
    <row r="283" spans="6:7" x14ac:dyDescent="0.2">
      <c r="F283" s="350"/>
      <c r="G283" s="350"/>
    </row>
    <row r="284" spans="6:7" x14ac:dyDescent="0.2">
      <c r="F284" s="350"/>
      <c r="G284" s="350"/>
    </row>
    <row r="285" spans="6:7" x14ac:dyDescent="0.2">
      <c r="F285" s="350"/>
      <c r="G285" s="350"/>
    </row>
    <row r="286" spans="6:7" x14ac:dyDescent="0.2">
      <c r="F286" s="350"/>
      <c r="G286" s="350"/>
    </row>
    <row r="287" spans="6:7" x14ac:dyDescent="0.2">
      <c r="F287" s="350"/>
      <c r="G287" s="350"/>
    </row>
    <row r="288" spans="6:7" x14ac:dyDescent="0.2">
      <c r="F288" s="350"/>
      <c r="G288" s="350"/>
    </row>
    <row r="289" spans="6:7" x14ac:dyDescent="0.2">
      <c r="F289" s="350"/>
      <c r="G289" s="350"/>
    </row>
    <row r="290" spans="6:7" x14ac:dyDescent="0.2">
      <c r="F290" s="350"/>
      <c r="G290" s="350"/>
    </row>
    <row r="291" spans="6:7" x14ac:dyDescent="0.2">
      <c r="F291" s="350"/>
      <c r="G291" s="350"/>
    </row>
    <row r="292" spans="6:7" x14ac:dyDescent="0.2">
      <c r="F292" s="350"/>
      <c r="G292" s="350"/>
    </row>
    <row r="293" spans="6:7" x14ac:dyDescent="0.2">
      <c r="F293" s="350"/>
      <c r="G293" s="350"/>
    </row>
    <row r="294" spans="6:7" x14ac:dyDescent="0.2">
      <c r="F294" s="350"/>
      <c r="G294" s="350"/>
    </row>
    <row r="295" spans="6:7" x14ac:dyDescent="0.2">
      <c r="F295" s="350"/>
      <c r="G295" s="350"/>
    </row>
    <row r="296" spans="6:7" x14ac:dyDescent="0.2">
      <c r="F296" s="350"/>
      <c r="G296" s="350"/>
    </row>
    <row r="297" spans="6:7" x14ac:dyDescent="0.2">
      <c r="F297" s="350"/>
      <c r="G297" s="350"/>
    </row>
    <row r="298" spans="6:7" x14ac:dyDescent="0.2">
      <c r="F298" s="350"/>
      <c r="G298" s="350"/>
    </row>
    <row r="299" spans="6:7" x14ac:dyDescent="0.2">
      <c r="F299" s="350"/>
      <c r="G299" s="350"/>
    </row>
    <row r="300" spans="6:7" x14ac:dyDescent="0.2">
      <c r="F300" s="350"/>
      <c r="G300" s="350"/>
    </row>
    <row r="301" spans="6:7" x14ac:dyDescent="0.2">
      <c r="F301" s="350"/>
      <c r="G301" s="350"/>
    </row>
    <row r="302" spans="6:7" x14ac:dyDescent="0.2">
      <c r="F302" s="350"/>
      <c r="G302" s="350"/>
    </row>
    <row r="303" spans="6:7" x14ac:dyDescent="0.2">
      <c r="F303" s="350"/>
    </row>
    <row r="304" spans="6:7" x14ac:dyDescent="0.2">
      <c r="F304" s="350"/>
    </row>
    <row r="305" spans="6:6" x14ac:dyDescent="0.2">
      <c r="F305" s="350"/>
    </row>
    <row r="306" spans="6:6" x14ac:dyDescent="0.2">
      <c r="F306" s="350"/>
    </row>
    <row r="307" spans="6:6" x14ac:dyDescent="0.2">
      <c r="F307" s="350"/>
    </row>
    <row r="308" spans="6:6" x14ac:dyDescent="0.2">
      <c r="F308" s="350"/>
    </row>
    <row r="309" spans="6:6" x14ac:dyDescent="0.2">
      <c r="F309" s="350"/>
    </row>
    <row r="310" spans="6:6" x14ac:dyDescent="0.2">
      <c r="F310" s="350"/>
    </row>
    <row r="311" spans="6:6" x14ac:dyDescent="0.2">
      <c r="F311" s="350"/>
    </row>
    <row r="312" spans="6:6" x14ac:dyDescent="0.2">
      <c r="F312" s="350"/>
    </row>
    <row r="313" spans="6:6" x14ac:dyDescent="0.2">
      <c r="F313" s="350"/>
    </row>
    <row r="314" spans="6:6" x14ac:dyDescent="0.2">
      <c r="F314" s="350"/>
    </row>
    <row r="315" spans="6:6" x14ac:dyDescent="0.2">
      <c r="F315" s="350"/>
    </row>
    <row r="316" spans="6:6" x14ac:dyDescent="0.2">
      <c r="F316" s="350"/>
    </row>
    <row r="317" spans="6:6" x14ac:dyDescent="0.2">
      <c r="F317" s="350"/>
    </row>
    <row r="318" spans="6:6" x14ac:dyDescent="0.2">
      <c r="F318" s="350"/>
    </row>
    <row r="319" spans="6:6" x14ac:dyDescent="0.2">
      <c r="F319" s="350"/>
    </row>
    <row r="320" spans="6:6" x14ac:dyDescent="0.2">
      <c r="F320" s="350"/>
    </row>
    <row r="321" spans="6:6" x14ac:dyDescent="0.2">
      <c r="F321" s="350"/>
    </row>
    <row r="322" spans="6:6" x14ac:dyDescent="0.2">
      <c r="F322" s="350"/>
    </row>
    <row r="323" spans="6:6" x14ac:dyDescent="0.2">
      <c r="F323" s="350"/>
    </row>
    <row r="324" spans="6:6" x14ac:dyDescent="0.2">
      <c r="F324" s="350"/>
    </row>
    <row r="325" spans="6:6" x14ac:dyDescent="0.2">
      <c r="F325" s="350"/>
    </row>
    <row r="326" spans="6:6" x14ac:dyDescent="0.2">
      <c r="F326" s="350"/>
    </row>
    <row r="327" spans="6:6" x14ac:dyDescent="0.2">
      <c r="F327" s="350"/>
    </row>
    <row r="328" spans="6:6" x14ac:dyDescent="0.2">
      <c r="F328" s="350"/>
    </row>
    <row r="329" spans="6:6" x14ac:dyDescent="0.2">
      <c r="F329" s="350"/>
    </row>
    <row r="330" spans="6:6" x14ac:dyDescent="0.2">
      <c r="F330" s="350"/>
    </row>
    <row r="331" spans="6:6" x14ac:dyDescent="0.2">
      <c r="F331" s="350"/>
    </row>
    <row r="332" spans="6:6" x14ac:dyDescent="0.2">
      <c r="F332" s="350"/>
    </row>
    <row r="333" spans="6:6" x14ac:dyDescent="0.2">
      <c r="F333" s="350"/>
    </row>
    <row r="334" spans="6:6" x14ac:dyDescent="0.2">
      <c r="F334" s="350"/>
    </row>
    <row r="335" spans="6:6" x14ac:dyDescent="0.2">
      <c r="F335" s="350"/>
    </row>
    <row r="336" spans="6:6" x14ac:dyDescent="0.2">
      <c r="F336" s="350"/>
    </row>
    <row r="337" spans="6:6" x14ac:dyDescent="0.2">
      <c r="F337" s="350"/>
    </row>
    <row r="338" spans="6:6" x14ac:dyDescent="0.2">
      <c r="F338" s="350"/>
    </row>
    <row r="339" spans="6:6" x14ac:dyDescent="0.2">
      <c r="F339" s="350"/>
    </row>
    <row r="340" spans="6:6" x14ac:dyDescent="0.2">
      <c r="F340" s="350"/>
    </row>
    <row r="341" spans="6:6" x14ac:dyDescent="0.2">
      <c r="F341" s="350"/>
    </row>
    <row r="342" spans="6:6" x14ac:dyDescent="0.2">
      <c r="F342" s="350"/>
    </row>
    <row r="343" spans="6:6" x14ac:dyDescent="0.2">
      <c r="F343" s="350"/>
    </row>
    <row r="344" spans="6:6" x14ac:dyDescent="0.2">
      <c r="F344" s="350"/>
    </row>
    <row r="345" spans="6:6" x14ac:dyDescent="0.2">
      <c r="F345" s="350"/>
    </row>
    <row r="346" spans="6:6" x14ac:dyDescent="0.2">
      <c r="F346" s="350"/>
    </row>
    <row r="347" spans="6:6" x14ac:dyDescent="0.2">
      <c r="F347" s="350"/>
    </row>
    <row r="348" spans="6:6" x14ac:dyDescent="0.2">
      <c r="F348" s="350"/>
    </row>
    <row r="349" spans="6:6" x14ac:dyDescent="0.2">
      <c r="F349" s="350"/>
    </row>
    <row r="350" spans="6:6" x14ac:dyDescent="0.2">
      <c r="F350" s="350"/>
    </row>
    <row r="351" spans="6:6" x14ac:dyDescent="0.2">
      <c r="F351" s="350"/>
    </row>
    <row r="352" spans="6:6" x14ac:dyDescent="0.2">
      <c r="F352" s="350"/>
    </row>
    <row r="353" spans="6:6" x14ac:dyDescent="0.2">
      <c r="F353" s="350"/>
    </row>
    <row r="354" spans="6:6" x14ac:dyDescent="0.2">
      <c r="F354" s="350"/>
    </row>
    <row r="355" spans="6:6" x14ac:dyDescent="0.2">
      <c r="F355" s="350"/>
    </row>
    <row r="356" spans="6:6" x14ac:dyDescent="0.2">
      <c r="F356" s="350"/>
    </row>
    <row r="357" spans="6:6" x14ac:dyDescent="0.2">
      <c r="F357" s="350"/>
    </row>
    <row r="358" spans="6:6" x14ac:dyDescent="0.2">
      <c r="F358" s="350"/>
    </row>
  </sheetData>
  <dataConsolidate/>
  <phoneticPr fontId="22" type="noConversion"/>
  <pageMargins left="0.19685039370078741" right="0.19685039370078741" top="0.27559055118110237" bottom="0.19685039370078741" header="0.31496062992125984" footer="0.51181102362204722"/>
  <pageSetup paperSize="9" scale="71" orientation="portrait" r:id="rId1"/>
  <headerFooter alignWithMargins="0">
    <oddFooter xml:space="preserve">&amp;R&amp;8
</oddFooter>
  </headerFooter>
  <rowBreaks count="1" manualBreakCount="1">
    <brk id="109"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
    <tabColor indexed="26"/>
  </sheetPr>
  <dimension ref="A1:J257"/>
  <sheetViews>
    <sheetView showRowColHeaders="0" showZeros="0" view="pageBreakPreview" topLeftCell="A172" zoomScale="115" zoomScaleNormal="100" workbookViewId="0">
      <selection activeCell="C186" sqref="C186:E186"/>
    </sheetView>
  </sheetViews>
  <sheetFormatPr baseColWidth="10" defaultRowHeight="11.25" x14ac:dyDescent="0.2"/>
  <cols>
    <col min="1" max="1" width="4" style="6" customWidth="1"/>
    <col min="2" max="2" width="62.28515625" style="5" customWidth="1"/>
    <col min="3" max="3" width="13" style="3" customWidth="1"/>
    <col min="4" max="4" width="14.7109375" style="3" customWidth="1"/>
    <col min="5" max="5" width="9.140625" style="3" customWidth="1"/>
    <col min="6" max="6" width="2.5703125" style="3" customWidth="1"/>
    <col min="7" max="16384" width="11.42578125" style="5"/>
  </cols>
  <sheetData>
    <row r="1" spans="1:6" ht="9" customHeight="1" x14ac:dyDescent="0.2">
      <c r="A1" s="1"/>
      <c r="D1" s="4"/>
      <c r="E1" s="4"/>
      <c r="F1" s="4"/>
    </row>
    <row r="2" spans="1:6" ht="17.25" customHeight="1" x14ac:dyDescent="0.25">
      <c r="B2" s="7" t="s">
        <v>288</v>
      </c>
      <c r="C2" s="8"/>
      <c r="D2" s="8"/>
      <c r="E2" s="8"/>
      <c r="F2" s="8"/>
    </row>
    <row r="3" spans="1:6" ht="12" customHeight="1" x14ac:dyDescent="0.2">
      <c r="B3" s="9" t="str">
        <f>Maladie_nbre!C3</f>
        <v>MOIS DE JANVIER 2024</v>
      </c>
    </row>
    <row r="4" spans="1:6" ht="14.25" customHeight="1" x14ac:dyDescent="0.2">
      <c r="B4" s="12" t="s">
        <v>174</v>
      </c>
      <c r="C4" s="13"/>
      <c r="D4" s="13"/>
      <c r="E4" s="14"/>
      <c r="F4" s="15"/>
    </row>
    <row r="5" spans="1:6" ht="12" customHeight="1" x14ac:dyDescent="0.2">
      <c r="B5" s="16" t="s">
        <v>4</v>
      </c>
      <c r="C5" s="18" t="s">
        <v>6</v>
      </c>
      <c r="D5" s="219" t="s">
        <v>3</v>
      </c>
      <c r="E5" s="19" t="str">
        <f>Maladie_mnt!$H$5</f>
        <v>GAM</v>
      </c>
      <c r="F5" s="20"/>
    </row>
    <row r="6" spans="1:6" ht="9.75" customHeight="1" x14ac:dyDescent="0.2">
      <c r="B6" s="21"/>
      <c r="C6" s="17"/>
      <c r="D6" s="220" t="s">
        <v>87</v>
      </c>
      <c r="E6" s="22" t="str">
        <f>Maladie_mnt!$H$6</f>
        <v>en %</v>
      </c>
      <c r="F6" s="23"/>
    </row>
    <row r="7" spans="1:6" s="28" customFormat="1" ht="14.25" customHeight="1" x14ac:dyDescent="0.2">
      <c r="A7" s="24"/>
      <c r="B7" s="25" t="s">
        <v>170</v>
      </c>
      <c r="C7" s="192"/>
      <c r="D7" s="228"/>
      <c r="E7" s="193"/>
      <c r="F7" s="27"/>
    </row>
    <row r="8" spans="1:6" ht="6.75" customHeight="1" x14ac:dyDescent="0.2">
      <c r="B8" s="29"/>
      <c r="C8" s="30"/>
      <c r="D8" s="222"/>
      <c r="E8" s="179"/>
      <c r="F8" s="20"/>
    </row>
    <row r="9" spans="1:6" s="28" customFormat="1" ht="10.5" customHeight="1" x14ac:dyDescent="0.2">
      <c r="A9" s="24"/>
      <c r="B9" s="31" t="s">
        <v>88</v>
      </c>
      <c r="C9" s="30"/>
      <c r="D9" s="222"/>
      <c r="E9" s="179"/>
      <c r="F9" s="27"/>
    </row>
    <row r="10" spans="1:6" ht="10.5" customHeight="1" x14ac:dyDescent="0.2">
      <c r="B10" s="16" t="s">
        <v>22</v>
      </c>
      <c r="C10" s="30">
        <v>86533</v>
      </c>
      <c r="D10" s="222">
        <v>563</v>
      </c>
      <c r="E10" s="179">
        <v>-0.10092782112689225</v>
      </c>
      <c r="F10" s="20"/>
    </row>
    <row r="11" spans="1:6" ht="10.5" customHeight="1" x14ac:dyDescent="0.2">
      <c r="B11" s="16" t="s">
        <v>23</v>
      </c>
      <c r="C11" s="30">
        <v>907</v>
      </c>
      <c r="D11" s="222"/>
      <c r="E11" s="179">
        <v>-0.20368744512730463</v>
      </c>
      <c r="F11" s="20"/>
    </row>
    <row r="12" spans="1:6" ht="10.5" customHeight="1" x14ac:dyDescent="0.2">
      <c r="B12" s="16" t="s">
        <v>218</v>
      </c>
      <c r="C12" s="30">
        <v>227</v>
      </c>
      <c r="D12" s="222"/>
      <c r="E12" s="179">
        <v>-6.1295971978984065E-3</v>
      </c>
      <c r="F12" s="20"/>
    </row>
    <row r="13" spans="1:6" ht="10.5" customHeight="1" x14ac:dyDescent="0.2">
      <c r="B13" s="33" t="s">
        <v>193</v>
      </c>
      <c r="C13" s="30">
        <v>6335</v>
      </c>
      <c r="D13" s="222">
        <v>75</v>
      </c>
      <c r="E13" s="179">
        <v>-4.247279322853692E-2</v>
      </c>
      <c r="F13" s="20"/>
    </row>
    <row r="14" spans="1:6" x14ac:dyDescent="0.2">
      <c r="B14" s="33" t="s">
        <v>194</v>
      </c>
      <c r="C14" s="30">
        <v>87</v>
      </c>
      <c r="D14" s="222">
        <v>3</v>
      </c>
      <c r="E14" s="179">
        <v>-2.2471910112359605E-2</v>
      </c>
      <c r="F14" s="20"/>
    </row>
    <row r="15" spans="1:6" x14ac:dyDescent="0.2">
      <c r="B15" s="33" t="s">
        <v>322</v>
      </c>
      <c r="C15" s="30">
        <v>2</v>
      </c>
      <c r="D15" s="222">
        <v>2</v>
      </c>
      <c r="E15" s="179">
        <v>-0.6</v>
      </c>
      <c r="F15" s="20"/>
    </row>
    <row r="16" spans="1:6" x14ac:dyDescent="0.2">
      <c r="B16" s="33" t="s">
        <v>324</v>
      </c>
      <c r="C16" s="30"/>
      <c r="D16" s="222"/>
      <c r="E16" s="179"/>
      <c r="F16" s="20"/>
    </row>
    <row r="17" spans="1:6" x14ac:dyDescent="0.2">
      <c r="B17" s="33" t="s">
        <v>325</v>
      </c>
      <c r="C17" s="30">
        <v>4208</v>
      </c>
      <c r="D17" s="222">
        <v>25</v>
      </c>
      <c r="E17" s="179">
        <v>-5.903398926654746E-2</v>
      </c>
      <c r="F17" s="20"/>
    </row>
    <row r="18" spans="1:6" x14ac:dyDescent="0.2">
      <c r="B18" s="33" t="s">
        <v>320</v>
      </c>
      <c r="C18" s="30">
        <v>3</v>
      </c>
      <c r="D18" s="222">
        <v>0</v>
      </c>
      <c r="E18" s="179">
        <v>0</v>
      </c>
      <c r="F18" s="20"/>
    </row>
    <row r="19" spans="1:6" x14ac:dyDescent="0.2">
      <c r="B19" s="33" t="s">
        <v>321</v>
      </c>
      <c r="C19" s="30">
        <v>2035</v>
      </c>
      <c r="D19" s="222">
        <v>45</v>
      </c>
      <c r="E19" s="179">
        <v>-5.8622374206155348E-3</v>
      </c>
      <c r="F19" s="20"/>
    </row>
    <row r="20" spans="1:6" x14ac:dyDescent="0.2">
      <c r="B20" s="33" t="s">
        <v>323</v>
      </c>
      <c r="C20" s="30">
        <v>6562</v>
      </c>
      <c r="D20" s="222">
        <v>75</v>
      </c>
      <c r="E20" s="179">
        <v>-4.1260008181871255E-2</v>
      </c>
      <c r="F20" s="20"/>
    </row>
    <row r="21" spans="1:6" x14ac:dyDescent="0.2">
      <c r="B21" s="35"/>
      <c r="C21" s="30"/>
      <c r="D21" s="222"/>
      <c r="E21" s="179"/>
      <c r="F21" s="34"/>
    </row>
    <row r="22" spans="1:6" s="28" customFormat="1" ht="10.5" customHeight="1" x14ac:dyDescent="0.2">
      <c r="A22" s="24"/>
      <c r="B22" s="31" t="s">
        <v>102</v>
      </c>
      <c r="C22" s="30"/>
      <c r="D22" s="222"/>
      <c r="E22" s="179"/>
      <c r="F22" s="36"/>
    </row>
    <row r="23" spans="1:6" ht="10.5" customHeight="1" x14ac:dyDescent="0.2">
      <c r="B23" s="16" t="s">
        <v>22</v>
      </c>
      <c r="C23" s="30">
        <v>180615</v>
      </c>
      <c r="D23" s="222">
        <v>32411</v>
      </c>
      <c r="E23" s="179">
        <v>-9.2423420164013503E-2</v>
      </c>
      <c r="F23" s="20"/>
    </row>
    <row r="24" spans="1:6" ht="10.5" customHeight="1" x14ac:dyDescent="0.2">
      <c r="B24" s="16" t="s">
        <v>23</v>
      </c>
      <c r="C24" s="30">
        <v>8</v>
      </c>
      <c r="D24" s="222"/>
      <c r="E24" s="179"/>
      <c r="F24" s="34"/>
    </row>
    <row r="25" spans="1:6" ht="10.5" customHeight="1" x14ac:dyDescent="0.2">
      <c r="B25" s="33" t="s">
        <v>193</v>
      </c>
      <c r="C25" s="30">
        <v>3917</v>
      </c>
      <c r="D25" s="222">
        <v>790</v>
      </c>
      <c r="E25" s="179">
        <v>-0.12711146766501757</v>
      </c>
      <c r="F25" s="34"/>
    </row>
    <row r="26" spans="1:6" ht="10.5" customHeight="1" x14ac:dyDescent="0.2">
      <c r="B26" s="33" t="s">
        <v>194</v>
      </c>
      <c r="C26" s="30">
        <v>105441</v>
      </c>
      <c r="D26" s="222">
        <v>27387</v>
      </c>
      <c r="E26" s="179">
        <v>-4.9464517524881013E-2</v>
      </c>
      <c r="F26" s="34"/>
    </row>
    <row r="27" spans="1:6" ht="10.5" customHeight="1" x14ac:dyDescent="0.2">
      <c r="B27" s="33" t="s">
        <v>322</v>
      </c>
      <c r="C27" s="30">
        <v>626</v>
      </c>
      <c r="D27" s="222">
        <v>392</v>
      </c>
      <c r="E27" s="179">
        <v>-0.1195499296765119</v>
      </c>
      <c r="F27" s="34"/>
    </row>
    <row r="28" spans="1:6" ht="10.5" customHeight="1" x14ac:dyDescent="0.2">
      <c r="B28" s="33" t="s">
        <v>324</v>
      </c>
      <c r="C28" s="30">
        <v>9816</v>
      </c>
      <c r="D28" s="222">
        <v>9636</v>
      </c>
      <c r="E28" s="179">
        <v>-6.4697474988089532E-2</v>
      </c>
      <c r="F28" s="34"/>
    </row>
    <row r="29" spans="1:6" ht="10.5" customHeight="1" x14ac:dyDescent="0.2">
      <c r="B29" s="33" t="s">
        <v>325</v>
      </c>
      <c r="C29" s="30">
        <v>10422</v>
      </c>
      <c r="D29" s="222">
        <v>9728</v>
      </c>
      <c r="E29" s="179">
        <v>-5.0819672131147575E-2</v>
      </c>
      <c r="F29" s="34"/>
    </row>
    <row r="30" spans="1:6" ht="10.5" customHeight="1" x14ac:dyDescent="0.2">
      <c r="B30" s="33" t="s">
        <v>320</v>
      </c>
      <c r="C30" s="30">
        <v>62490</v>
      </c>
      <c r="D30" s="222">
        <v>1326</v>
      </c>
      <c r="E30" s="179">
        <v>-3.5543963082431795E-2</v>
      </c>
      <c r="F30" s="34"/>
    </row>
    <row r="31" spans="1:6" ht="10.5" customHeight="1" x14ac:dyDescent="0.2">
      <c r="B31" s="33" t="s">
        <v>321</v>
      </c>
      <c r="C31" s="30">
        <v>2901</v>
      </c>
      <c r="D31" s="222">
        <v>441</v>
      </c>
      <c r="E31" s="179">
        <v>3.8668098818474661E-2</v>
      </c>
      <c r="F31" s="34"/>
    </row>
    <row r="32" spans="1:6" ht="10.5" customHeight="1" x14ac:dyDescent="0.2">
      <c r="B32" s="33" t="s">
        <v>323</v>
      </c>
      <c r="C32" s="30">
        <v>19186</v>
      </c>
      <c r="D32" s="222">
        <v>5864</v>
      </c>
      <c r="E32" s="179">
        <v>-9.3117791643032688E-2</v>
      </c>
      <c r="F32" s="34"/>
    </row>
    <row r="33" spans="1:6" ht="10.5" customHeight="1" x14ac:dyDescent="0.2">
      <c r="B33" s="16" t="s">
        <v>195</v>
      </c>
      <c r="C33" s="30">
        <v>109358</v>
      </c>
      <c r="D33" s="222">
        <v>28177</v>
      </c>
      <c r="E33" s="179">
        <v>-5.2483464078450504E-2</v>
      </c>
      <c r="F33" s="34"/>
    </row>
    <row r="34" spans="1:6" ht="10.5" customHeight="1" x14ac:dyDescent="0.2">
      <c r="B34" s="16" t="s">
        <v>196</v>
      </c>
      <c r="C34" s="30">
        <v>4</v>
      </c>
      <c r="D34" s="222"/>
      <c r="E34" s="179">
        <v>-0.55555555555555558</v>
      </c>
      <c r="F34" s="34"/>
    </row>
    <row r="35" spans="1:6" ht="10.5" customHeight="1" x14ac:dyDescent="0.2">
      <c r="B35" s="16" t="s">
        <v>197</v>
      </c>
      <c r="C35" s="30">
        <v>3</v>
      </c>
      <c r="D35" s="222"/>
      <c r="E35" s="179"/>
      <c r="F35" s="34"/>
    </row>
    <row r="36" spans="1:6" ht="10.5" customHeight="1" x14ac:dyDescent="0.2">
      <c r="B36" s="16" t="s">
        <v>198</v>
      </c>
      <c r="C36" s="30"/>
      <c r="D36" s="222"/>
      <c r="E36" s="179"/>
      <c r="F36" s="34"/>
    </row>
    <row r="37" spans="1:6" ht="17.25" customHeight="1" x14ac:dyDescent="0.2">
      <c r="B37" s="16" t="s">
        <v>303</v>
      </c>
      <c r="C37" s="30"/>
      <c r="D37" s="222"/>
      <c r="E37" s="179"/>
      <c r="F37" s="34"/>
    </row>
    <row r="38" spans="1:6" s="28" customFormat="1" ht="12" customHeight="1" x14ac:dyDescent="0.2">
      <c r="A38" s="24"/>
      <c r="B38" s="31" t="s">
        <v>113</v>
      </c>
      <c r="C38" s="30"/>
      <c r="D38" s="222"/>
      <c r="E38" s="179"/>
      <c r="F38" s="36"/>
    </row>
    <row r="39" spans="1:6" ht="10.5" customHeight="1" x14ac:dyDescent="0.2">
      <c r="B39" s="16" t="s">
        <v>22</v>
      </c>
      <c r="C39" s="30">
        <v>267148</v>
      </c>
      <c r="D39" s="222">
        <v>32974</v>
      </c>
      <c r="E39" s="179">
        <v>-9.5195678311967624E-2</v>
      </c>
      <c r="F39" s="34"/>
    </row>
    <row r="40" spans="1:6" ht="10.5" customHeight="1" x14ac:dyDescent="0.2">
      <c r="B40" s="16" t="s">
        <v>23</v>
      </c>
      <c r="C40" s="30">
        <v>915</v>
      </c>
      <c r="D40" s="222"/>
      <c r="E40" s="179">
        <v>-0.22391857506361323</v>
      </c>
      <c r="F40" s="34"/>
    </row>
    <row r="41" spans="1:6" s="28" customFormat="1" ht="10.5" customHeight="1" x14ac:dyDescent="0.2">
      <c r="A41" s="24"/>
      <c r="B41" s="33" t="s">
        <v>193</v>
      </c>
      <c r="C41" s="30">
        <v>4144</v>
      </c>
      <c r="D41" s="222">
        <v>790</v>
      </c>
      <c r="E41" s="179">
        <v>-0.12125196149115747</v>
      </c>
      <c r="F41" s="27"/>
    </row>
    <row r="42" spans="1:6" ht="10.5" customHeight="1" x14ac:dyDescent="0.2">
      <c r="B42" s="33" t="s">
        <v>194</v>
      </c>
      <c r="C42" s="343">
        <v>111776</v>
      </c>
      <c r="D42" s="222">
        <v>27462</v>
      </c>
      <c r="E42" s="344">
        <v>-4.9070986183897047E-2</v>
      </c>
      <c r="F42" s="34"/>
    </row>
    <row r="43" spans="1:6" ht="10.5" customHeight="1" x14ac:dyDescent="0.2">
      <c r="B43" s="33" t="s">
        <v>322</v>
      </c>
      <c r="C43" s="343">
        <v>713</v>
      </c>
      <c r="D43" s="222">
        <v>395</v>
      </c>
      <c r="E43" s="344">
        <v>-0.10875000000000001</v>
      </c>
      <c r="F43" s="34"/>
    </row>
    <row r="44" spans="1:6" ht="10.5" customHeight="1" x14ac:dyDescent="0.2">
      <c r="B44" s="33" t="s">
        <v>324</v>
      </c>
      <c r="C44" s="343">
        <v>9818</v>
      </c>
      <c r="D44" s="222">
        <v>9638</v>
      </c>
      <c r="E44" s="344">
        <v>-6.4952380952380984E-2</v>
      </c>
      <c r="F44" s="34"/>
    </row>
    <row r="45" spans="1:6" ht="10.5" customHeight="1" x14ac:dyDescent="0.2">
      <c r="B45" s="33" t="s">
        <v>325</v>
      </c>
      <c r="C45" s="343">
        <v>10422</v>
      </c>
      <c r="D45" s="222">
        <v>9728</v>
      </c>
      <c r="E45" s="344">
        <v>-5.0819672131147575E-2</v>
      </c>
      <c r="F45" s="34"/>
    </row>
    <row r="46" spans="1:6" ht="10.5" customHeight="1" x14ac:dyDescent="0.2">
      <c r="B46" s="33" t="s">
        <v>320</v>
      </c>
      <c r="C46" s="343">
        <v>66698</v>
      </c>
      <c r="D46" s="222">
        <v>1351</v>
      </c>
      <c r="E46" s="344">
        <v>-3.7060564498664572E-2</v>
      </c>
      <c r="F46" s="34"/>
    </row>
    <row r="47" spans="1:6" ht="10.5" customHeight="1" x14ac:dyDescent="0.2">
      <c r="B47" s="33" t="s">
        <v>321</v>
      </c>
      <c r="C47" s="343">
        <v>2904</v>
      </c>
      <c r="D47" s="222">
        <v>441</v>
      </c>
      <c r="E47" s="344">
        <v>3.8626609442059978E-2</v>
      </c>
      <c r="F47" s="34"/>
    </row>
    <row r="48" spans="1:6" ht="10.5" customHeight="1" x14ac:dyDescent="0.2">
      <c r="B48" s="33" t="s">
        <v>323</v>
      </c>
      <c r="C48" s="343">
        <v>21221</v>
      </c>
      <c r="D48" s="222">
        <v>5909</v>
      </c>
      <c r="E48" s="344">
        <v>-8.5419988794552482E-2</v>
      </c>
      <c r="F48" s="34"/>
    </row>
    <row r="49" spans="1:6" ht="10.5" customHeight="1" x14ac:dyDescent="0.2">
      <c r="B49" s="16" t="s">
        <v>196</v>
      </c>
      <c r="C49" s="343">
        <v>115920</v>
      </c>
      <c r="D49" s="222">
        <v>28252</v>
      </c>
      <c r="E49" s="344">
        <v>-5.1855147808192004E-2</v>
      </c>
      <c r="F49" s="34"/>
    </row>
    <row r="50" spans="1:6" s="28" customFormat="1" ht="10.5" customHeight="1" x14ac:dyDescent="0.2">
      <c r="A50" s="24"/>
      <c r="B50" s="16" t="s">
        <v>197</v>
      </c>
      <c r="C50" s="343">
        <v>4</v>
      </c>
      <c r="D50" s="222"/>
      <c r="E50" s="344">
        <v>-0.55555555555555558</v>
      </c>
      <c r="F50" s="27"/>
    </row>
    <row r="51" spans="1:6" ht="10.5" customHeight="1" x14ac:dyDescent="0.2">
      <c r="B51" s="16" t="s">
        <v>198</v>
      </c>
      <c r="C51" s="343">
        <v>3</v>
      </c>
      <c r="D51" s="222"/>
      <c r="E51" s="344"/>
      <c r="F51" s="34"/>
    </row>
    <row r="52" spans="1:6" ht="11.25" customHeight="1" x14ac:dyDescent="0.2">
      <c r="B52" s="16" t="s">
        <v>303</v>
      </c>
      <c r="C52" s="343"/>
      <c r="D52" s="222"/>
      <c r="E52" s="344"/>
      <c r="F52" s="34"/>
    </row>
    <row r="53" spans="1:6" ht="11.25" hidden="1" customHeight="1" x14ac:dyDescent="0.2">
      <c r="B53" s="16"/>
      <c r="C53" s="30"/>
      <c r="D53" s="222"/>
      <c r="E53" s="179"/>
      <c r="F53" s="34"/>
    </row>
    <row r="54" spans="1:6" ht="11.25" customHeight="1" x14ac:dyDescent="0.2">
      <c r="B54" s="31" t="s">
        <v>122</v>
      </c>
      <c r="C54" s="30"/>
      <c r="D54" s="222"/>
      <c r="E54" s="179"/>
      <c r="F54" s="34"/>
    </row>
    <row r="55" spans="1:6" ht="10.5" customHeight="1" x14ac:dyDescent="0.2">
      <c r="B55" s="16" t="s">
        <v>22</v>
      </c>
      <c r="C55" s="30">
        <v>111660</v>
      </c>
      <c r="D55" s="222">
        <v>184</v>
      </c>
      <c r="E55" s="179">
        <v>4.4498283490641111E-2</v>
      </c>
      <c r="F55" s="34"/>
    </row>
    <row r="56" spans="1:6" ht="10.5" customHeight="1" x14ac:dyDescent="0.2">
      <c r="B56" s="16" t="s">
        <v>169</v>
      </c>
      <c r="C56" s="30">
        <v>5608</v>
      </c>
      <c r="D56" s="222"/>
      <c r="E56" s="179">
        <v>-0.12388689267301989</v>
      </c>
      <c r="F56" s="34"/>
    </row>
    <row r="57" spans="1:6" ht="6" customHeight="1" x14ac:dyDescent="0.2">
      <c r="B57" s="35"/>
      <c r="C57" s="30"/>
      <c r="D57" s="222"/>
      <c r="E57" s="179"/>
      <c r="F57" s="34"/>
    </row>
    <row r="58" spans="1:6" s="28" customFormat="1" ht="11.25" customHeight="1" x14ac:dyDescent="0.2">
      <c r="A58" s="24"/>
      <c r="B58" s="31" t="s">
        <v>121</v>
      </c>
      <c r="C58" s="30"/>
      <c r="D58" s="222"/>
      <c r="E58" s="179"/>
      <c r="F58" s="36"/>
    </row>
    <row r="59" spans="1:6" s="28" customFormat="1" ht="10.5" customHeight="1" x14ac:dyDescent="0.2">
      <c r="A59" s="24"/>
      <c r="B59" s="16" t="s">
        <v>22</v>
      </c>
      <c r="C59" s="30">
        <v>1885</v>
      </c>
      <c r="D59" s="222"/>
      <c r="E59" s="179">
        <v>-9.8948374760994273E-2</v>
      </c>
      <c r="F59" s="36"/>
    </row>
    <row r="60" spans="1:6" s="28" customFormat="1" ht="10.5" customHeight="1" x14ac:dyDescent="0.2">
      <c r="A60" s="24"/>
      <c r="B60" s="16" t="s">
        <v>23</v>
      </c>
      <c r="C60" s="30"/>
      <c r="D60" s="222"/>
      <c r="E60" s="179"/>
      <c r="F60" s="36"/>
    </row>
    <row r="61" spans="1:6" s="28" customFormat="1" ht="10.5" customHeight="1" x14ac:dyDescent="0.2">
      <c r="A61" s="24"/>
      <c r="B61" s="16" t="s">
        <v>199</v>
      </c>
      <c r="C61" s="30">
        <v>1673</v>
      </c>
      <c r="D61" s="222"/>
      <c r="E61" s="179">
        <v>-3.4622042700519384E-2</v>
      </c>
      <c r="F61" s="36"/>
    </row>
    <row r="62" spans="1:6" s="28" customFormat="1" ht="10.5" customHeight="1" x14ac:dyDescent="0.2">
      <c r="A62" s="24"/>
      <c r="B62" s="16" t="s">
        <v>200</v>
      </c>
      <c r="C62" s="30">
        <v>104</v>
      </c>
      <c r="D62" s="222"/>
      <c r="E62" s="179">
        <v>0</v>
      </c>
      <c r="F62" s="36"/>
    </row>
    <row r="63" spans="1:6" s="28" customFormat="1" ht="10.5" customHeight="1" x14ac:dyDescent="0.2">
      <c r="A63" s="24"/>
      <c r="B63" s="16" t="s">
        <v>201</v>
      </c>
      <c r="C63" s="30">
        <v>435</v>
      </c>
      <c r="D63" s="222"/>
      <c r="E63" s="179">
        <v>-2.4663677130044803E-2</v>
      </c>
      <c r="F63" s="36"/>
    </row>
    <row r="64" spans="1:6" s="28" customFormat="1" ht="10.5" customHeight="1" x14ac:dyDescent="0.2">
      <c r="A64" s="24"/>
      <c r="B64" s="16" t="s">
        <v>202</v>
      </c>
      <c r="C64" s="30">
        <v>14217</v>
      </c>
      <c r="D64" s="222"/>
      <c r="E64" s="179">
        <v>-7.8855547801814918E-3</v>
      </c>
      <c r="F64" s="36"/>
    </row>
    <row r="65" spans="1:6" s="28" customFormat="1" ht="10.5" customHeight="1" x14ac:dyDescent="0.2">
      <c r="A65" s="24"/>
      <c r="B65" s="16" t="s">
        <v>203</v>
      </c>
      <c r="C65" s="30">
        <v>898</v>
      </c>
      <c r="D65" s="222"/>
      <c r="E65" s="179">
        <v>-3.648068669527893E-2</v>
      </c>
      <c r="F65" s="36"/>
    </row>
    <row r="66" spans="1:6" s="28" customFormat="1" ht="10.5" customHeight="1" x14ac:dyDescent="0.2">
      <c r="A66" s="24"/>
      <c r="B66" s="16" t="s">
        <v>204</v>
      </c>
      <c r="C66" s="30">
        <v>1155</v>
      </c>
      <c r="D66" s="222"/>
      <c r="E66" s="179">
        <v>0.17737003058103973</v>
      </c>
      <c r="F66" s="36"/>
    </row>
    <row r="67" spans="1:6" s="28" customFormat="1" ht="6.75" customHeight="1" x14ac:dyDescent="0.2">
      <c r="A67" s="24"/>
      <c r="B67" s="35"/>
      <c r="C67" s="30"/>
      <c r="D67" s="222"/>
      <c r="E67" s="179"/>
      <c r="F67" s="36"/>
    </row>
    <row r="68" spans="1:6" s="28" customFormat="1" ht="10.5" customHeight="1" x14ac:dyDescent="0.2">
      <c r="A68" s="24"/>
      <c r="B68" s="31" t="s">
        <v>243</v>
      </c>
      <c r="C68" s="30"/>
      <c r="D68" s="222"/>
      <c r="E68" s="179"/>
      <c r="F68" s="36"/>
    </row>
    <row r="69" spans="1:6" s="28" customFormat="1" ht="10.5" customHeight="1" x14ac:dyDescent="0.2">
      <c r="A69" s="24"/>
      <c r="B69" s="16" t="s">
        <v>22</v>
      </c>
      <c r="C69" s="30">
        <v>19797</v>
      </c>
      <c r="D69" s="222"/>
      <c r="E69" s="179">
        <v>3.665497198512857E-2</v>
      </c>
      <c r="F69" s="36"/>
    </row>
    <row r="70" spans="1:6" s="28" customFormat="1" ht="10.5" customHeight="1" x14ac:dyDescent="0.2">
      <c r="A70" s="24"/>
      <c r="B70" s="16" t="s">
        <v>23</v>
      </c>
      <c r="C70" s="30">
        <v>885</v>
      </c>
      <c r="D70" s="222"/>
      <c r="E70" s="179">
        <v>-3.4896401308615044E-2</v>
      </c>
      <c r="F70" s="36"/>
    </row>
    <row r="71" spans="1:6" s="28" customFormat="1" ht="10.5" customHeight="1" x14ac:dyDescent="0.2">
      <c r="A71" s="24"/>
      <c r="B71" s="33" t="s">
        <v>193</v>
      </c>
      <c r="C71" s="30">
        <v>2132</v>
      </c>
      <c r="D71" s="222"/>
      <c r="E71" s="179">
        <v>0.15680954964731408</v>
      </c>
      <c r="F71" s="36"/>
    </row>
    <row r="72" spans="1:6" s="28" customFormat="1" ht="10.5" customHeight="1" x14ac:dyDescent="0.2">
      <c r="A72" s="24"/>
      <c r="B72" s="33" t="s">
        <v>194</v>
      </c>
      <c r="C72" s="30">
        <v>3618</v>
      </c>
      <c r="D72" s="222"/>
      <c r="E72" s="179">
        <v>8.6423194870364206E-3</v>
      </c>
      <c r="F72" s="36"/>
    </row>
    <row r="73" spans="1:6" s="28" customFormat="1" ht="10.5" customHeight="1" x14ac:dyDescent="0.2">
      <c r="A73" s="24"/>
      <c r="B73" s="33" t="s">
        <v>322</v>
      </c>
      <c r="C73" s="30">
        <v>21</v>
      </c>
      <c r="D73" s="222"/>
      <c r="E73" s="179">
        <v>-0.32258064516129037</v>
      </c>
      <c r="F73" s="36"/>
    </row>
    <row r="74" spans="1:6" s="28" customFormat="1" ht="10.5" customHeight="1" x14ac:dyDescent="0.2">
      <c r="A74" s="24"/>
      <c r="B74" s="33" t="s">
        <v>324</v>
      </c>
      <c r="C74" s="30">
        <v>255</v>
      </c>
      <c r="D74" s="222"/>
      <c r="E74" s="179">
        <v>0</v>
      </c>
      <c r="F74" s="36"/>
    </row>
    <row r="75" spans="1:6" s="28" customFormat="1" ht="10.5" customHeight="1" x14ac:dyDescent="0.2">
      <c r="A75" s="24"/>
      <c r="B75" s="33" t="s">
        <v>325</v>
      </c>
      <c r="C75" s="30">
        <v>165</v>
      </c>
      <c r="D75" s="222"/>
      <c r="E75" s="179">
        <v>-9.3406593406593408E-2</v>
      </c>
      <c r="F75" s="36"/>
    </row>
    <row r="76" spans="1:6" s="28" customFormat="1" ht="10.5" customHeight="1" x14ac:dyDescent="0.2">
      <c r="A76" s="24"/>
      <c r="B76" s="33" t="s">
        <v>320</v>
      </c>
      <c r="C76" s="30">
        <v>662</v>
      </c>
      <c r="D76" s="222"/>
      <c r="E76" s="179">
        <v>0.20145190562613435</v>
      </c>
      <c r="F76" s="36"/>
    </row>
    <row r="77" spans="1:6" s="28" customFormat="1" ht="10.5" customHeight="1" x14ac:dyDescent="0.2">
      <c r="A77" s="24"/>
      <c r="B77" s="33" t="s">
        <v>321</v>
      </c>
      <c r="C77" s="30">
        <v>427</v>
      </c>
      <c r="D77" s="222"/>
      <c r="E77" s="179">
        <v>0.14477211796246658</v>
      </c>
      <c r="F77" s="36"/>
    </row>
    <row r="78" spans="1:6" s="28" customFormat="1" ht="10.5" customHeight="1" x14ac:dyDescent="0.2">
      <c r="A78" s="24"/>
      <c r="B78" s="33" t="s">
        <v>323</v>
      </c>
      <c r="C78" s="30">
        <v>2088</v>
      </c>
      <c r="D78" s="222"/>
      <c r="E78" s="179">
        <v>-4.8747152619589951E-2</v>
      </c>
      <c r="F78" s="36"/>
    </row>
    <row r="79" spans="1:6" s="28" customFormat="1" ht="10.5" customHeight="1" x14ac:dyDescent="0.2">
      <c r="A79" s="24"/>
      <c r="B79" s="16" t="s">
        <v>195</v>
      </c>
      <c r="C79" s="30">
        <v>5750</v>
      </c>
      <c r="D79" s="222"/>
      <c r="E79" s="179">
        <v>5.8931860036832484E-2</v>
      </c>
      <c r="F79" s="36"/>
    </row>
    <row r="80" spans="1:6" s="28" customFormat="1" ht="10.5" customHeight="1" x14ac:dyDescent="0.2">
      <c r="A80" s="24"/>
      <c r="B80" s="16" t="s">
        <v>196</v>
      </c>
      <c r="C80" s="30">
        <v>8</v>
      </c>
      <c r="D80" s="222"/>
      <c r="E80" s="179">
        <v>0.14285714285714279</v>
      </c>
      <c r="F80" s="36"/>
    </row>
    <row r="81" spans="1:6" s="28" customFormat="1" ht="10.5" customHeight="1" x14ac:dyDescent="0.2">
      <c r="A81" s="24"/>
      <c r="B81" s="16" t="s">
        <v>197</v>
      </c>
      <c r="C81" s="30"/>
      <c r="D81" s="222"/>
      <c r="E81" s="179"/>
      <c r="F81" s="36"/>
    </row>
    <row r="82" spans="1:6" s="28" customFormat="1" ht="10.5" customHeight="1" x14ac:dyDescent="0.2">
      <c r="A82" s="24"/>
      <c r="B82" s="16" t="s">
        <v>198</v>
      </c>
      <c r="C82" s="343"/>
      <c r="D82" s="222"/>
      <c r="E82" s="344"/>
      <c r="F82" s="36"/>
    </row>
    <row r="83" spans="1:6" ht="10.5" customHeight="1" x14ac:dyDescent="0.2">
      <c r="B83" s="16" t="s">
        <v>200</v>
      </c>
      <c r="C83" s="343">
        <v>37</v>
      </c>
      <c r="D83" s="222"/>
      <c r="E83" s="344">
        <v>-9.7560975609756073E-2</v>
      </c>
      <c r="F83" s="34"/>
    </row>
    <row r="84" spans="1:6" ht="10.5" customHeight="1" x14ac:dyDescent="0.2">
      <c r="B84" s="16" t="s">
        <v>201</v>
      </c>
      <c r="C84" s="343">
        <v>126</v>
      </c>
      <c r="D84" s="222"/>
      <c r="E84" s="344">
        <v>-3.8167938931297662E-2</v>
      </c>
      <c r="F84" s="20"/>
    </row>
    <row r="85" spans="1:6" ht="10.5" customHeight="1" x14ac:dyDescent="0.2">
      <c r="B85" s="16" t="s">
        <v>202</v>
      </c>
      <c r="C85" s="343">
        <v>3056</v>
      </c>
      <c r="D85" s="222"/>
      <c r="E85" s="344">
        <v>0.14371257485029942</v>
      </c>
      <c r="F85" s="34"/>
    </row>
    <row r="86" spans="1:6" ht="10.5" customHeight="1" x14ac:dyDescent="0.2">
      <c r="B86" s="16" t="s">
        <v>203</v>
      </c>
      <c r="C86" s="343">
        <v>349</v>
      </c>
      <c r="D86" s="222"/>
      <c r="E86" s="344">
        <v>5.1204819277108404E-2</v>
      </c>
      <c r="F86" s="34"/>
    </row>
    <row r="87" spans="1:6" ht="10.5" customHeight="1" x14ac:dyDescent="0.2">
      <c r="B87" s="16" t="s">
        <v>204</v>
      </c>
      <c r="C87" s="343"/>
      <c r="D87" s="222"/>
      <c r="E87" s="344"/>
      <c r="F87" s="34"/>
    </row>
    <row r="88" spans="1:6" s="28" customFormat="1" ht="14.25" customHeight="1" x14ac:dyDescent="0.2">
      <c r="A88" s="24"/>
      <c r="B88" s="16" t="s">
        <v>303</v>
      </c>
      <c r="C88" s="345"/>
      <c r="D88" s="222"/>
      <c r="E88" s="346"/>
      <c r="F88" s="47"/>
    </row>
    <row r="89" spans="1:6" s="28" customFormat="1" ht="12" customHeight="1" x14ac:dyDescent="0.2">
      <c r="A89" s="24"/>
      <c r="B89" s="31" t="s">
        <v>278</v>
      </c>
      <c r="C89" s="345"/>
      <c r="D89" s="222"/>
      <c r="E89" s="346"/>
      <c r="F89" s="47"/>
    </row>
    <row r="90" spans="1:6" ht="10.5" customHeight="1" x14ac:dyDescent="0.2">
      <c r="B90" s="16" t="s">
        <v>22</v>
      </c>
      <c r="C90" s="345">
        <v>400490</v>
      </c>
      <c r="D90" s="222">
        <v>33158</v>
      </c>
      <c r="E90" s="346">
        <v>-5.3991170363791419E-2</v>
      </c>
      <c r="F90" s="47"/>
    </row>
    <row r="91" spans="1:6" s="28" customFormat="1" ht="10.5" customHeight="1" x14ac:dyDescent="0.2">
      <c r="A91" s="24"/>
      <c r="B91" s="16" t="s">
        <v>169</v>
      </c>
      <c r="C91" s="345">
        <v>7408</v>
      </c>
      <c r="D91" s="222"/>
      <c r="E91" s="346">
        <v>-0.12816288101682949</v>
      </c>
      <c r="F91" s="47"/>
    </row>
    <row r="92" spans="1:6" ht="10.5" customHeight="1" x14ac:dyDescent="0.2">
      <c r="B92" s="33" t="s">
        <v>193</v>
      </c>
      <c r="C92" s="345">
        <v>37147</v>
      </c>
      <c r="D92" s="222">
        <v>826</v>
      </c>
      <c r="E92" s="346">
        <v>9.2019237553208955E-2</v>
      </c>
      <c r="F92" s="47"/>
    </row>
    <row r="93" spans="1:6" ht="10.5" customHeight="1" x14ac:dyDescent="0.2">
      <c r="B93" s="33" t="s">
        <v>194</v>
      </c>
      <c r="C93" s="46">
        <v>115394</v>
      </c>
      <c r="D93" s="222">
        <v>27462</v>
      </c>
      <c r="E93" s="190">
        <v>-4.7361946983018433E-2</v>
      </c>
      <c r="F93" s="47"/>
    </row>
    <row r="94" spans="1:6" ht="10.5" customHeight="1" x14ac:dyDescent="0.2">
      <c r="B94" s="33" t="s">
        <v>322</v>
      </c>
      <c r="C94" s="46">
        <v>734</v>
      </c>
      <c r="D94" s="222">
        <v>395</v>
      </c>
      <c r="E94" s="190">
        <v>-0.11672683513838744</v>
      </c>
      <c r="F94" s="47"/>
    </row>
    <row r="95" spans="1:6" ht="10.5" customHeight="1" x14ac:dyDescent="0.2">
      <c r="B95" s="33" t="s">
        <v>324</v>
      </c>
      <c r="C95" s="46">
        <v>10073</v>
      </c>
      <c r="D95" s="222">
        <v>9638</v>
      </c>
      <c r="E95" s="190">
        <v>-6.3412366341236592E-2</v>
      </c>
      <c r="F95" s="47"/>
    </row>
    <row r="96" spans="1:6" ht="10.5" customHeight="1" x14ac:dyDescent="0.2">
      <c r="B96" s="33" t="s">
        <v>325</v>
      </c>
      <c r="C96" s="46">
        <v>10587</v>
      </c>
      <c r="D96" s="222">
        <v>9728</v>
      </c>
      <c r="E96" s="190">
        <v>-5.1514065579645218E-2</v>
      </c>
      <c r="F96" s="47"/>
    </row>
    <row r="97" spans="2:6" ht="10.5" customHeight="1" x14ac:dyDescent="0.2">
      <c r="B97" s="33" t="s">
        <v>320</v>
      </c>
      <c r="C97" s="46">
        <v>67360</v>
      </c>
      <c r="D97" s="222">
        <v>1351</v>
      </c>
      <c r="E97" s="190">
        <v>-3.5178182651541157E-2</v>
      </c>
      <c r="F97" s="47"/>
    </row>
    <row r="98" spans="2:6" ht="10.5" customHeight="1" x14ac:dyDescent="0.2">
      <c r="B98" s="33" t="s">
        <v>321</v>
      </c>
      <c r="C98" s="46">
        <v>3331</v>
      </c>
      <c r="D98" s="222">
        <v>441</v>
      </c>
      <c r="E98" s="190">
        <v>5.1120227201009838E-2</v>
      </c>
      <c r="F98" s="47"/>
    </row>
    <row r="99" spans="2:6" ht="10.5" customHeight="1" x14ac:dyDescent="0.2">
      <c r="B99" s="33" t="s">
        <v>323</v>
      </c>
      <c r="C99" s="46">
        <v>23309</v>
      </c>
      <c r="D99" s="222">
        <v>5909</v>
      </c>
      <c r="E99" s="190">
        <v>-8.2250570911095333E-2</v>
      </c>
      <c r="F99" s="47"/>
    </row>
    <row r="100" spans="2:6" ht="10.5" customHeight="1" x14ac:dyDescent="0.2">
      <c r="B100" s="16" t="s">
        <v>195</v>
      </c>
      <c r="C100" s="46">
        <v>152541</v>
      </c>
      <c r="D100" s="222">
        <v>28288</v>
      </c>
      <c r="E100" s="190">
        <v>-1.6802042955169072E-2</v>
      </c>
      <c r="F100" s="47"/>
    </row>
    <row r="101" spans="2:6" ht="10.5" customHeight="1" x14ac:dyDescent="0.2">
      <c r="B101" s="16" t="s">
        <v>196</v>
      </c>
      <c r="C101" s="46">
        <v>12</v>
      </c>
      <c r="D101" s="222"/>
      <c r="E101" s="190">
        <v>-0.25</v>
      </c>
      <c r="F101" s="47"/>
    </row>
    <row r="102" spans="2:6" ht="10.5" customHeight="1" x14ac:dyDescent="0.2">
      <c r="B102" s="16" t="s">
        <v>197</v>
      </c>
      <c r="C102" s="46">
        <v>3</v>
      </c>
      <c r="D102" s="222"/>
      <c r="E102" s="190"/>
      <c r="F102" s="47"/>
    </row>
    <row r="103" spans="2:6" ht="10.5" customHeight="1" x14ac:dyDescent="0.2">
      <c r="B103" s="16" t="s">
        <v>198</v>
      </c>
      <c r="C103" s="46"/>
      <c r="D103" s="222"/>
      <c r="E103" s="190"/>
      <c r="F103" s="47"/>
    </row>
    <row r="104" spans="2:6" ht="10.5" customHeight="1" x14ac:dyDescent="0.2">
      <c r="B104" s="16" t="s">
        <v>200</v>
      </c>
      <c r="C104" s="46">
        <v>141</v>
      </c>
      <c r="D104" s="222"/>
      <c r="E104" s="190">
        <v>-2.7586206896551779E-2</v>
      </c>
      <c r="F104" s="47"/>
    </row>
    <row r="105" spans="2:6" ht="10.5" customHeight="1" x14ac:dyDescent="0.2">
      <c r="B105" s="16" t="s">
        <v>201</v>
      </c>
      <c r="C105" s="46">
        <v>561</v>
      </c>
      <c r="D105" s="222"/>
      <c r="E105" s="190">
        <v>-2.7729636048526851E-2</v>
      </c>
      <c r="F105" s="47"/>
    </row>
    <row r="106" spans="2:6" ht="10.5" customHeight="1" x14ac:dyDescent="0.2">
      <c r="B106" s="16" t="s">
        <v>202</v>
      </c>
      <c r="C106" s="46">
        <v>17273</v>
      </c>
      <c r="D106" s="222"/>
      <c r="E106" s="190">
        <v>1.5939301258675487E-2</v>
      </c>
      <c r="F106" s="47"/>
    </row>
    <row r="107" spans="2:6" ht="10.5" customHeight="1" x14ac:dyDescent="0.2">
      <c r="B107" s="16" t="s">
        <v>203</v>
      </c>
      <c r="C107" s="46">
        <v>1247</v>
      </c>
      <c r="D107" s="222"/>
      <c r="E107" s="190">
        <v>-1.3449367088607556E-2</v>
      </c>
      <c r="F107" s="47"/>
    </row>
    <row r="108" spans="2:6" ht="10.5" customHeight="1" x14ac:dyDescent="0.2">
      <c r="B108" s="16" t="s">
        <v>204</v>
      </c>
      <c r="C108" s="46">
        <v>1155</v>
      </c>
      <c r="D108" s="222"/>
      <c r="E108" s="190">
        <v>7.8534031413612926E-3</v>
      </c>
      <c r="F108" s="47"/>
    </row>
    <row r="109" spans="2:6" ht="10.5" customHeight="1" x14ac:dyDescent="0.2">
      <c r="B109" s="21" t="s">
        <v>303</v>
      </c>
      <c r="C109" s="399"/>
      <c r="D109" s="342"/>
      <c r="E109" s="347"/>
      <c r="F109" s="47"/>
    </row>
    <row r="110" spans="2:6" ht="13.5" customHeight="1" x14ac:dyDescent="0.2">
      <c r="B110" s="43"/>
      <c r="D110" s="350"/>
      <c r="E110" s="350"/>
      <c r="F110" s="51"/>
    </row>
    <row r="111" spans="2:6" ht="15" customHeight="1" x14ac:dyDescent="0.25">
      <c r="B111" s="7" t="s">
        <v>288</v>
      </c>
      <c r="C111" s="8"/>
      <c r="D111" s="349"/>
      <c r="E111" s="349"/>
      <c r="F111" s="8"/>
    </row>
    <row r="112" spans="2:6" ht="9.75" customHeight="1" x14ac:dyDescent="0.2">
      <c r="B112" s="9" t="str">
        <f>B3</f>
        <v>MOIS DE JANVIER 2024</v>
      </c>
      <c r="D112" s="350"/>
      <c r="E112" s="350"/>
    </row>
    <row r="113" spans="1:6" ht="14.25" customHeight="1" x14ac:dyDescent="0.2">
      <c r="B113" s="12" t="s">
        <v>174</v>
      </c>
      <c r="C113" s="13"/>
      <c r="D113" s="353"/>
      <c r="E113" s="351"/>
      <c r="F113" s="15"/>
    </row>
    <row r="114" spans="1:6" ht="12" customHeight="1" x14ac:dyDescent="0.2">
      <c r="B114" s="16" t="s">
        <v>4</v>
      </c>
      <c r="C114" s="18" t="s">
        <v>6</v>
      </c>
      <c r="D114" s="219" t="s">
        <v>3</v>
      </c>
      <c r="E114" s="19" t="str">
        <f>Maladie_mnt!$H$5</f>
        <v>GAM</v>
      </c>
      <c r="F114" s="20"/>
    </row>
    <row r="115" spans="1:6" ht="9.75" customHeight="1" x14ac:dyDescent="0.2">
      <c r="B115" s="21"/>
      <c r="C115" s="45"/>
      <c r="D115" s="220" t="s">
        <v>87</v>
      </c>
      <c r="E115" s="22" t="str">
        <f>Maladie_mnt!$H$6</f>
        <v>en %</v>
      </c>
      <c r="F115" s="23"/>
    </row>
    <row r="116" spans="1:6" s="28" customFormat="1" ht="18" customHeight="1" x14ac:dyDescent="0.2">
      <c r="A116" s="24"/>
      <c r="B116" s="52" t="s">
        <v>163</v>
      </c>
      <c r="C116" s="238"/>
      <c r="D116" s="222"/>
      <c r="E116" s="239"/>
      <c r="F116" s="27"/>
    </row>
    <row r="117" spans="1:6" ht="6.75" customHeight="1" x14ac:dyDescent="0.2">
      <c r="B117" s="16"/>
      <c r="C117" s="238"/>
      <c r="D117" s="222"/>
      <c r="E117" s="239"/>
      <c r="F117" s="20"/>
    </row>
    <row r="118" spans="1:6" s="28" customFormat="1" ht="15" customHeight="1" x14ac:dyDescent="0.2">
      <c r="A118" s="54"/>
      <c r="B118" s="31" t="s">
        <v>124</v>
      </c>
      <c r="C118" s="238"/>
      <c r="D118" s="222"/>
      <c r="E118" s="239"/>
      <c r="F118" s="27"/>
    </row>
    <row r="119" spans="1:6" ht="10.5" customHeight="1" x14ac:dyDescent="0.2">
      <c r="A119" s="2"/>
      <c r="B119" s="37" t="s">
        <v>205</v>
      </c>
      <c r="C119" s="238">
        <v>411847.60999999923</v>
      </c>
      <c r="D119" s="222">
        <v>10862.149999999998</v>
      </c>
      <c r="E119" s="239">
        <v>8.9795783066026758E-4</v>
      </c>
      <c r="F119" s="20"/>
    </row>
    <row r="120" spans="1:6" ht="10.5" customHeight="1" x14ac:dyDescent="0.2">
      <c r="A120" s="2"/>
      <c r="B120" s="37" t="s">
        <v>206</v>
      </c>
      <c r="C120" s="238">
        <v>1582.5</v>
      </c>
      <c r="D120" s="222"/>
      <c r="E120" s="239">
        <v>-0.57027643512735571</v>
      </c>
      <c r="F120" s="20"/>
    </row>
    <row r="121" spans="1:6" ht="10.5" customHeight="1" x14ac:dyDescent="0.2">
      <c r="A121" s="2"/>
      <c r="B121" s="37" t="s">
        <v>226</v>
      </c>
      <c r="C121" s="238">
        <v>541.4</v>
      </c>
      <c r="D121" s="222"/>
      <c r="E121" s="239"/>
      <c r="F121" s="20"/>
    </row>
    <row r="122" spans="1:6" ht="10.5" hidden="1" customHeight="1" x14ac:dyDescent="0.2">
      <c r="A122" s="2"/>
      <c r="B122" s="37"/>
      <c r="C122" s="238"/>
      <c r="D122" s="222"/>
      <c r="E122" s="239"/>
      <c r="F122" s="20"/>
    </row>
    <row r="123" spans="1:6" ht="10.5" hidden="1" customHeight="1" x14ac:dyDescent="0.2">
      <c r="A123" s="2"/>
      <c r="B123" s="37"/>
      <c r="C123" s="238"/>
      <c r="D123" s="222"/>
      <c r="E123" s="239"/>
      <c r="F123" s="20"/>
    </row>
    <row r="124" spans="1:6" ht="10.5" hidden="1" customHeight="1" x14ac:dyDescent="0.2">
      <c r="A124" s="2"/>
      <c r="B124" s="37"/>
      <c r="C124" s="238"/>
      <c r="D124" s="222"/>
      <c r="E124" s="239"/>
      <c r="F124" s="20"/>
    </row>
    <row r="125" spans="1:6" ht="10.5" hidden="1" customHeight="1" x14ac:dyDescent="0.2">
      <c r="A125" s="2"/>
      <c r="B125" s="37"/>
      <c r="C125" s="238"/>
      <c r="D125" s="222"/>
      <c r="E125" s="239"/>
      <c r="F125" s="20"/>
    </row>
    <row r="126" spans="1:6" s="28" customFormat="1" ht="10.5" customHeight="1" x14ac:dyDescent="0.2">
      <c r="A126" s="54"/>
      <c r="B126" s="35" t="s">
        <v>227</v>
      </c>
      <c r="C126" s="238">
        <v>413981.50999999925</v>
      </c>
      <c r="D126" s="222">
        <v>10862.149999999998</v>
      </c>
      <c r="E126" s="239">
        <v>-2.907617528724149E-3</v>
      </c>
      <c r="F126" s="27"/>
    </row>
    <row r="127" spans="1:6" ht="7.5" customHeight="1" x14ac:dyDescent="0.2">
      <c r="A127" s="2"/>
      <c r="B127" s="35"/>
      <c r="C127" s="238"/>
      <c r="D127" s="222"/>
      <c r="E127" s="239"/>
      <c r="F127" s="20"/>
    </row>
    <row r="128" spans="1:6" s="28" customFormat="1" ht="15.75" customHeight="1" x14ac:dyDescent="0.2">
      <c r="A128" s="54"/>
      <c r="B128" s="31" t="s">
        <v>132</v>
      </c>
      <c r="C128" s="238"/>
      <c r="D128" s="222"/>
      <c r="E128" s="239"/>
      <c r="F128" s="27"/>
    </row>
    <row r="129" spans="1:6" ht="10.5" customHeight="1" x14ac:dyDescent="0.2">
      <c r="A129" s="2"/>
      <c r="B129" s="37" t="s">
        <v>207</v>
      </c>
      <c r="C129" s="238">
        <v>381997.8700000025</v>
      </c>
      <c r="D129" s="222">
        <v>476.3</v>
      </c>
      <c r="E129" s="239">
        <v>-6.5333526335695669E-2</v>
      </c>
      <c r="F129" s="20"/>
    </row>
    <row r="130" spans="1:6" ht="10.5" customHeight="1" x14ac:dyDescent="0.2">
      <c r="A130" s="2"/>
      <c r="B130" s="37" t="s">
        <v>208</v>
      </c>
      <c r="C130" s="238">
        <v>20209.400000000012</v>
      </c>
      <c r="D130" s="222">
        <v>17753.80000000001</v>
      </c>
      <c r="E130" s="239">
        <v>-3.414062966724396E-2</v>
      </c>
      <c r="F130" s="20"/>
    </row>
    <row r="131" spans="1:6" ht="10.5" customHeight="1" x14ac:dyDescent="0.2">
      <c r="A131" s="2"/>
      <c r="B131" s="37" t="s">
        <v>209</v>
      </c>
      <c r="C131" s="238">
        <v>321662.91000000172</v>
      </c>
      <c r="D131" s="222">
        <v>5542.869999999999</v>
      </c>
      <c r="E131" s="239">
        <v>-2.3046372379486924E-2</v>
      </c>
      <c r="F131" s="20"/>
    </row>
    <row r="132" spans="1:6" ht="10.5" hidden="1" customHeight="1" x14ac:dyDescent="0.2">
      <c r="A132" s="2"/>
      <c r="B132" s="37"/>
      <c r="C132" s="238"/>
      <c r="D132" s="222"/>
      <c r="E132" s="239"/>
      <c r="F132" s="20"/>
    </row>
    <row r="133" spans="1:6" ht="10.5" hidden="1" customHeight="1" x14ac:dyDescent="0.2">
      <c r="A133" s="2"/>
      <c r="B133" s="37"/>
      <c r="C133" s="238"/>
      <c r="D133" s="222"/>
      <c r="E133" s="239"/>
      <c r="F133" s="20"/>
    </row>
    <row r="134" spans="1:6" ht="10.5" hidden="1" customHeight="1" x14ac:dyDescent="0.2">
      <c r="A134" s="2"/>
      <c r="B134" s="37"/>
      <c r="C134" s="238"/>
      <c r="D134" s="222"/>
      <c r="E134" s="239"/>
      <c r="F134" s="20"/>
    </row>
    <row r="135" spans="1:6" ht="10.5" customHeight="1" x14ac:dyDescent="0.2">
      <c r="A135" s="2"/>
      <c r="B135" s="35" t="s">
        <v>228</v>
      </c>
      <c r="C135" s="238">
        <v>723870.18000000424</v>
      </c>
      <c r="D135" s="222">
        <v>23772.970000000008</v>
      </c>
      <c r="E135" s="239">
        <v>-4.6126449706377803E-2</v>
      </c>
      <c r="F135" s="20"/>
    </row>
    <row r="136" spans="1:6" ht="6.75" customHeight="1" x14ac:dyDescent="0.2">
      <c r="A136" s="2"/>
      <c r="B136" s="35"/>
      <c r="C136" s="238"/>
      <c r="D136" s="222"/>
      <c r="E136" s="239"/>
      <c r="F136" s="20"/>
    </row>
    <row r="137" spans="1:6" s="28" customFormat="1" ht="16.5" customHeight="1" x14ac:dyDescent="0.2">
      <c r="A137" s="54"/>
      <c r="B137" s="31" t="s">
        <v>136</v>
      </c>
      <c r="C137" s="238"/>
      <c r="D137" s="222"/>
      <c r="E137" s="239"/>
      <c r="F137" s="27"/>
    </row>
    <row r="138" spans="1:6" ht="10.5" customHeight="1" x14ac:dyDescent="0.2">
      <c r="A138" s="2"/>
      <c r="B138" s="37" t="s">
        <v>210</v>
      </c>
      <c r="C138" s="238">
        <v>3552.4000000000005</v>
      </c>
      <c r="D138" s="222">
        <v>344</v>
      </c>
      <c r="E138" s="239">
        <v>0.18611018363939924</v>
      </c>
      <c r="F138" s="20"/>
    </row>
    <row r="139" spans="1:6" ht="10.5" hidden="1" customHeight="1" x14ac:dyDescent="0.2">
      <c r="A139" s="2"/>
      <c r="B139" s="37"/>
      <c r="C139" s="238"/>
      <c r="D139" s="222"/>
      <c r="E139" s="239"/>
      <c r="F139" s="20"/>
    </row>
    <row r="140" spans="1:6" ht="10.5" hidden="1" customHeight="1" x14ac:dyDescent="0.2">
      <c r="A140" s="2"/>
      <c r="B140" s="37"/>
      <c r="C140" s="238"/>
      <c r="D140" s="222"/>
      <c r="E140" s="239"/>
      <c r="F140" s="20"/>
    </row>
    <row r="141" spans="1:6" s="28" customFormat="1" ht="10.5" customHeight="1" x14ac:dyDescent="0.2">
      <c r="A141" s="54"/>
      <c r="B141" s="35" t="s">
        <v>229</v>
      </c>
      <c r="C141" s="238">
        <v>3552.4000000000005</v>
      </c>
      <c r="D141" s="222">
        <v>344</v>
      </c>
      <c r="E141" s="239">
        <v>0.18611018363939924</v>
      </c>
      <c r="F141" s="27"/>
    </row>
    <row r="142" spans="1:6" ht="7.5" customHeight="1" x14ac:dyDescent="0.2">
      <c r="A142" s="2"/>
      <c r="B142" s="35"/>
      <c r="C142" s="238"/>
      <c r="D142" s="222"/>
      <c r="E142" s="239"/>
      <c r="F142" s="20"/>
    </row>
    <row r="143" spans="1:6" s="28" customFormat="1" ht="16.5" customHeight="1" x14ac:dyDescent="0.2">
      <c r="A143" s="54"/>
      <c r="B143" s="31" t="s">
        <v>141</v>
      </c>
      <c r="C143" s="238"/>
      <c r="D143" s="222"/>
      <c r="E143" s="239"/>
      <c r="F143" s="27"/>
    </row>
    <row r="144" spans="1:6" ht="10.5" customHeight="1" x14ac:dyDescent="0.2">
      <c r="A144" s="2"/>
      <c r="B144" s="37" t="s">
        <v>211</v>
      </c>
      <c r="C144" s="238">
        <v>7147.4000000000005</v>
      </c>
      <c r="D144" s="222"/>
      <c r="E144" s="239">
        <v>-3.0282698968212562E-3</v>
      </c>
      <c r="F144" s="20"/>
    </row>
    <row r="145" spans="1:6" ht="10.5" hidden="1" customHeight="1" x14ac:dyDescent="0.2">
      <c r="A145" s="2"/>
      <c r="B145" s="37"/>
      <c r="C145" s="238"/>
      <c r="D145" s="222"/>
      <c r="E145" s="239"/>
      <c r="F145" s="20"/>
    </row>
    <row r="146" spans="1:6" ht="10.5" hidden="1" customHeight="1" x14ac:dyDescent="0.2">
      <c r="A146" s="2"/>
      <c r="B146" s="37"/>
      <c r="C146" s="238"/>
      <c r="D146" s="222"/>
      <c r="E146" s="239"/>
      <c r="F146" s="20"/>
    </row>
    <row r="147" spans="1:6" s="57" customFormat="1" ht="10.5" customHeight="1" x14ac:dyDescent="0.2">
      <c r="A147" s="6"/>
      <c r="B147" s="35" t="s">
        <v>230</v>
      </c>
      <c r="C147" s="55">
        <v>7147.4000000000005</v>
      </c>
      <c r="D147" s="222"/>
      <c r="E147" s="182">
        <v>-3.0282698968212562E-3</v>
      </c>
      <c r="F147" s="56"/>
    </row>
    <row r="148" spans="1:6" s="57" customFormat="1" ht="6.75" customHeight="1" x14ac:dyDescent="0.2">
      <c r="A148" s="6"/>
      <c r="B148" s="35"/>
      <c r="C148" s="55"/>
      <c r="D148" s="222"/>
      <c r="E148" s="182"/>
      <c r="F148" s="56"/>
    </row>
    <row r="149" spans="1:6" s="60" customFormat="1" ht="14.25" customHeight="1" x14ac:dyDescent="0.2">
      <c r="A149" s="24"/>
      <c r="B149" s="31" t="s">
        <v>139</v>
      </c>
      <c r="C149" s="55"/>
      <c r="D149" s="222"/>
      <c r="E149" s="182"/>
      <c r="F149" s="59"/>
    </row>
    <row r="150" spans="1:6" s="57" customFormat="1" ht="10.5" customHeight="1" x14ac:dyDescent="0.2">
      <c r="A150" s="6"/>
      <c r="B150" s="37" t="s">
        <v>212</v>
      </c>
      <c r="C150" s="55">
        <v>64.5</v>
      </c>
      <c r="D150" s="222"/>
      <c r="E150" s="182"/>
      <c r="F150" s="56"/>
    </row>
    <row r="151" spans="1:6" s="57" customFormat="1" ht="10.5" hidden="1" customHeight="1" x14ac:dyDescent="0.2">
      <c r="A151" s="6"/>
      <c r="B151" s="37"/>
      <c r="C151" s="55"/>
      <c r="D151" s="222"/>
      <c r="E151" s="182"/>
      <c r="F151" s="56"/>
    </row>
    <row r="152" spans="1:6" s="60" customFormat="1" ht="10.5" customHeight="1" x14ac:dyDescent="0.2">
      <c r="A152" s="24"/>
      <c r="B152" s="35" t="s">
        <v>231</v>
      </c>
      <c r="C152" s="55">
        <v>64.5</v>
      </c>
      <c r="D152" s="222"/>
      <c r="E152" s="182"/>
      <c r="F152" s="59"/>
    </row>
    <row r="153" spans="1:6" s="57" customFormat="1" ht="8.25" customHeight="1" x14ac:dyDescent="0.2">
      <c r="A153" s="6"/>
      <c r="B153" s="35"/>
      <c r="C153" s="55"/>
      <c r="D153" s="222"/>
      <c r="E153" s="182"/>
      <c r="F153" s="56"/>
    </row>
    <row r="154" spans="1:6" s="60" customFormat="1" ht="17.25" customHeight="1" x14ac:dyDescent="0.2">
      <c r="A154" s="24"/>
      <c r="B154" s="31" t="s">
        <v>122</v>
      </c>
      <c r="C154" s="55"/>
      <c r="D154" s="222"/>
      <c r="E154" s="182"/>
      <c r="F154" s="59"/>
    </row>
    <row r="155" spans="1:6" s="57" customFormat="1" ht="10.5" customHeight="1" x14ac:dyDescent="0.2">
      <c r="A155" s="6"/>
      <c r="B155" s="37" t="s">
        <v>213</v>
      </c>
      <c r="C155" s="55">
        <v>252</v>
      </c>
      <c r="D155" s="222"/>
      <c r="E155" s="182">
        <v>-0.26229508196721318</v>
      </c>
      <c r="F155" s="56"/>
    </row>
    <row r="156" spans="1:6" s="57" customFormat="1" ht="10.5" hidden="1" customHeight="1" x14ac:dyDescent="0.2">
      <c r="A156" s="6"/>
      <c r="B156" s="37"/>
      <c r="C156" s="55"/>
      <c r="D156" s="222"/>
      <c r="E156" s="182"/>
      <c r="F156" s="56"/>
    </row>
    <row r="157" spans="1:6" s="57" customFormat="1" ht="10.5" customHeight="1" x14ac:dyDescent="0.2">
      <c r="A157" s="6"/>
      <c r="B157" s="35" t="s">
        <v>232</v>
      </c>
      <c r="C157" s="55">
        <v>252</v>
      </c>
      <c r="D157" s="222"/>
      <c r="E157" s="182">
        <v>-0.26229508196721318</v>
      </c>
      <c r="F157" s="56"/>
    </row>
    <row r="158" spans="1:6" s="57" customFormat="1" x14ac:dyDescent="0.2">
      <c r="A158" s="6"/>
      <c r="B158" s="35"/>
      <c r="C158" s="55"/>
      <c r="D158" s="222"/>
      <c r="E158" s="182"/>
      <c r="F158" s="56"/>
    </row>
    <row r="159" spans="1:6" s="60" customFormat="1" ht="12" x14ac:dyDescent="0.2">
      <c r="A159" s="24"/>
      <c r="B159" s="31" t="s">
        <v>244</v>
      </c>
      <c r="C159" s="55"/>
      <c r="D159" s="222"/>
      <c r="E159" s="182"/>
      <c r="F159" s="59"/>
    </row>
    <row r="160" spans="1:6" s="60" customFormat="1" ht="15" customHeight="1" x14ac:dyDescent="0.2">
      <c r="A160" s="24"/>
      <c r="B160" s="37" t="s">
        <v>213</v>
      </c>
      <c r="C160" s="55"/>
      <c r="D160" s="222"/>
      <c r="E160" s="182"/>
      <c r="F160" s="59"/>
    </row>
    <row r="161" spans="1:6" s="57" customFormat="1" ht="10.5" customHeight="1" x14ac:dyDescent="0.2">
      <c r="A161" s="6"/>
      <c r="B161" s="37" t="s">
        <v>205</v>
      </c>
      <c r="C161" s="55">
        <v>5071.1000000000004</v>
      </c>
      <c r="D161" s="222"/>
      <c r="E161" s="182">
        <v>0.23909006499535779</v>
      </c>
      <c r="F161" s="56"/>
    </row>
    <row r="162" spans="1:6" s="57" customFormat="1" ht="10.5" customHeight="1" x14ac:dyDescent="0.2">
      <c r="A162" s="6"/>
      <c r="B162" s="37" t="s">
        <v>206</v>
      </c>
      <c r="C162" s="55">
        <v>4</v>
      </c>
      <c r="D162" s="222"/>
      <c r="E162" s="182"/>
      <c r="F162" s="56"/>
    </row>
    <row r="163" spans="1:6" s="57" customFormat="1" ht="10.5" customHeight="1" x14ac:dyDescent="0.2">
      <c r="A163" s="6"/>
      <c r="B163" s="37" t="s">
        <v>226</v>
      </c>
      <c r="C163" s="55">
        <v>12.5</v>
      </c>
      <c r="D163" s="222"/>
      <c r="E163" s="182">
        <v>0.47058823529411775</v>
      </c>
      <c r="F163" s="56"/>
    </row>
    <row r="164" spans="1:6" s="57" customFormat="1" ht="10.5" customHeight="1" x14ac:dyDescent="0.2">
      <c r="A164" s="6"/>
      <c r="B164" s="37" t="s">
        <v>207</v>
      </c>
      <c r="C164" s="55">
        <v>1697.1</v>
      </c>
      <c r="D164" s="222"/>
      <c r="E164" s="182">
        <v>-0.18787385749150598</v>
      </c>
      <c r="F164" s="56"/>
    </row>
    <row r="165" spans="1:6" s="57" customFormat="1" ht="10.5" customHeight="1" x14ac:dyDescent="0.2">
      <c r="A165" s="6"/>
      <c r="B165" s="37" t="s">
        <v>208</v>
      </c>
      <c r="C165" s="55"/>
      <c r="D165" s="222"/>
      <c r="E165" s="182"/>
      <c r="F165" s="56"/>
    </row>
    <row r="166" spans="1:6" s="57" customFormat="1" ht="10.5" customHeight="1" x14ac:dyDescent="0.2">
      <c r="A166" s="6"/>
      <c r="B166" s="37" t="s">
        <v>209</v>
      </c>
      <c r="C166" s="55">
        <v>746.30000000000007</v>
      </c>
      <c r="D166" s="222"/>
      <c r="E166" s="182">
        <v>5.0091459124806503E-2</v>
      </c>
      <c r="F166" s="56"/>
    </row>
    <row r="167" spans="1:6" s="57" customFormat="1" ht="10.5" customHeight="1" x14ac:dyDescent="0.2">
      <c r="A167" s="6"/>
      <c r="B167" s="37" t="s">
        <v>210</v>
      </c>
      <c r="C167" s="55">
        <v>12.1</v>
      </c>
      <c r="D167" s="222"/>
      <c r="E167" s="182"/>
      <c r="F167" s="56"/>
    </row>
    <row r="168" spans="1:6" s="57" customFormat="1" ht="10.5" customHeight="1" x14ac:dyDescent="0.2">
      <c r="A168" s="6"/>
      <c r="B168" s="37" t="s">
        <v>211</v>
      </c>
      <c r="C168" s="55">
        <v>6579.85</v>
      </c>
      <c r="D168" s="222"/>
      <c r="E168" s="182">
        <v>-0.10439848370390026</v>
      </c>
      <c r="F168" s="56"/>
    </row>
    <row r="169" spans="1:6" s="57" customFormat="1" ht="10.5" customHeight="1" x14ac:dyDescent="0.2">
      <c r="A169" s="6"/>
      <c r="B169" s="37" t="s">
        <v>212</v>
      </c>
      <c r="C169" s="55"/>
      <c r="D169" s="222"/>
      <c r="E169" s="182"/>
      <c r="F169" s="56"/>
    </row>
    <row r="170" spans="1:6" s="57" customFormat="1" ht="10.5" customHeight="1" x14ac:dyDescent="0.2">
      <c r="A170" s="6"/>
      <c r="B170" s="35" t="s">
        <v>234</v>
      </c>
      <c r="C170" s="55">
        <v>14124.95</v>
      </c>
      <c r="D170" s="222"/>
      <c r="E170" s="182">
        <v>-1.1449727229144946E-2</v>
      </c>
      <c r="F170" s="56"/>
    </row>
    <row r="171" spans="1:6" s="60" customFormat="1" ht="10.5" customHeight="1" x14ac:dyDescent="0.15">
      <c r="A171" s="24"/>
      <c r="B171" s="264"/>
      <c r="C171" s="55"/>
      <c r="D171" s="222"/>
      <c r="E171" s="182"/>
      <c r="F171" s="59"/>
    </row>
    <row r="172" spans="1:6" s="57" customFormat="1" ht="11.25" customHeight="1" x14ac:dyDescent="0.2">
      <c r="A172" s="6"/>
      <c r="B172" s="35" t="s">
        <v>233</v>
      </c>
      <c r="C172" s="55">
        <v>1163217.9400000034</v>
      </c>
      <c r="D172" s="222">
        <v>34979.12000000001</v>
      </c>
      <c r="E172" s="182">
        <v>-3.0010990426393214E-2</v>
      </c>
      <c r="F172" s="56"/>
    </row>
    <row r="173" spans="1:6" s="57" customFormat="1" ht="11.25" hidden="1" customHeight="1" x14ac:dyDescent="0.2">
      <c r="A173" s="6"/>
      <c r="B173" s="35"/>
      <c r="C173" s="55"/>
      <c r="D173" s="222"/>
      <c r="E173" s="182"/>
      <c r="F173" s="56"/>
    </row>
    <row r="174" spans="1:6" s="57" customFormat="1" ht="11.25" hidden="1" customHeight="1" x14ac:dyDescent="0.2">
      <c r="A174" s="6"/>
      <c r="B174" s="35"/>
      <c r="C174" s="55"/>
      <c r="D174" s="222"/>
      <c r="E174" s="182"/>
      <c r="F174" s="56"/>
    </row>
    <row r="175" spans="1:6" s="60" customFormat="1" ht="13.5" customHeight="1" x14ac:dyDescent="0.2">
      <c r="A175" s="24"/>
      <c r="B175" s="31" t="s">
        <v>145</v>
      </c>
      <c r="C175" s="55"/>
      <c r="D175" s="222"/>
      <c r="E175" s="182"/>
      <c r="F175" s="59"/>
    </row>
    <row r="176" spans="1:6" s="60" customFormat="1" ht="10.5" customHeight="1" x14ac:dyDescent="0.2">
      <c r="A176" s="24"/>
      <c r="B176" s="37" t="s">
        <v>205</v>
      </c>
      <c r="C176" s="55">
        <v>23015.149999999998</v>
      </c>
      <c r="D176" s="222">
        <v>1415.8</v>
      </c>
      <c r="E176" s="182">
        <v>5.6739395942955184E-2</v>
      </c>
      <c r="F176" s="59"/>
    </row>
    <row r="177" spans="1:10" s="60" customFormat="1" ht="10.5" customHeight="1" x14ac:dyDescent="0.2">
      <c r="A177" s="24"/>
      <c r="B177" s="37" t="s">
        <v>214</v>
      </c>
      <c r="C177" s="55">
        <v>34926126</v>
      </c>
      <c r="D177" s="222">
        <v>4642711</v>
      </c>
      <c r="E177" s="182">
        <v>-1.1873991783243887E-2</v>
      </c>
      <c r="F177" s="59"/>
    </row>
    <row r="178" spans="1:10" s="60" customFormat="1" ht="10.5" customHeight="1" x14ac:dyDescent="0.2">
      <c r="A178" s="24"/>
      <c r="B178" s="37" t="s">
        <v>215</v>
      </c>
      <c r="C178" s="55">
        <v>9430</v>
      </c>
      <c r="D178" s="222">
        <v>523</v>
      </c>
      <c r="E178" s="182">
        <v>-0.38363998823490963</v>
      </c>
      <c r="F178" s="59"/>
    </row>
    <row r="179" spans="1:10" s="60" customFormat="1" ht="10.5" customHeight="1" x14ac:dyDescent="0.2">
      <c r="A179" s="24"/>
      <c r="B179" s="37" t="s">
        <v>216</v>
      </c>
      <c r="C179" s="55">
        <v>16111.5</v>
      </c>
      <c r="D179" s="222">
        <v>1867</v>
      </c>
      <c r="E179" s="182">
        <v>-0.10089567231228547</v>
      </c>
      <c r="F179" s="59"/>
    </row>
    <row r="180" spans="1:10" s="60" customFormat="1" ht="10.5" customHeight="1" x14ac:dyDescent="0.2">
      <c r="A180" s="24"/>
      <c r="B180" s="37" t="s">
        <v>217</v>
      </c>
      <c r="C180" s="55">
        <v>94846.500000000102</v>
      </c>
      <c r="D180" s="222">
        <v>5241.3</v>
      </c>
      <c r="E180" s="182">
        <v>-3.1980621343386861E-2</v>
      </c>
      <c r="F180" s="59"/>
    </row>
    <row r="181" spans="1:10" s="60" customFormat="1" ht="10.5" hidden="1" customHeight="1" x14ac:dyDescent="0.2">
      <c r="A181" s="24"/>
      <c r="B181" s="37"/>
      <c r="C181" s="55"/>
      <c r="D181" s="222"/>
      <c r="E181" s="182"/>
    </row>
    <row r="182" spans="1:10" s="60" customFormat="1" ht="10.5" hidden="1" customHeight="1" x14ac:dyDescent="0.2">
      <c r="A182" s="24"/>
      <c r="B182" s="37"/>
      <c r="C182" s="55"/>
      <c r="D182" s="222"/>
      <c r="E182" s="182"/>
    </row>
    <row r="183" spans="1:10" s="60" customFormat="1" ht="10.5" hidden="1" customHeight="1" x14ac:dyDescent="0.2">
      <c r="A183" s="24"/>
      <c r="B183" s="37"/>
      <c r="C183" s="55"/>
      <c r="D183" s="222"/>
      <c r="E183" s="182"/>
    </row>
    <row r="184" spans="1:10" s="60" customFormat="1" ht="10.5" hidden="1" customHeight="1" x14ac:dyDescent="0.2">
      <c r="A184" s="24"/>
      <c r="B184" s="37"/>
      <c r="C184" s="55"/>
      <c r="D184" s="222"/>
      <c r="E184" s="182"/>
    </row>
    <row r="185" spans="1:10" s="60" customFormat="1" ht="10.5" hidden="1" customHeight="1" x14ac:dyDescent="0.2">
      <c r="A185" s="24"/>
      <c r="B185" s="37"/>
      <c r="C185" s="55"/>
      <c r="D185" s="222"/>
      <c r="E185" s="182"/>
    </row>
    <row r="186" spans="1:10" x14ac:dyDescent="0.2">
      <c r="B186" s="41" t="s">
        <v>235</v>
      </c>
      <c r="C186" s="166">
        <v>35069529.149999999</v>
      </c>
      <c r="D186" s="342">
        <v>4651758.0999999996</v>
      </c>
      <c r="E186" s="194">
        <v>-1.2092555400370908E-2</v>
      </c>
      <c r="F186" s="59"/>
      <c r="G186" s="160"/>
      <c r="H186" s="160"/>
      <c r="I186" s="160"/>
      <c r="J186" s="160"/>
    </row>
    <row r="187" spans="1:10" ht="12" hidden="1" x14ac:dyDescent="0.2">
      <c r="B187" s="367" t="s">
        <v>164</v>
      </c>
      <c r="C187" s="370"/>
      <c r="D187" s="372"/>
      <c r="E187" s="372"/>
      <c r="G187" s="160"/>
      <c r="H187" s="160"/>
      <c r="I187" s="160"/>
      <c r="J187" s="160"/>
    </row>
    <row r="188" spans="1:10" hidden="1" x14ac:dyDescent="0.2">
      <c r="B188" s="16"/>
      <c r="C188" s="371"/>
      <c r="D188" s="373"/>
      <c r="E188" s="373"/>
      <c r="G188" s="160"/>
      <c r="H188" s="160"/>
      <c r="I188" s="160"/>
      <c r="J188" s="160"/>
    </row>
    <row r="189" spans="1:10" hidden="1" x14ac:dyDescent="0.2">
      <c r="B189" s="37" t="s">
        <v>347</v>
      </c>
      <c r="C189" s="371">
        <v>0</v>
      </c>
      <c r="D189" s="373"/>
      <c r="E189" s="373"/>
      <c r="G189" s="160"/>
      <c r="H189" s="160"/>
      <c r="I189" s="160"/>
      <c r="J189" s="160"/>
    </row>
    <row r="190" spans="1:10" hidden="1" x14ac:dyDescent="0.2">
      <c r="B190" s="37" t="s">
        <v>348</v>
      </c>
      <c r="C190" s="371">
        <v>0</v>
      </c>
      <c r="D190" s="373"/>
      <c r="E190" s="373"/>
      <c r="G190" s="160"/>
      <c r="H190" s="160"/>
      <c r="I190" s="160"/>
      <c r="J190" s="160"/>
    </row>
    <row r="191" spans="1:10" hidden="1" x14ac:dyDescent="0.2">
      <c r="B191" s="16"/>
      <c r="C191" s="371"/>
      <c r="D191" s="373"/>
      <c r="E191" s="373"/>
      <c r="G191" s="160"/>
      <c r="H191" s="160"/>
      <c r="I191" s="160"/>
      <c r="J191" s="160"/>
    </row>
    <row r="192" spans="1:10" s="28" customFormat="1" ht="3" hidden="1" customHeight="1" x14ac:dyDescent="0.2">
      <c r="A192" s="54"/>
      <c r="B192" s="367" t="s">
        <v>165</v>
      </c>
      <c r="C192" s="354"/>
      <c r="D192" s="354"/>
      <c r="E192" s="377"/>
      <c r="F192" s="374"/>
      <c r="G192" s="368"/>
      <c r="H192" s="70"/>
      <c r="I192" s="375"/>
      <c r="J192" s="375"/>
    </row>
    <row r="193" spans="1:10" ht="10.5" hidden="1" customHeight="1" x14ac:dyDescent="0.2">
      <c r="A193" s="2"/>
      <c r="B193" s="84"/>
      <c r="C193" s="72"/>
      <c r="D193" s="72"/>
      <c r="E193" s="72"/>
      <c r="F193" s="376"/>
      <c r="G193" s="369"/>
      <c r="H193" s="69"/>
      <c r="I193" s="160"/>
      <c r="J193" s="160"/>
    </row>
    <row r="194" spans="1:10" x14ac:dyDescent="0.2">
      <c r="D194" s="350"/>
      <c r="E194" s="350"/>
      <c r="F194" s="20"/>
      <c r="G194" s="160"/>
      <c r="H194" s="160"/>
      <c r="I194" s="160"/>
      <c r="J194" s="160"/>
    </row>
    <row r="195" spans="1:10" x14ac:dyDescent="0.2">
      <c r="D195" s="350"/>
      <c r="E195" s="350"/>
      <c r="G195" s="160"/>
      <c r="H195" s="160"/>
      <c r="I195" s="160"/>
      <c r="J195" s="160"/>
    </row>
    <row r="196" spans="1:10" x14ac:dyDescent="0.2">
      <c r="D196" s="350"/>
      <c r="E196" s="350"/>
      <c r="G196" s="160"/>
      <c r="H196" s="160"/>
      <c r="I196" s="160"/>
      <c r="J196" s="160"/>
    </row>
    <row r="197" spans="1:10" x14ac:dyDescent="0.2">
      <c r="D197" s="350"/>
      <c r="E197" s="350"/>
      <c r="G197" s="160"/>
      <c r="H197" s="160"/>
      <c r="I197" s="160"/>
      <c r="J197" s="160"/>
    </row>
    <row r="198" spans="1:10" x14ac:dyDescent="0.2">
      <c r="D198" s="350"/>
      <c r="E198" s="350"/>
      <c r="G198" s="160"/>
      <c r="H198" s="160"/>
      <c r="I198" s="160"/>
      <c r="J198" s="160"/>
    </row>
    <row r="199" spans="1:10" x14ac:dyDescent="0.2">
      <c r="D199" s="350"/>
      <c r="E199" s="350"/>
    </row>
    <row r="200" spans="1:10" x14ac:dyDescent="0.2">
      <c r="D200" s="350"/>
      <c r="E200" s="350"/>
    </row>
    <row r="201" spans="1:10" x14ac:dyDescent="0.2">
      <c r="D201" s="350"/>
      <c r="E201" s="350"/>
    </row>
    <row r="202" spans="1:10" x14ac:dyDescent="0.2">
      <c r="D202" s="350"/>
      <c r="E202" s="350"/>
    </row>
    <row r="203" spans="1:10" x14ac:dyDescent="0.2">
      <c r="D203" s="350"/>
      <c r="E203" s="350"/>
    </row>
    <row r="204" spans="1:10" x14ac:dyDescent="0.2">
      <c r="D204" s="350"/>
      <c r="E204" s="350"/>
    </row>
    <row r="205" spans="1:10" x14ac:dyDescent="0.2">
      <c r="D205" s="350"/>
      <c r="E205" s="350"/>
    </row>
    <row r="206" spans="1:10" x14ac:dyDescent="0.2">
      <c r="D206" s="350"/>
      <c r="E206" s="350"/>
    </row>
    <row r="207" spans="1:10" x14ac:dyDescent="0.2">
      <c r="D207" s="350"/>
      <c r="E207" s="350"/>
    </row>
    <row r="208" spans="1:10" x14ac:dyDescent="0.2">
      <c r="D208" s="350"/>
      <c r="E208" s="350"/>
    </row>
    <row r="209" spans="4:5" x14ac:dyDescent="0.2">
      <c r="D209" s="350"/>
      <c r="E209" s="350"/>
    </row>
    <row r="210" spans="4:5" x14ac:dyDescent="0.2">
      <c r="D210" s="350"/>
      <c r="E210" s="350"/>
    </row>
    <row r="211" spans="4:5" x14ac:dyDescent="0.2">
      <c r="D211" s="350"/>
      <c r="E211" s="350"/>
    </row>
    <row r="212" spans="4:5" x14ac:dyDescent="0.2">
      <c r="D212" s="350"/>
      <c r="E212" s="350"/>
    </row>
    <row r="213" spans="4:5" x14ac:dyDescent="0.2">
      <c r="D213" s="350"/>
      <c r="E213" s="350"/>
    </row>
    <row r="214" spans="4:5" x14ac:dyDescent="0.2">
      <c r="D214" s="350"/>
      <c r="E214" s="350"/>
    </row>
    <row r="215" spans="4:5" x14ac:dyDescent="0.2">
      <c r="D215" s="350"/>
      <c r="E215" s="350"/>
    </row>
    <row r="216" spans="4:5" x14ac:dyDescent="0.2">
      <c r="D216" s="350"/>
      <c r="E216" s="350"/>
    </row>
    <row r="217" spans="4:5" x14ac:dyDescent="0.2">
      <c r="D217" s="350"/>
      <c r="E217" s="350"/>
    </row>
    <row r="218" spans="4:5" x14ac:dyDescent="0.2">
      <c r="D218" s="350"/>
      <c r="E218" s="350"/>
    </row>
    <row r="219" spans="4:5" x14ac:dyDescent="0.2">
      <c r="D219" s="350"/>
      <c r="E219" s="350"/>
    </row>
    <row r="220" spans="4:5" x14ac:dyDescent="0.2">
      <c r="D220" s="350"/>
      <c r="E220" s="350"/>
    </row>
    <row r="221" spans="4:5" x14ac:dyDescent="0.2">
      <c r="D221" s="350"/>
      <c r="E221" s="350"/>
    </row>
    <row r="222" spans="4:5" x14ac:dyDescent="0.2">
      <c r="D222" s="350"/>
      <c r="E222" s="350"/>
    </row>
    <row r="223" spans="4:5" x14ac:dyDescent="0.2">
      <c r="D223" s="350"/>
      <c r="E223" s="350"/>
    </row>
    <row r="224" spans="4:5" x14ac:dyDescent="0.2">
      <c r="D224" s="350"/>
      <c r="E224" s="350"/>
    </row>
    <row r="225" spans="4:5" x14ac:dyDescent="0.2">
      <c r="D225" s="350"/>
      <c r="E225" s="350"/>
    </row>
    <row r="226" spans="4:5" x14ac:dyDescent="0.2">
      <c r="D226" s="350"/>
      <c r="E226" s="350"/>
    </row>
    <row r="227" spans="4:5" x14ac:dyDescent="0.2">
      <c r="D227" s="350"/>
      <c r="E227" s="350"/>
    </row>
    <row r="228" spans="4:5" x14ac:dyDescent="0.2">
      <c r="D228" s="350"/>
      <c r="E228" s="350"/>
    </row>
    <row r="229" spans="4:5" x14ac:dyDescent="0.2">
      <c r="D229" s="350"/>
      <c r="E229" s="350"/>
    </row>
    <row r="230" spans="4:5" x14ac:dyDescent="0.2">
      <c r="D230" s="350"/>
      <c r="E230" s="350"/>
    </row>
    <row r="231" spans="4:5" x14ac:dyDescent="0.2">
      <c r="D231" s="350"/>
      <c r="E231" s="350"/>
    </row>
    <row r="232" spans="4:5" x14ac:dyDescent="0.2">
      <c r="D232" s="350"/>
      <c r="E232" s="350"/>
    </row>
    <row r="233" spans="4:5" x14ac:dyDescent="0.2">
      <c r="D233" s="350"/>
      <c r="E233" s="350"/>
    </row>
    <row r="234" spans="4:5" x14ac:dyDescent="0.2">
      <c r="D234" s="350"/>
      <c r="E234" s="350"/>
    </row>
    <row r="235" spans="4:5" x14ac:dyDescent="0.2">
      <c r="D235" s="350"/>
      <c r="E235" s="350"/>
    </row>
    <row r="236" spans="4:5" x14ac:dyDescent="0.2">
      <c r="D236" s="350"/>
      <c r="E236" s="350"/>
    </row>
    <row r="237" spans="4:5" x14ac:dyDescent="0.2">
      <c r="D237" s="350"/>
      <c r="E237" s="350"/>
    </row>
    <row r="238" spans="4:5" x14ac:dyDescent="0.2">
      <c r="D238" s="350"/>
      <c r="E238" s="350"/>
    </row>
    <row r="239" spans="4:5" x14ac:dyDescent="0.2">
      <c r="D239" s="350"/>
      <c r="E239" s="350"/>
    </row>
    <row r="240" spans="4:5" x14ac:dyDescent="0.2">
      <c r="D240" s="350"/>
      <c r="E240" s="350"/>
    </row>
    <row r="241" spans="4:5" x14ac:dyDescent="0.2">
      <c r="D241" s="350"/>
      <c r="E241" s="350"/>
    </row>
    <row r="242" spans="4:5" x14ac:dyDescent="0.2">
      <c r="D242" s="350"/>
      <c r="E242" s="350"/>
    </row>
    <row r="243" spans="4:5" x14ac:dyDescent="0.2">
      <c r="D243" s="350"/>
      <c r="E243" s="350"/>
    </row>
    <row r="244" spans="4:5" x14ac:dyDescent="0.2">
      <c r="D244" s="350"/>
      <c r="E244" s="350"/>
    </row>
    <row r="245" spans="4:5" x14ac:dyDescent="0.2">
      <c r="D245" s="350"/>
    </row>
    <row r="246" spans="4:5" x14ac:dyDescent="0.2">
      <c r="D246" s="350"/>
    </row>
    <row r="247" spans="4:5" x14ac:dyDescent="0.2">
      <c r="D247" s="350"/>
    </row>
    <row r="248" spans="4:5" x14ac:dyDescent="0.2">
      <c r="D248" s="350"/>
    </row>
    <row r="249" spans="4:5" x14ac:dyDescent="0.2">
      <c r="D249" s="350"/>
    </row>
    <row r="250" spans="4:5" x14ac:dyDescent="0.2">
      <c r="D250" s="350"/>
    </row>
    <row r="251" spans="4:5" x14ac:dyDescent="0.2">
      <c r="D251" s="350"/>
    </row>
    <row r="252" spans="4:5" x14ac:dyDescent="0.2">
      <c r="D252" s="350"/>
    </row>
    <row r="253" spans="4:5" x14ac:dyDescent="0.2">
      <c r="D253" s="350"/>
    </row>
    <row r="254" spans="4:5" x14ac:dyDescent="0.2">
      <c r="D254" s="350"/>
    </row>
    <row r="255" spans="4:5" x14ac:dyDescent="0.2">
      <c r="D255" s="350"/>
    </row>
    <row r="256" spans="4:5" x14ac:dyDescent="0.2">
      <c r="D256" s="350"/>
    </row>
    <row r="257" spans="4:4" x14ac:dyDescent="0.2">
      <c r="D257" s="350"/>
    </row>
  </sheetData>
  <dataConsolidate/>
  <phoneticPr fontId="22" type="noConversion"/>
  <pageMargins left="0.19685039370078741" right="0.19685039370078741" top="0.27559055118110237" bottom="0.19685039370078741" header="0.31496062992125984" footer="0.51181102362204722"/>
  <pageSetup paperSize="9" scale="71" orientation="portrait" r:id="rId1"/>
  <headerFooter alignWithMargins="0">
    <oddFooter xml:space="preserve">&amp;R&amp;8
</oddFooter>
  </headerFooter>
  <rowBreaks count="1" manualBreakCount="1">
    <brk id="109"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9">
    <tabColor indexed="26"/>
  </sheetPr>
  <dimension ref="A1:F364"/>
  <sheetViews>
    <sheetView showRowColHeaders="0" showZeros="0" topLeftCell="A163" zoomScaleNormal="100" zoomScaleSheetLayoutView="115" workbookViewId="0">
      <selection activeCell="C192" sqref="C192:E192"/>
    </sheetView>
  </sheetViews>
  <sheetFormatPr baseColWidth="10" defaultRowHeight="11.25" x14ac:dyDescent="0.2"/>
  <cols>
    <col min="1" max="1" width="4" style="6" customWidth="1"/>
    <col min="2" max="2" width="56.140625" style="5" customWidth="1"/>
    <col min="3" max="3" width="13" style="3" customWidth="1"/>
    <col min="4" max="4" width="13.7109375" style="3" customWidth="1"/>
    <col min="5" max="5" width="9" style="3" customWidth="1"/>
    <col min="6" max="6" width="2.5703125" style="3" customWidth="1"/>
    <col min="7" max="16384" width="11.42578125" style="5"/>
  </cols>
  <sheetData>
    <row r="1" spans="1:6" ht="9" customHeight="1" x14ac:dyDescent="0.2">
      <c r="A1" s="1"/>
      <c r="B1" s="2"/>
      <c r="D1" s="4"/>
      <c r="E1" s="4"/>
      <c r="F1" s="4"/>
    </row>
    <row r="2" spans="1:6" ht="16.5" customHeight="1" x14ac:dyDescent="0.25">
      <c r="B2" s="7" t="s">
        <v>288</v>
      </c>
      <c r="C2" s="8"/>
      <c r="D2" s="8"/>
      <c r="E2" s="8"/>
      <c r="F2" s="8"/>
    </row>
    <row r="3" spans="1:6" ht="12" customHeight="1" x14ac:dyDescent="0.2">
      <c r="B3" s="9" t="str">
        <f>Maternité_nbre!B3</f>
        <v>MOIS DE JANVIER 2024</v>
      </c>
    </row>
    <row r="4" spans="1:6" ht="14.25" customHeight="1" x14ac:dyDescent="0.2">
      <c r="B4" s="12" t="s">
        <v>175</v>
      </c>
      <c r="C4" s="13"/>
      <c r="D4" s="13"/>
      <c r="E4" s="351"/>
      <c r="F4" s="15"/>
    </row>
    <row r="5" spans="1:6" ht="12" customHeight="1" x14ac:dyDescent="0.2">
      <c r="B5" s="16" t="s">
        <v>4</v>
      </c>
      <c r="C5" s="18" t="s">
        <v>6</v>
      </c>
      <c r="D5" s="219" t="s">
        <v>3</v>
      </c>
      <c r="E5" s="19" t="str">
        <f>Maladie_mnt!$H$5</f>
        <v>GAM</v>
      </c>
      <c r="F5" s="20"/>
    </row>
    <row r="6" spans="1:6" ht="9.75" customHeight="1" x14ac:dyDescent="0.2">
      <c r="B6" s="21"/>
      <c r="C6" s="17"/>
      <c r="D6" s="220" t="s">
        <v>87</v>
      </c>
      <c r="E6" s="22" t="str">
        <f>Maladie_mnt!$H$6</f>
        <v>en %</v>
      </c>
      <c r="F6" s="23"/>
    </row>
    <row r="7" spans="1:6" s="28" customFormat="1" ht="16.5" customHeight="1" x14ac:dyDescent="0.2">
      <c r="A7" s="24"/>
      <c r="B7" s="25" t="s">
        <v>171</v>
      </c>
      <c r="C7" s="192"/>
      <c r="D7" s="228"/>
      <c r="E7" s="193"/>
      <c r="F7" s="27"/>
    </row>
    <row r="8" spans="1:6" ht="6.75" customHeight="1" x14ac:dyDescent="0.2">
      <c r="B8" s="29"/>
      <c r="C8" s="30"/>
      <c r="D8" s="222"/>
      <c r="E8" s="179"/>
      <c r="F8" s="20"/>
    </row>
    <row r="9" spans="1:6" s="28" customFormat="1" ht="12" customHeight="1" x14ac:dyDescent="0.2">
      <c r="A9" s="24"/>
      <c r="B9" s="31" t="s">
        <v>88</v>
      </c>
      <c r="C9" s="30"/>
      <c r="D9" s="222"/>
      <c r="E9" s="179"/>
      <c r="F9" s="27"/>
    </row>
    <row r="10" spans="1:6" ht="10.5" customHeight="1" x14ac:dyDescent="0.2">
      <c r="B10" s="16" t="s">
        <v>22</v>
      </c>
      <c r="C10" s="30">
        <v>206728</v>
      </c>
      <c r="D10" s="222">
        <v>5035</v>
      </c>
      <c r="E10" s="179">
        <v>-3.8890154491313056E-2</v>
      </c>
      <c r="F10" s="20"/>
    </row>
    <row r="11" spans="1:6" ht="10.5" customHeight="1" x14ac:dyDescent="0.2">
      <c r="B11" s="16" t="s">
        <v>23</v>
      </c>
      <c r="C11" s="30">
        <v>1282</v>
      </c>
      <c r="D11" s="222"/>
      <c r="E11" s="179">
        <v>-0.10724233983286913</v>
      </c>
      <c r="F11" s="20"/>
    </row>
    <row r="12" spans="1:6" ht="10.5" customHeight="1" x14ac:dyDescent="0.2">
      <c r="B12" s="16" t="s">
        <v>218</v>
      </c>
      <c r="C12" s="30">
        <v>2213.9500000000003</v>
      </c>
      <c r="D12" s="222">
        <v>530.80000000000007</v>
      </c>
      <c r="E12" s="179">
        <v>2.6902052074035954E-3</v>
      </c>
      <c r="F12" s="20"/>
    </row>
    <row r="13" spans="1:6" ht="10.5" customHeight="1" x14ac:dyDescent="0.2">
      <c r="B13" s="33" t="s">
        <v>193</v>
      </c>
      <c r="C13" s="30">
        <v>7033</v>
      </c>
      <c r="D13" s="222">
        <v>434</v>
      </c>
      <c r="E13" s="179">
        <v>0.11493341788205447</v>
      </c>
      <c r="F13" s="20"/>
    </row>
    <row r="14" spans="1:6" x14ac:dyDescent="0.2">
      <c r="B14" s="33" t="s">
        <v>194</v>
      </c>
      <c r="C14" s="30">
        <v>874</v>
      </c>
      <c r="D14" s="222">
        <v>94</v>
      </c>
      <c r="E14" s="179">
        <v>4.171632896305133E-2</v>
      </c>
      <c r="F14" s="20"/>
    </row>
    <row r="15" spans="1:6" x14ac:dyDescent="0.2">
      <c r="B15" s="33" t="s">
        <v>322</v>
      </c>
      <c r="C15" s="30"/>
      <c r="D15" s="222"/>
      <c r="E15" s="179"/>
      <c r="F15" s="20"/>
    </row>
    <row r="16" spans="1:6" x14ac:dyDescent="0.2">
      <c r="B16" s="33" t="s">
        <v>324</v>
      </c>
      <c r="C16" s="30"/>
      <c r="D16" s="222"/>
      <c r="E16" s="179"/>
      <c r="F16" s="20"/>
    </row>
    <row r="17" spans="1:6" x14ac:dyDescent="0.2">
      <c r="B17" s="33" t="s">
        <v>325</v>
      </c>
      <c r="C17" s="30">
        <v>1081</v>
      </c>
      <c r="D17" s="222">
        <v>10</v>
      </c>
      <c r="E17" s="179">
        <v>0.12721584984358714</v>
      </c>
      <c r="F17" s="20"/>
    </row>
    <row r="18" spans="1:6" x14ac:dyDescent="0.2">
      <c r="B18" s="33" t="s">
        <v>320</v>
      </c>
      <c r="C18" s="30">
        <v>486</v>
      </c>
      <c r="D18" s="222">
        <v>0</v>
      </c>
      <c r="E18" s="179">
        <v>0.31707317073170738</v>
      </c>
      <c r="F18" s="20"/>
    </row>
    <row r="19" spans="1:6" x14ac:dyDescent="0.2">
      <c r="B19" s="33" t="s">
        <v>321</v>
      </c>
      <c r="C19" s="30">
        <v>4592</v>
      </c>
      <c r="D19" s="222">
        <v>330</v>
      </c>
      <c r="E19" s="179">
        <v>0.10944672626238217</v>
      </c>
      <c r="F19" s="20"/>
    </row>
    <row r="20" spans="1:6" x14ac:dyDescent="0.2">
      <c r="B20" s="33" t="s">
        <v>323</v>
      </c>
      <c r="C20" s="30">
        <v>9246.9500000000007</v>
      </c>
      <c r="D20" s="222">
        <v>964.80000000000007</v>
      </c>
      <c r="E20" s="179">
        <v>8.5831275444721244E-2</v>
      </c>
      <c r="F20" s="20"/>
    </row>
    <row r="21" spans="1:6" x14ac:dyDescent="0.2">
      <c r="B21" s="35"/>
      <c r="C21" s="30"/>
      <c r="D21" s="222"/>
      <c r="E21" s="179"/>
      <c r="F21" s="34"/>
    </row>
    <row r="22" spans="1:6" s="28" customFormat="1" ht="11.25" customHeight="1" x14ac:dyDescent="0.2">
      <c r="A22" s="24"/>
      <c r="B22" s="31" t="s">
        <v>102</v>
      </c>
      <c r="C22" s="30"/>
      <c r="D22" s="222"/>
      <c r="E22" s="179"/>
      <c r="F22" s="36"/>
    </row>
    <row r="23" spans="1:6" ht="10.5" customHeight="1" x14ac:dyDescent="0.2">
      <c r="B23" s="16" t="s">
        <v>22</v>
      </c>
      <c r="C23" s="30">
        <v>47345</v>
      </c>
      <c r="D23" s="222">
        <v>4672</v>
      </c>
      <c r="E23" s="179">
        <v>7.8210873425210714E-4</v>
      </c>
      <c r="F23" s="20"/>
    </row>
    <row r="24" spans="1:6" ht="10.5" customHeight="1" x14ac:dyDescent="0.2">
      <c r="B24" s="16" t="s">
        <v>23</v>
      </c>
      <c r="C24" s="30">
        <v>14</v>
      </c>
      <c r="D24" s="222"/>
      <c r="E24" s="179">
        <v>-0.22222222222222221</v>
      </c>
      <c r="F24" s="34"/>
    </row>
    <row r="25" spans="1:6" ht="10.5" customHeight="1" x14ac:dyDescent="0.2">
      <c r="B25" s="33" t="s">
        <v>193</v>
      </c>
      <c r="C25" s="30">
        <v>4218.6500000000005</v>
      </c>
      <c r="D25" s="222">
        <v>402</v>
      </c>
      <c r="E25" s="179">
        <v>-0.32145499581805304</v>
      </c>
      <c r="F25" s="34"/>
    </row>
    <row r="26" spans="1:6" ht="10.5" customHeight="1" x14ac:dyDescent="0.2">
      <c r="B26" s="33" t="s">
        <v>194</v>
      </c>
      <c r="C26" s="30">
        <v>108937</v>
      </c>
      <c r="D26" s="222">
        <v>22057</v>
      </c>
      <c r="E26" s="179">
        <v>1.4868503181449721E-2</v>
      </c>
      <c r="F26" s="34"/>
    </row>
    <row r="27" spans="1:6" ht="10.5" customHeight="1" x14ac:dyDescent="0.2">
      <c r="B27" s="33" t="s">
        <v>322</v>
      </c>
      <c r="C27" s="30">
        <v>7345</v>
      </c>
      <c r="D27" s="222">
        <v>6987</v>
      </c>
      <c r="E27" s="179">
        <v>4.2384468143286114E-3</v>
      </c>
      <c r="F27" s="34"/>
    </row>
    <row r="28" spans="1:6" ht="10.5" customHeight="1" x14ac:dyDescent="0.2">
      <c r="B28" s="33" t="s">
        <v>324</v>
      </c>
      <c r="C28" s="30"/>
      <c r="D28" s="222"/>
      <c r="E28" s="179"/>
      <c r="F28" s="34"/>
    </row>
    <row r="29" spans="1:6" ht="10.5" customHeight="1" x14ac:dyDescent="0.2">
      <c r="B29" s="33" t="s">
        <v>325</v>
      </c>
      <c r="C29" s="30">
        <v>10078</v>
      </c>
      <c r="D29" s="222">
        <v>10049</v>
      </c>
      <c r="E29" s="179">
        <v>8.9098007808590118E-3</v>
      </c>
      <c r="F29" s="34"/>
    </row>
    <row r="30" spans="1:6" ht="10.5" customHeight="1" x14ac:dyDescent="0.2">
      <c r="B30" s="33" t="s">
        <v>320</v>
      </c>
      <c r="C30" s="30">
        <v>9841</v>
      </c>
      <c r="D30" s="222">
        <v>113</v>
      </c>
      <c r="E30" s="179">
        <v>-2.3613453715646382E-2</v>
      </c>
      <c r="F30" s="34"/>
    </row>
    <row r="31" spans="1:6" ht="10.5" customHeight="1" x14ac:dyDescent="0.2">
      <c r="B31" s="33" t="s">
        <v>321</v>
      </c>
      <c r="C31" s="30">
        <v>70459</v>
      </c>
      <c r="D31" s="222">
        <v>3805</v>
      </c>
      <c r="E31" s="179">
        <v>1.7590733813780846E-2</v>
      </c>
      <c r="F31" s="34"/>
    </row>
    <row r="32" spans="1:6" ht="10.5" customHeight="1" x14ac:dyDescent="0.2">
      <c r="B32" s="33" t="s">
        <v>323</v>
      </c>
      <c r="C32" s="30">
        <v>11214</v>
      </c>
      <c r="D32" s="222">
        <v>1103</v>
      </c>
      <c r="E32" s="179">
        <v>4.6277290539279647E-2</v>
      </c>
      <c r="F32" s="34"/>
    </row>
    <row r="33" spans="1:6" ht="10.5" customHeight="1" x14ac:dyDescent="0.2">
      <c r="B33" s="16" t="s">
        <v>195</v>
      </c>
      <c r="C33" s="30">
        <v>113155.65</v>
      </c>
      <c r="D33" s="222">
        <v>22459</v>
      </c>
      <c r="E33" s="179">
        <v>-3.5448783090961111E-3</v>
      </c>
      <c r="F33" s="34"/>
    </row>
    <row r="34" spans="1:6" ht="10.5" customHeight="1" x14ac:dyDescent="0.2">
      <c r="B34" s="16" t="s">
        <v>196</v>
      </c>
      <c r="C34" s="30"/>
      <c r="D34" s="222"/>
      <c r="E34" s="179"/>
      <c r="F34" s="34"/>
    </row>
    <row r="35" spans="1:6" ht="10.5" customHeight="1" x14ac:dyDescent="0.2">
      <c r="B35" s="16" t="s">
        <v>197</v>
      </c>
      <c r="C35" s="30"/>
      <c r="D35" s="222"/>
      <c r="E35" s="179"/>
      <c r="F35" s="34"/>
    </row>
    <row r="36" spans="1:6" ht="10.5" customHeight="1" x14ac:dyDescent="0.2">
      <c r="B36" s="16" t="s">
        <v>198</v>
      </c>
      <c r="C36" s="30"/>
      <c r="D36" s="222"/>
      <c r="E36" s="179"/>
      <c r="F36" s="34"/>
    </row>
    <row r="37" spans="1:6" ht="9" customHeight="1" x14ac:dyDescent="0.2">
      <c r="B37" s="16" t="s">
        <v>303</v>
      </c>
      <c r="C37" s="30"/>
      <c r="D37" s="222"/>
      <c r="E37" s="179"/>
      <c r="F37" s="34"/>
    </row>
    <row r="38" spans="1:6" s="28" customFormat="1" ht="12" customHeight="1" x14ac:dyDescent="0.2">
      <c r="A38" s="24"/>
      <c r="B38" s="31" t="s">
        <v>113</v>
      </c>
      <c r="C38" s="30"/>
      <c r="D38" s="222"/>
      <c r="E38" s="179"/>
      <c r="F38" s="36"/>
    </row>
    <row r="39" spans="1:6" ht="10.5" customHeight="1" x14ac:dyDescent="0.2">
      <c r="B39" s="16" t="s">
        <v>22</v>
      </c>
      <c r="C39" s="343">
        <v>254073</v>
      </c>
      <c r="D39" s="222">
        <v>9707</v>
      </c>
      <c r="E39" s="344">
        <v>-3.1737683926509441E-2</v>
      </c>
      <c r="F39" s="34"/>
    </row>
    <row r="40" spans="1:6" ht="10.5" customHeight="1" x14ac:dyDescent="0.2">
      <c r="B40" s="16" t="s">
        <v>23</v>
      </c>
      <c r="C40" s="343">
        <v>1296</v>
      </c>
      <c r="D40" s="222"/>
      <c r="E40" s="344">
        <v>-0.10866574965612108</v>
      </c>
      <c r="F40" s="34"/>
    </row>
    <row r="41" spans="1:6" s="28" customFormat="1" ht="10.5" customHeight="1" x14ac:dyDescent="0.2">
      <c r="A41" s="24"/>
      <c r="B41" s="33" t="s">
        <v>193</v>
      </c>
      <c r="C41" s="343">
        <v>6432.6000000000013</v>
      </c>
      <c r="D41" s="222">
        <v>932.80000000000007</v>
      </c>
      <c r="E41" s="344">
        <v>-0.23650567760328811</v>
      </c>
      <c r="F41" s="27"/>
    </row>
    <row r="42" spans="1:6" ht="10.5" customHeight="1" x14ac:dyDescent="0.2">
      <c r="B42" s="33" t="s">
        <v>194</v>
      </c>
      <c r="C42" s="343">
        <v>115970</v>
      </c>
      <c r="D42" s="222">
        <v>22491</v>
      </c>
      <c r="E42" s="344">
        <v>2.0422529014773483E-2</v>
      </c>
      <c r="F42" s="34"/>
    </row>
    <row r="43" spans="1:6" ht="10.5" customHeight="1" x14ac:dyDescent="0.2">
      <c r="B43" s="33" t="s">
        <v>322</v>
      </c>
      <c r="C43" s="343">
        <v>8219</v>
      </c>
      <c r="D43" s="222">
        <v>7081</v>
      </c>
      <c r="E43" s="344">
        <v>8.0951796884582983E-3</v>
      </c>
      <c r="F43" s="34"/>
    </row>
    <row r="44" spans="1:6" ht="10.5" customHeight="1" x14ac:dyDescent="0.2">
      <c r="B44" s="33" t="s">
        <v>324</v>
      </c>
      <c r="C44" s="343"/>
      <c r="D44" s="222"/>
      <c r="E44" s="344"/>
      <c r="F44" s="34"/>
    </row>
    <row r="45" spans="1:6" ht="10.5" customHeight="1" x14ac:dyDescent="0.2">
      <c r="B45" s="33" t="s">
        <v>325</v>
      </c>
      <c r="C45" s="343">
        <v>10078</v>
      </c>
      <c r="D45" s="222">
        <v>10049</v>
      </c>
      <c r="E45" s="344">
        <v>8.7078370533479887E-3</v>
      </c>
      <c r="F45" s="34"/>
    </row>
    <row r="46" spans="1:6" ht="10.5" customHeight="1" x14ac:dyDescent="0.2">
      <c r="B46" s="33" t="s">
        <v>320</v>
      </c>
      <c r="C46" s="343">
        <v>10922</v>
      </c>
      <c r="D46" s="222">
        <v>123</v>
      </c>
      <c r="E46" s="344">
        <v>-1.0509150208371065E-2</v>
      </c>
      <c r="F46" s="34"/>
    </row>
    <row r="47" spans="1:6" ht="10.5" customHeight="1" x14ac:dyDescent="0.2">
      <c r="B47" s="33" t="s">
        <v>321</v>
      </c>
      <c r="C47" s="30">
        <v>70945</v>
      </c>
      <c r="D47" s="222">
        <v>3805</v>
      </c>
      <c r="E47" s="179">
        <v>1.9178278982904695E-2</v>
      </c>
      <c r="F47" s="34"/>
    </row>
    <row r="48" spans="1:6" ht="10.5" customHeight="1" x14ac:dyDescent="0.2">
      <c r="B48" s="33" t="s">
        <v>323</v>
      </c>
      <c r="C48" s="30">
        <v>15806</v>
      </c>
      <c r="D48" s="222">
        <v>1433</v>
      </c>
      <c r="E48" s="179">
        <v>6.3875614188597885E-2</v>
      </c>
      <c r="F48" s="34"/>
    </row>
    <row r="49" spans="1:6" ht="10.5" customHeight="1" x14ac:dyDescent="0.2">
      <c r="B49" s="16" t="s">
        <v>195</v>
      </c>
      <c r="C49" s="30">
        <v>122402.59999999999</v>
      </c>
      <c r="D49" s="222">
        <v>23423.8</v>
      </c>
      <c r="E49" s="179">
        <v>2.6900849901057011E-3</v>
      </c>
      <c r="F49" s="34"/>
    </row>
    <row r="50" spans="1:6" ht="10.5" customHeight="1" x14ac:dyDescent="0.2">
      <c r="B50" s="16" t="s">
        <v>196</v>
      </c>
      <c r="C50" s="30"/>
      <c r="D50" s="222"/>
      <c r="E50" s="179"/>
      <c r="F50" s="34"/>
    </row>
    <row r="51" spans="1:6" s="28" customFormat="1" ht="10.5" customHeight="1" x14ac:dyDescent="0.2">
      <c r="A51" s="24"/>
      <c r="B51" s="16" t="s">
        <v>197</v>
      </c>
      <c r="C51" s="30"/>
      <c r="D51" s="222"/>
      <c r="E51" s="179"/>
      <c r="F51" s="27"/>
    </row>
    <row r="52" spans="1:6" ht="10.5" customHeight="1" x14ac:dyDescent="0.2">
      <c r="B52" s="16" t="s">
        <v>198</v>
      </c>
      <c r="C52" s="30"/>
      <c r="D52" s="222"/>
      <c r="E52" s="179"/>
      <c r="F52" s="34"/>
    </row>
    <row r="53" spans="1:6" ht="9" customHeight="1" x14ac:dyDescent="0.2">
      <c r="B53" s="16" t="s">
        <v>303</v>
      </c>
      <c r="C53" s="30"/>
      <c r="D53" s="222"/>
      <c r="E53" s="179"/>
      <c r="F53" s="34"/>
    </row>
    <row r="54" spans="1:6" ht="10.5" customHeight="1" x14ac:dyDescent="0.2">
      <c r="B54" s="31" t="s">
        <v>122</v>
      </c>
      <c r="C54" s="30"/>
      <c r="D54" s="222"/>
      <c r="E54" s="179"/>
      <c r="F54" s="34"/>
    </row>
    <row r="55" spans="1:6" ht="10.5" customHeight="1" x14ac:dyDescent="0.2">
      <c r="B55" s="16" t="s">
        <v>22</v>
      </c>
      <c r="C55" s="30"/>
      <c r="D55" s="222"/>
      <c r="E55" s="179"/>
      <c r="F55" s="34"/>
    </row>
    <row r="56" spans="1:6" ht="10.5" customHeight="1" x14ac:dyDescent="0.2">
      <c r="B56" s="16" t="s">
        <v>23</v>
      </c>
      <c r="C56" s="30">
        <v>0</v>
      </c>
      <c r="D56" s="222"/>
      <c r="E56" s="179"/>
      <c r="F56" s="34"/>
    </row>
    <row r="57" spans="1:6" s="28" customFormat="1" ht="6.75" customHeight="1" x14ac:dyDescent="0.2">
      <c r="A57" s="24"/>
      <c r="B57" s="35"/>
      <c r="C57" s="30"/>
      <c r="D57" s="222"/>
      <c r="E57" s="179"/>
      <c r="F57" s="36"/>
    </row>
    <row r="58" spans="1:6" s="28" customFormat="1" ht="13.5" customHeight="1" x14ac:dyDescent="0.2">
      <c r="A58" s="24"/>
      <c r="B58" s="31" t="s">
        <v>121</v>
      </c>
      <c r="C58" s="30"/>
      <c r="D58" s="222"/>
      <c r="E58" s="179"/>
      <c r="F58" s="36"/>
    </row>
    <row r="59" spans="1:6" s="28" customFormat="1" ht="10.5" customHeight="1" x14ac:dyDescent="0.2">
      <c r="A59" s="24"/>
      <c r="B59" s="16" t="s">
        <v>22</v>
      </c>
      <c r="C59" s="30">
        <v>42</v>
      </c>
      <c r="D59" s="222"/>
      <c r="E59" s="179">
        <v>-0.16000000000000003</v>
      </c>
      <c r="F59" s="36"/>
    </row>
    <row r="60" spans="1:6" s="28" customFormat="1" ht="10.5" customHeight="1" x14ac:dyDescent="0.2">
      <c r="A60" s="24"/>
      <c r="B60" s="16" t="s">
        <v>23</v>
      </c>
      <c r="C60" s="30"/>
      <c r="D60" s="222"/>
      <c r="E60" s="179"/>
      <c r="F60" s="36"/>
    </row>
    <row r="61" spans="1:6" s="28" customFormat="1" ht="10.5" customHeight="1" x14ac:dyDescent="0.2">
      <c r="A61" s="24"/>
      <c r="B61" s="16" t="s">
        <v>199</v>
      </c>
      <c r="C61" s="30">
        <v>63</v>
      </c>
      <c r="D61" s="222"/>
      <c r="E61" s="179">
        <v>-0.125</v>
      </c>
      <c r="F61" s="36"/>
    </row>
    <row r="62" spans="1:6" s="28" customFormat="1" ht="10.5" customHeight="1" x14ac:dyDescent="0.2">
      <c r="A62" s="24"/>
      <c r="B62" s="16" t="s">
        <v>200</v>
      </c>
      <c r="C62" s="30">
        <v>4</v>
      </c>
      <c r="D62" s="222"/>
      <c r="E62" s="179"/>
      <c r="F62" s="36"/>
    </row>
    <row r="63" spans="1:6" s="28" customFormat="1" ht="10.5" customHeight="1" x14ac:dyDescent="0.2">
      <c r="A63" s="24"/>
      <c r="B63" s="16" t="s">
        <v>201</v>
      </c>
      <c r="C63" s="30">
        <v>20</v>
      </c>
      <c r="D63" s="222"/>
      <c r="E63" s="179">
        <v>0.33333333333333326</v>
      </c>
      <c r="F63" s="36"/>
    </row>
    <row r="64" spans="1:6" s="28" customFormat="1" ht="10.5" customHeight="1" x14ac:dyDescent="0.2">
      <c r="A64" s="24"/>
      <c r="B64" s="16" t="s">
        <v>202</v>
      </c>
      <c r="C64" s="30">
        <v>107</v>
      </c>
      <c r="D64" s="222"/>
      <c r="E64" s="179">
        <v>-0.15748031496062997</v>
      </c>
      <c r="F64" s="36"/>
    </row>
    <row r="65" spans="1:6" s="28" customFormat="1" ht="10.5" customHeight="1" x14ac:dyDescent="0.2">
      <c r="A65" s="24"/>
      <c r="B65" s="16" t="s">
        <v>203</v>
      </c>
      <c r="C65" s="30">
        <v>90</v>
      </c>
      <c r="D65" s="222"/>
      <c r="E65" s="179">
        <v>-0.33333333333333337</v>
      </c>
      <c r="F65" s="36"/>
    </row>
    <row r="66" spans="1:6" s="28" customFormat="1" ht="10.5" customHeight="1" x14ac:dyDescent="0.2">
      <c r="A66" s="24"/>
      <c r="B66" s="16" t="s">
        <v>204</v>
      </c>
      <c r="C66" s="30">
        <v>90</v>
      </c>
      <c r="D66" s="222"/>
      <c r="E66" s="179"/>
      <c r="F66" s="36"/>
    </row>
    <row r="67" spans="1:6" s="28" customFormat="1" ht="6.75" customHeight="1" x14ac:dyDescent="0.2">
      <c r="A67" s="24"/>
      <c r="B67" s="35"/>
      <c r="C67" s="30"/>
      <c r="D67" s="222"/>
      <c r="E67" s="179"/>
      <c r="F67" s="36"/>
    </row>
    <row r="68" spans="1:6" s="28" customFormat="1" ht="12" customHeight="1" x14ac:dyDescent="0.2">
      <c r="A68" s="24"/>
      <c r="B68" s="31" t="s">
        <v>243</v>
      </c>
      <c r="C68" s="30"/>
      <c r="D68" s="222"/>
      <c r="E68" s="179"/>
      <c r="F68" s="36"/>
    </row>
    <row r="69" spans="1:6" s="28" customFormat="1" ht="10.5" customHeight="1" x14ac:dyDescent="0.2">
      <c r="A69" s="24"/>
      <c r="B69" s="16" t="s">
        <v>22</v>
      </c>
      <c r="C69" s="30">
        <v>9027</v>
      </c>
      <c r="D69" s="222"/>
      <c r="E69" s="179">
        <v>9.8041600778494109E-2</v>
      </c>
      <c r="F69" s="36"/>
    </row>
    <row r="70" spans="1:6" s="28" customFormat="1" ht="10.5" customHeight="1" x14ac:dyDescent="0.2">
      <c r="A70" s="24"/>
      <c r="B70" s="16" t="s">
        <v>23</v>
      </c>
      <c r="C70" s="30">
        <v>8</v>
      </c>
      <c r="D70" s="222"/>
      <c r="E70" s="179">
        <v>-0.38461538461538458</v>
      </c>
      <c r="F70" s="36"/>
    </row>
    <row r="71" spans="1:6" s="28" customFormat="1" ht="10.5" customHeight="1" x14ac:dyDescent="0.2">
      <c r="A71" s="24"/>
      <c r="B71" s="33" t="s">
        <v>193</v>
      </c>
      <c r="C71" s="30">
        <v>159.9</v>
      </c>
      <c r="D71" s="222"/>
      <c r="E71" s="179">
        <v>-0.56893298107510648</v>
      </c>
      <c r="F71" s="36"/>
    </row>
    <row r="72" spans="1:6" ht="10.5" customHeight="1" x14ac:dyDescent="0.2">
      <c r="B72" s="33" t="s">
        <v>194</v>
      </c>
      <c r="C72" s="30">
        <v>1521</v>
      </c>
      <c r="D72" s="222"/>
      <c r="E72" s="179">
        <v>-0.24516129032258061</v>
      </c>
      <c r="F72" s="34"/>
    </row>
    <row r="73" spans="1:6" ht="10.5" customHeight="1" x14ac:dyDescent="0.2">
      <c r="B73" s="33" t="s">
        <v>322</v>
      </c>
      <c r="C73" s="343">
        <v>93</v>
      </c>
      <c r="D73" s="222"/>
      <c r="E73" s="344">
        <v>-0.35416666666666663</v>
      </c>
      <c r="F73" s="34"/>
    </row>
    <row r="74" spans="1:6" ht="10.5" customHeight="1" x14ac:dyDescent="0.2">
      <c r="B74" s="33" t="s">
        <v>324</v>
      </c>
      <c r="C74" s="343"/>
      <c r="D74" s="222"/>
      <c r="E74" s="344"/>
      <c r="F74" s="34"/>
    </row>
    <row r="75" spans="1:6" ht="10.5" customHeight="1" x14ac:dyDescent="0.2">
      <c r="B75" s="33" t="s">
        <v>325</v>
      </c>
      <c r="C75" s="343">
        <v>20</v>
      </c>
      <c r="D75" s="222"/>
      <c r="E75" s="344">
        <v>-0.375</v>
      </c>
      <c r="F75" s="34"/>
    </row>
    <row r="76" spans="1:6" ht="10.5" customHeight="1" x14ac:dyDescent="0.2">
      <c r="B76" s="33" t="s">
        <v>320</v>
      </c>
      <c r="C76" s="343">
        <v>165</v>
      </c>
      <c r="D76" s="222"/>
      <c r="E76" s="344">
        <v>-0.25339366515837103</v>
      </c>
      <c r="F76" s="34"/>
    </row>
    <row r="77" spans="1:6" ht="10.5" customHeight="1" x14ac:dyDescent="0.2">
      <c r="B77" s="33" t="s">
        <v>321</v>
      </c>
      <c r="C77" s="343">
        <v>756</v>
      </c>
      <c r="D77" s="222"/>
      <c r="E77" s="344">
        <v>-0.11267605633802813</v>
      </c>
      <c r="F77" s="34"/>
    </row>
    <row r="78" spans="1:6" ht="10.5" customHeight="1" x14ac:dyDescent="0.2">
      <c r="B78" s="33" t="s">
        <v>323</v>
      </c>
      <c r="C78" s="343">
        <v>487</v>
      </c>
      <c r="D78" s="222"/>
      <c r="E78" s="344">
        <v>-0.36422976501305482</v>
      </c>
      <c r="F78" s="34"/>
    </row>
    <row r="79" spans="1:6" ht="10.5" customHeight="1" x14ac:dyDescent="0.2">
      <c r="B79" s="16" t="s">
        <v>195</v>
      </c>
      <c r="C79" s="343">
        <v>1680.9</v>
      </c>
      <c r="D79" s="222"/>
      <c r="E79" s="344">
        <v>-0.29549779122693776</v>
      </c>
      <c r="F79" s="34"/>
    </row>
    <row r="80" spans="1:6" ht="10.5" customHeight="1" x14ac:dyDescent="0.2">
      <c r="B80" s="16" t="s">
        <v>196</v>
      </c>
      <c r="C80" s="343"/>
      <c r="D80" s="222"/>
      <c r="E80" s="344"/>
      <c r="F80" s="34"/>
    </row>
    <row r="81" spans="1:6" ht="10.5" customHeight="1" x14ac:dyDescent="0.2">
      <c r="B81" s="16" t="s">
        <v>197</v>
      </c>
      <c r="C81" s="343"/>
      <c r="D81" s="222"/>
      <c r="E81" s="344"/>
      <c r="F81" s="34"/>
    </row>
    <row r="82" spans="1:6" s="28" customFormat="1" ht="10.5" customHeight="1" x14ac:dyDescent="0.2">
      <c r="A82" s="24"/>
      <c r="B82" s="16" t="s">
        <v>198</v>
      </c>
      <c r="C82" s="343"/>
      <c r="D82" s="222"/>
      <c r="E82" s="344"/>
      <c r="F82" s="36"/>
    </row>
    <row r="83" spans="1:6" s="28" customFormat="1" ht="10.5" customHeight="1" x14ac:dyDescent="0.2">
      <c r="A83" s="24"/>
      <c r="B83" s="16" t="s">
        <v>200</v>
      </c>
      <c r="C83" s="345">
        <v>3</v>
      </c>
      <c r="D83" s="222"/>
      <c r="E83" s="346">
        <v>-0.4</v>
      </c>
      <c r="F83" s="47"/>
    </row>
    <row r="84" spans="1:6" s="28" customFormat="1" ht="10.5" customHeight="1" x14ac:dyDescent="0.2">
      <c r="A84" s="24"/>
      <c r="B84" s="16" t="s">
        <v>201</v>
      </c>
      <c r="C84" s="345">
        <v>10</v>
      </c>
      <c r="D84" s="222"/>
      <c r="E84" s="346"/>
      <c r="F84" s="47"/>
    </row>
    <row r="85" spans="1:6" s="28" customFormat="1" ht="10.5" customHeight="1" x14ac:dyDescent="0.2">
      <c r="A85" s="24"/>
      <c r="B85" s="16" t="s">
        <v>202</v>
      </c>
      <c r="C85" s="46">
        <v>58</v>
      </c>
      <c r="D85" s="222"/>
      <c r="E85" s="190">
        <v>-0.56390977443609025</v>
      </c>
      <c r="F85" s="47"/>
    </row>
    <row r="86" spans="1:6" s="28" customFormat="1" ht="10.5" customHeight="1" x14ac:dyDescent="0.2">
      <c r="A86" s="24"/>
      <c r="B86" s="16" t="s">
        <v>203</v>
      </c>
      <c r="C86" s="46">
        <v>60</v>
      </c>
      <c r="D86" s="222"/>
      <c r="E86" s="190"/>
      <c r="F86" s="47"/>
    </row>
    <row r="87" spans="1:6" s="28" customFormat="1" ht="10.5" customHeight="1" x14ac:dyDescent="0.2">
      <c r="A87" s="24"/>
      <c r="B87" s="16" t="s">
        <v>204</v>
      </c>
      <c r="C87" s="46"/>
      <c r="D87" s="222"/>
      <c r="E87" s="190"/>
      <c r="F87" s="47"/>
    </row>
    <row r="88" spans="1:6" ht="12.75" customHeight="1" x14ac:dyDescent="0.2">
      <c r="B88" s="16" t="s">
        <v>303</v>
      </c>
      <c r="C88" s="46"/>
      <c r="D88" s="222"/>
      <c r="E88" s="190"/>
      <c r="F88" s="47"/>
    </row>
    <row r="89" spans="1:6" s="28" customFormat="1" ht="11.25" customHeight="1" x14ac:dyDescent="0.2">
      <c r="A89" s="24"/>
      <c r="B89" s="31" t="s">
        <v>278</v>
      </c>
      <c r="C89" s="46"/>
      <c r="D89" s="222"/>
      <c r="E89" s="190"/>
      <c r="F89" s="47"/>
    </row>
    <row r="90" spans="1:6" ht="10.5" customHeight="1" x14ac:dyDescent="0.2">
      <c r="B90" s="16" t="s">
        <v>22</v>
      </c>
      <c r="C90" s="46">
        <v>263142</v>
      </c>
      <c r="D90" s="222">
        <v>9707</v>
      </c>
      <c r="E90" s="190">
        <v>-2.7823240589198051E-2</v>
      </c>
      <c r="F90" s="47"/>
    </row>
    <row r="91" spans="1:6" ht="10.5" customHeight="1" x14ac:dyDescent="0.2">
      <c r="B91" s="16" t="s">
        <v>23</v>
      </c>
      <c r="C91" s="46">
        <v>1304</v>
      </c>
      <c r="D91" s="222"/>
      <c r="E91" s="190">
        <v>-0.11111111111111116</v>
      </c>
      <c r="F91" s="47"/>
    </row>
    <row r="92" spans="1:6" ht="10.5" customHeight="1" x14ac:dyDescent="0.2">
      <c r="B92" s="33" t="s">
        <v>193</v>
      </c>
      <c r="C92" s="46">
        <v>6658.5000000000009</v>
      </c>
      <c r="D92" s="222">
        <v>932.80000000000007</v>
      </c>
      <c r="E92" s="190">
        <v>-0.24959005539182821</v>
      </c>
      <c r="F92" s="47"/>
    </row>
    <row r="93" spans="1:6" ht="10.5" customHeight="1" x14ac:dyDescent="0.2">
      <c r="B93" s="33" t="s">
        <v>194</v>
      </c>
      <c r="C93" s="46">
        <v>117491</v>
      </c>
      <c r="D93" s="222">
        <v>22491</v>
      </c>
      <c r="E93" s="190">
        <v>1.5795753216212516E-2</v>
      </c>
      <c r="F93" s="47"/>
    </row>
    <row r="94" spans="1:6" ht="10.5" customHeight="1" x14ac:dyDescent="0.2">
      <c r="B94" s="33" t="s">
        <v>322</v>
      </c>
      <c r="C94" s="46">
        <v>8312</v>
      </c>
      <c r="D94" s="222">
        <v>7081</v>
      </c>
      <c r="E94" s="190">
        <v>1.8078823671205946E-3</v>
      </c>
      <c r="F94" s="47"/>
    </row>
    <row r="95" spans="1:6" ht="10.5" customHeight="1" x14ac:dyDescent="0.2">
      <c r="B95" s="33" t="s">
        <v>324</v>
      </c>
      <c r="C95" s="46"/>
      <c r="D95" s="222"/>
      <c r="E95" s="190"/>
      <c r="F95" s="47"/>
    </row>
    <row r="96" spans="1:6" ht="10.5" customHeight="1" x14ac:dyDescent="0.2">
      <c r="B96" s="33" t="s">
        <v>325</v>
      </c>
      <c r="C96" s="46">
        <v>10098</v>
      </c>
      <c r="D96" s="222">
        <v>10049</v>
      </c>
      <c r="E96" s="190">
        <v>7.4827895839568725E-3</v>
      </c>
      <c r="F96" s="47"/>
    </row>
    <row r="97" spans="2:6" ht="10.5" customHeight="1" x14ac:dyDescent="0.2">
      <c r="B97" s="33" t="s">
        <v>320</v>
      </c>
      <c r="C97" s="46">
        <v>11087</v>
      </c>
      <c r="D97" s="222">
        <v>123</v>
      </c>
      <c r="E97" s="190">
        <v>-1.5276667554845025E-2</v>
      </c>
      <c r="F97" s="47"/>
    </row>
    <row r="98" spans="2:6" ht="10.5" customHeight="1" x14ac:dyDescent="0.2">
      <c r="B98" s="33" t="s">
        <v>321</v>
      </c>
      <c r="C98" s="46">
        <v>71701</v>
      </c>
      <c r="D98" s="222">
        <v>3805</v>
      </c>
      <c r="E98" s="190">
        <v>1.7583945956685776E-2</v>
      </c>
      <c r="F98" s="47"/>
    </row>
    <row r="99" spans="2:6" ht="10.5" customHeight="1" x14ac:dyDescent="0.2">
      <c r="B99" s="33" t="s">
        <v>323</v>
      </c>
      <c r="C99" s="46">
        <v>16293</v>
      </c>
      <c r="D99" s="222">
        <v>1433</v>
      </c>
      <c r="E99" s="190">
        <v>4.2885489342635807E-2</v>
      </c>
      <c r="F99" s="47"/>
    </row>
    <row r="100" spans="2:6" ht="10.5" customHeight="1" x14ac:dyDescent="0.2">
      <c r="B100" s="16" t="s">
        <v>195</v>
      </c>
      <c r="C100" s="46">
        <v>124149.49999999999</v>
      </c>
      <c r="D100" s="222">
        <v>23423.8</v>
      </c>
      <c r="E100" s="190">
        <v>-3.1127258010963388E-3</v>
      </c>
      <c r="F100" s="47"/>
    </row>
    <row r="101" spans="2:6" ht="10.5" customHeight="1" x14ac:dyDescent="0.2">
      <c r="B101" s="16" t="s">
        <v>196</v>
      </c>
      <c r="C101" s="46"/>
      <c r="D101" s="222"/>
      <c r="E101" s="190"/>
      <c r="F101" s="47"/>
    </row>
    <row r="102" spans="2:6" ht="10.5" customHeight="1" x14ac:dyDescent="0.2">
      <c r="B102" s="16" t="s">
        <v>197</v>
      </c>
      <c r="C102" s="46"/>
      <c r="D102" s="222"/>
      <c r="E102" s="190"/>
      <c r="F102" s="47"/>
    </row>
    <row r="103" spans="2:6" ht="10.5" customHeight="1" x14ac:dyDescent="0.2">
      <c r="B103" s="16" t="s">
        <v>198</v>
      </c>
      <c r="C103" s="46"/>
      <c r="D103" s="222"/>
      <c r="E103" s="190"/>
      <c r="F103" s="47"/>
    </row>
    <row r="104" spans="2:6" ht="10.5" customHeight="1" x14ac:dyDescent="0.2">
      <c r="B104" s="16" t="s">
        <v>200</v>
      </c>
      <c r="C104" s="46">
        <v>7</v>
      </c>
      <c r="D104" s="222"/>
      <c r="E104" s="190">
        <v>0.16666666666666674</v>
      </c>
      <c r="F104" s="47"/>
    </row>
    <row r="105" spans="2:6" ht="10.5" customHeight="1" x14ac:dyDescent="0.2">
      <c r="B105" s="16" t="s">
        <v>201</v>
      </c>
      <c r="C105" s="46">
        <v>30</v>
      </c>
      <c r="D105" s="222"/>
      <c r="E105" s="190">
        <v>-0.375</v>
      </c>
      <c r="F105" s="47"/>
    </row>
    <row r="106" spans="2:6" ht="10.5" customHeight="1" x14ac:dyDescent="0.2">
      <c r="B106" s="16" t="s">
        <v>202</v>
      </c>
      <c r="C106" s="46">
        <v>165</v>
      </c>
      <c r="D106" s="222"/>
      <c r="E106" s="190">
        <v>-0.36538461538461542</v>
      </c>
      <c r="F106" s="47"/>
    </row>
    <row r="107" spans="2:6" ht="10.5" customHeight="1" x14ac:dyDescent="0.2">
      <c r="B107" s="16" t="s">
        <v>203</v>
      </c>
      <c r="C107" s="46">
        <v>150</v>
      </c>
      <c r="D107" s="222"/>
      <c r="E107" s="190">
        <v>-6.25E-2</v>
      </c>
      <c r="F107" s="47"/>
    </row>
    <row r="108" spans="2:6" ht="10.5" customHeight="1" x14ac:dyDescent="0.2">
      <c r="B108" s="16" t="s">
        <v>204</v>
      </c>
      <c r="C108" s="46">
        <v>90</v>
      </c>
      <c r="D108" s="222"/>
      <c r="E108" s="190"/>
      <c r="F108" s="47"/>
    </row>
    <row r="109" spans="2:6" ht="10.5" customHeight="1" x14ac:dyDescent="0.2">
      <c r="B109" s="21" t="s">
        <v>303</v>
      </c>
      <c r="C109" s="399"/>
      <c r="D109" s="342"/>
      <c r="E109" s="347"/>
      <c r="F109" s="47"/>
    </row>
    <row r="110" spans="2:6" ht="9.75" customHeight="1" x14ac:dyDescent="0.2">
      <c r="B110" s="43"/>
      <c r="C110" s="49"/>
      <c r="D110" s="350"/>
      <c r="E110" s="350"/>
      <c r="F110" s="47"/>
    </row>
    <row r="111" spans="2:6" ht="15" customHeight="1" x14ac:dyDescent="0.25">
      <c r="B111" s="7" t="s">
        <v>288</v>
      </c>
      <c r="C111" s="8"/>
      <c r="D111" s="349"/>
      <c r="E111" s="349"/>
      <c r="F111" s="8"/>
    </row>
    <row r="112" spans="2:6" ht="9.75" customHeight="1" x14ac:dyDescent="0.2">
      <c r="B112" s="9" t="str">
        <f>B3</f>
        <v>MOIS DE JANVIER 2024</v>
      </c>
      <c r="D112" s="350"/>
      <c r="E112" s="350"/>
    </row>
    <row r="113" spans="1:6" ht="14.25" customHeight="1" x14ac:dyDescent="0.2">
      <c r="B113" s="12" t="s">
        <v>175</v>
      </c>
      <c r="C113" s="13"/>
      <c r="D113" s="353"/>
      <c r="E113" s="351"/>
      <c r="F113" s="15"/>
    </row>
    <row r="114" spans="1:6" ht="12" customHeight="1" x14ac:dyDescent="0.2">
      <c r="B114" s="16" t="s">
        <v>4</v>
      </c>
      <c r="C114" s="18" t="s">
        <v>6</v>
      </c>
      <c r="D114" s="219" t="s">
        <v>3</v>
      </c>
      <c r="E114" s="19" t="str">
        <f>Maladie_mnt!$H$5</f>
        <v>GAM</v>
      </c>
      <c r="F114" s="20"/>
    </row>
    <row r="115" spans="1:6" ht="9.75" customHeight="1" x14ac:dyDescent="0.2">
      <c r="B115" s="21"/>
      <c r="C115" s="45"/>
      <c r="D115" s="220" t="s">
        <v>87</v>
      </c>
      <c r="E115" s="22" t="str">
        <f>Maladie_mnt!$H$6</f>
        <v>en %</v>
      </c>
      <c r="F115" s="23"/>
    </row>
    <row r="116" spans="1:6" s="28" customFormat="1" ht="18" customHeight="1" x14ac:dyDescent="0.2">
      <c r="A116" s="24"/>
      <c r="B116" s="52" t="s">
        <v>163</v>
      </c>
      <c r="C116" s="238"/>
      <c r="D116" s="222"/>
      <c r="E116" s="239"/>
      <c r="F116" s="27"/>
    </row>
    <row r="117" spans="1:6" ht="6.75" customHeight="1" x14ac:dyDescent="0.2">
      <c r="B117" s="16"/>
      <c r="C117" s="238"/>
      <c r="D117" s="222"/>
      <c r="E117" s="239"/>
      <c r="F117" s="20"/>
    </row>
    <row r="118" spans="1:6" s="28" customFormat="1" ht="15" customHeight="1" x14ac:dyDescent="0.2">
      <c r="A118" s="54"/>
      <c r="B118" s="31" t="s">
        <v>124</v>
      </c>
      <c r="C118" s="238"/>
      <c r="D118" s="222"/>
      <c r="E118" s="239"/>
      <c r="F118" s="27"/>
    </row>
    <row r="119" spans="1:6" ht="10.5" customHeight="1" x14ac:dyDescent="0.2">
      <c r="A119" s="2"/>
      <c r="B119" s="37" t="s">
        <v>205</v>
      </c>
      <c r="C119" s="238">
        <v>296603.23</v>
      </c>
      <c r="D119" s="222">
        <v>442.4</v>
      </c>
      <c r="E119" s="239">
        <v>5.9306102772429758E-2</v>
      </c>
      <c r="F119" s="20"/>
    </row>
    <row r="120" spans="1:6" ht="10.5" customHeight="1" x14ac:dyDescent="0.2">
      <c r="A120" s="2"/>
      <c r="B120" s="37" t="s">
        <v>206</v>
      </c>
      <c r="C120" s="238">
        <v>6238</v>
      </c>
      <c r="D120" s="222"/>
      <c r="E120" s="239"/>
      <c r="F120" s="20"/>
    </row>
    <row r="121" spans="1:6" ht="10.5" customHeight="1" x14ac:dyDescent="0.2">
      <c r="A121" s="2"/>
      <c r="B121" s="37" t="s">
        <v>226</v>
      </c>
      <c r="C121" s="238">
        <v>4277.0999999999985</v>
      </c>
      <c r="D121" s="222"/>
      <c r="E121" s="239"/>
      <c r="F121" s="20"/>
    </row>
    <row r="122" spans="1:6" ht="10.5" hidden="1" customHeight="1" x14ac:dyDescent="0.2">
      <c r="A122" s="2"/>
      <c r="B122" s="37"/>
      <c r="C122" s="238"/>
      <c r="D122" s="222"/>
      <c r="E122" s="239"/>
      <c r="F122" s="20"/>
    </row>
    <row r="123" spans="1:6" ht="10.5" hidden="1" customHeight="1" x14ac:dyDescent="0.2">
      <c r="A123" s="2"/>
      <c r="B123" s="37"/>
      <c r="C123" s="238"/>
      <c r="D123" s="222"/>
      <c r="E123" s="239"/>
      <c r="F123" s="20"/>
    </row>
    <row r="124" spans="1:6" ht="10.5" hidden="1" customHeight="1" x14ac:dyDescent="0.2">
      <c r="A124" s="2"/>
      <c r="B124" s="37"/>
      <c r="C124" s="238"/>
      <c r="D124" s="222"/>
      <c r="E124" s="239"/>
      <c r="F124" s="20"/>
    </row>
    <row r="125" spans="1:6" ht="10.5" hidden="1" customHeight="1" x14ac:dyDescent="0.2">
      <c r="A125" s="2"/>
      <c r="B125" s="37"/>
      <c r="C125" s="238"/>
      <c r="D125" s="222"/>
      <c r="E125" s="239"/>
      <c r="F125" s="20"/>
    </row>
    <row r="126" spans="1:6" s="28" customFormat="1" ht="10.5" customHeight="1" x14ac:dyDescent="0.2">
      <c r="A126" s="54"/>
      <c r="B126" s="35" t="s">
        <v>227</v>
      </c>
      <c r="C126" s="238">
        <v>307127.33</v>
      </c>
      <c r="D126" s="222">
        <v>442.4</v>
      </c>
      <c r="E126" s="239">
        <v>-3.4752937239362902E-3</v>
      </c>
      <c r="F126" s="27"/>
    </row>
    <row r="127" spans="1:6" ht="7.5" customHeight="1" x14ac:dyDescent="0.2">
      <c r="A127" s="2"/>
      <c r="B127" s="35"/>
      <c r="C127" s="238"/>
      <c r="D127" s="222"/>
      <c r="E127" s="239"/>
      <c r="F127" s="20"/>
    </row>
    <row r="128" spans="1:6" s="28" customFormat="1" ht="15.75" customHeight="1" x14ac:dyDescent="0.2">
      <c r="A128" s="54"/>
      <c r="B128" s="31" t="s">
        <v>132</v>
      </c>
      <c r="C128" s="238"/>
      <c r="D128" s="222"/>
      <c r="E128" s="239"/>
      <c r="F128" s="27"/>
    </row>
    <row r="129" spans="1:6" ht="10.5" customHeight="1" x14ac:dyDescent="0.2">
      <c r="A129" s="2"/>
      <c r="B129" s="37" t="s">
        <v>207</v>
      </c>
      <c r="C129" s="238">
        <v>324535.41000000143</v>
      </c>
      <c r="D129" s="222">
        <v>156.9</v>
      </c>
      <c r="E129" s="239">
        <v>-7.1650439723647819E-2</v>
      </c>
      <c r="F129" s="20"/>
    </row>
    <row r="130" spans="1:6" ht="10.5" customHeight="1" x14ac:dyDescent="0.2">
      <c r="A130" s="2"/>
      <c r="B130" s="37" t="s">
        <v>208</v>
      </c>
      <c r="C130" s="238">
        <v>24517.4</v>
      </c>
      <c r="D130" s="222">
        <v>13935.500000000007</v>
      </c>
      <c r="E130" s="239">
        <v>0.24676262468312782</v>
      </c>
      <c r="F130" s="20"/>
    </row>
    <row r="131" spans="1:6" ht="10.5" customHeight="1" x14ac:dyDescent="0.2">
      <c r="A131" s="2"/>
      <c r="B131" s="37" t="s">
        <v>209</v>
      </c>
      <c r="C131" s="238">
        <v>5479373.4900000263</v>
      </c>
      <c r="D131" s="222">
        <v>12747.200000000013</v>
      </c>
      <c r="E131" s="239">
        <v>-2.0992623658123932E-2</v>
      </c>
      <c r="F131" s="20"/>
    </row>
    <row r="132" spans="1:6" ht="10.5" hidden="1" customHeight="1" x14ac:dyDescent="0.2">
      <c r="A132" s="2"/>
      <c r="B132" s="37"/>
      <c r="C132" s="238"/>
      <c r="D132" s="222"/>
      <c r="E132" s="239"/>
      <c r="F132" s="20"/>
    </row>
    <row r="133" spans="1:6" ht="10.5" hidden="1" customHeight="1" x14ac:dyDescent="0.2">
      <c r="A133" s="2"/>
      <c r="B133" s="37"/>
      <c r="C133" s="238"/>
      <c r="D133" s="222"/>
      <c r="E133" s="239"/>
      <c r="F133" s="20"/>
    </row>
    <row r="134" spans="1:6" ht="10.5" hidden="1" customHeight="1" x14ac:dyDescent="0.2">
      <c r="A134" s="2"/>
      <c r="B134" s="37"/>
      <c r="C134" s="238"/>
      <c r="D134" s="222"/>
      <c r="E134" s="239"/>
      <c r="F134" s="20"/>
    </row>
    <row r="135" spans="1:6" ht="10.5" customHeight="1" x14ac:dyDescent="0.2">
      <c r="A135" s="2"/>
      <c r="B135" s="35" t="s">
        <v>228</v>
      </c>
      <c r="C135" s="238">
        <v>5828426.3000000268</v>
      </c>
      <c r="D135" s="222">
        <v>26839.60000000002</v>
      </c>
      <c r="E135" s="239">
        <v>-2.307836216584791E-2</v>
      </c>
      <c r="F135" s="20"/>
    </row>
    <row r="136" spans="1:6" ht="6.75" customHeight="1" x14ac:dyDescent="0.2">
      <c r="A136" s="2"/>
      <c r="B136" s="35"/>
      <c r="C136" s="238"/>
      <c r="D136" s="222"/>
      <c r="E136" s="239"/>
      <c r="F136" s="20"/>
    </row>
    <row r="137" spans="1:6" s="28" customFormat="1" ht="16.5" customHeight="1" x14ac:dyDescent="0.2">
      <c r="A137" s="54"/>
      <c r="B137" s="31" t="s">
        <v>136</v>
      </c>
      <c r="C137" s="238"/>
      <c r="D137" s="222"/>
      <c r="E137" s="239"/>
      <c r="F137" s="27"/>
    </row>
    <row r="138" spans="1:6" ht="10.5" customHeight="1" x14ac:dyDescent="0.2">
      <c r="A138" s="2"/>
      <c r="B138" s="37" t="s">
        <v>210</v>
      </c>
      <c r="C138" s="238">
        <v>19792.800000000007</v>
      </c>
      <c r="D138" s="222">
        <v>40</v>
      </c>
      <c r="E138" s="239">
        <v>-0.10196414716811619</v>
      </c>
      <c r="F138" s="20"/>
    </row>
    <row r="139" spans="1:6" ht="10.5" hidden="1" customHeight="1" x14ac:dyDescent="0.2">
      <c r="A139" s="2"/>
      <c r="B139" s="37"/>
      <c r="C139" s="238"/>
      <c r="D139" s="222"/>
      <c r="E139" s="239"/>
      <c r="F139" s="20"/>
    </row>
    <row r="140" spans="1:6" ht="10.5" hidden="1" customHeight="1" x14ac:dyDescent="0.2">
      <c r="A140" s="2"/>
      <c r="B140" s="37"/>
      <c r="C140" s="238"/>
      <c r="D140" s="222"/>
      <c r="E140" s="239"/>
      <c r="F140" s="20"/>
    </row>
    <row r="141" spans="1:6" s="28" customFormat="1" ht="10.5" customHeight="1" x14ac:dyDescent="0.2">
      <c r="A141" s="54"/>
      <c r="B141" s="35" t="s">
        <v>229</v>
      </c>
      <c r="C141" s="238">
        <v>19792.800000000007</v>
      </c>
      <c r="D141" s="222">
        <v>40</v>
      </c>
      <c r="E141" s="239">
        <v>-0.10196414716811619</v>
      </c>
      <c r="F141" s="27"/>
    </row>
    <row r="142" spans="1:6" ht="7.5" customHeight="1" x14ac:dyDescent="0.2">
      <c r="A142" s="2"/>
      <c r="B142" s="35"/>
      <c r="C142" s="238"/>
      <c r="D142" s="222"/>
      <c r="E142" s="239"/>
      <c r="F142" s="20"/>
    </row>
    <row r="143" spans="1:6" s="28" customFormat="1" ht="16.5" customHeight="1" x14ac:dyDescent="0.2">
      <c r="A143" s="54"/>
      <c r="B143" s="31" t="s">
        <v>141</v>
      </c>
      <c r="C143" s="238"/>
      <c r="D143" s="222"/>
      <c r="E143" s="239"/>
      <c r="F143" s="27"/>
    </row>
    <row r="144" spans="1:6" ht="10.5" customHeight="1" x14ac:dyDescent="0.2">
      <c r="A144" s="2"/>
      <c r="B144" s="37" t="s">
        <v>211</v>
      </c>
      <c r="C144" s="238">
        <v>2892.0000000000014</v>
      </c>
      <c r="D144" s="222"/>
      <c r="E144" s="239">
        <v>0.33456391324411694</v>
      </c>
      <c r="F144" s="20"/>
    </row>
    <row r="145" spans="1:6" ht="10.5" hidden="1" customHeight="1" x14ac:dyDescent="0.2">
      <c r="A145" s="2"/>
      <c r="B145" s="37"/>
      <c r="C145" s="238"/>
      <c r="D145" s="222"/>
      <c r="E145" s="239"/>
      <c r="F145" s="20"/>
    </row>
    <row r="146" spans="1:6" ht="10.5" hidden="1" customHeight="1" x14ac:dyDescent="0.2">
      <c r="A146" s="2"/>
      <c r="B146" s="37"/>
      <c r="C146" s="238"/>
      <c r="D146" s="222"/>
      <c r="E146" s="239"/>
      <c r="F146" s="20"/>
    </row>
    <row r="147" spans="1:6" s="57" customFormat="1" ht="10.5" customHeight="1" x14ac:dyDescent="0.2">
      <c r="A147" s="6"/>
      <c r="B147" s="35" t="s">
        <v>230</v>
      </c>
      <c r="C147" s="55">
        <v>2892.0000000000014</v>
      </c>
      <c r="D147" s="222"/>
      <c r="E147" s="182">
        <v>0.33456391324411694</v>
      </c>
      <c r="F147" s="56"/>
    </row>
    <row r="148" spans="1:6" s="57" customFormat="1" ht="6.75" customHeight="1" x14ac:dyDescent="0.2">
      <c r="A148" s="6"/>
      <c r="B148" s="35"/>
      <c r="C148" s="55"/>
      <c r="D148" s="222"/>
      <c r="E148" s="182"/>
      <c r="F148" s="56"/>
    </row>
    <row r="149" spans="1:6" s="60" customFormat="1" ht="14.25" customHeight="1" x14ac:dyDescent="0.2">
      <c r="A149" s="24"/>
      <c r="B149" s="31" t="s">
        <v>139</v>
      </c>
      <c r="C149" s="55"/>
      <c r="D149" s="222"/>
      <c r="E149" s="182"/>
      <c r="F149" s="59"/>
    </row>
    <row r="150" spans="1:6" s="57" customFormat="1" ht="10.5" customHeight="1" x14ac:dyDescent="0.2">
      <c r="A150" s="6"/>
      <c r="B150" s="37" t="s">
        <v>212</v>
      </c>
      <c r="C150" s="55">
        <v>18</v>
      </c>
      <c r="D150" s="222"/>
      <c r="E150" s="182"/>
      <c r="F150" s="56"/>
    </row>
    <row r="151" spans="1:6" s="57" customFormat="1" ht="10.5" hidden="1" customHeight="1" x14ac:dyDescent="0.2">
      <c r="A151" s="6"/>
      <c r="B151" s="37"/>
      <c r="C151" s="55"/>
      <c r="D151" s="222"/>
      <c r="E151" s="182"/>
      <c r="F151" s="56"/>
    </row>
    <row r="152" spans="1:6" s="60" customFormat="1" ht="10.5" customHeight="1" x14ac:dyDescent="0.2">
      <c r="A152" s="24"/>
      <c r="B152" s="35" t="s">
        <v>231</v>
      </c>
      <c r="C152" s="55">
        <v>18</v>
      </c>
      <c r="D152" s="222"/>
      <c r="E152" s="182"/>
      <c r="F152" s="59"/>
    </row>
    <row r="153" spans="1:6" s="57" customFormat="1" ht="8.25" customHeight="1" x14ac:dyDescent="0.2">
      <c r="A153" s="6"/>
      <c r="B153" s="35"/>
      <c r="C153" s="55"/>
      <c r="D153" s="222"/>
      <c r="E153" s="182"/>
      <c r="F153" s="56"/>
    </row>
    <row r="154" spans="1:6" s="60" customFormat="1" ht="17.25" customHeight="1" x14ac:dyDescent="0.2">
      <c r="A154" s="24"/>
      <c r="B154" s="31" t="s">
        <v>122</v>
      </c>
      <c r="C154" s="55"/>
      <c r="D154" s="222"/>
      <c r="E154" s="182"/>
      <c r="F154" s="59"/>
    </row>
    <row r="155" spans="1:6" s="57" customFormat="1" ht="10.5" customHeight="1" x14ac:dyDescent="0.2">
      <c r="A155" s="6"/>
      <c r="B155" s="37" t="s">
        <v>213</v>
      </c>
      <c r="C155" s="55">
        <v>6</v>
      </c>
      <c r="D155" s="222"/>
      <c r="E155" s="182">
        <v>-0.625</v>
      </c>
      <c r="F155" s="56"/>
    </row>
    <row r="156" spans="1:6" s="57" customFormat="1" ht="10.5" hidden="1" customHeight="1" x14ac:dyDescent="0.2">
      <c r="A156" s="6"/>
      <c r="B156" s="37"/>
      <c r="C156" s="55"/>
      <c r="D156" s="222"/>
      <c r="E156" s="182"/>
      <c r="F156" s="56"/>
    </row>
    <row r="157" spans="1:6" s="57" customFormat="1" ht="10.5" customHeight="1" x14ac:dyDescent="0.2">
      <c r="A157" s="6"/>
      <c r="B157" s="35" t="s">
        <v>232</v>
      </c>
      <c r="C157" s="55">
        <v>6</v>
      </c>
      <c r="D157" s="222"/>
      <c r="E157" s="182">
        <v>-0.625</v>
      </c>
      <c r="F157" s="56"/>
    </row>
    <row r="158" spans="1:6" s="57" customFormat="1" ht="6.75" customHeight="1" x14ac:dyDescent="0.2">
      <c r="A158" s="6"/>
      <c r="B158" s="35"/>
      <c r="C158" s="55"/>
      <c r="D158" s="222"/>
      <c r="E158" s="182"/>
      <c r="F158" s="56"/>
    </row>
    <row r="159" spans="1:6" s="60" customFormat="1" ht="14.25" customHeight="1" x14ac:dyDescent="0.2">
      <c r="A159" s="24"/>
      <c r="B159" s="31" t="s">
        <v>244</v>
      </c>
      <c r="C159" s="55"/>
      <c r="D159" s="222"/>
      <c r="E159" s="182"/>
      <c r="F159" s="59"/>
    </row>
    <row r="160" spans="1:6" s="60" customFormat="1" ht="15" customHeight="1" x14ac:dyDescent="0.2">
      <c r="A160" s="24"/>
      <c r="B160" s="37" t="s">
        <v>213</v>
      </c>
      <c r="C160" s="55"/>
      <c r="D160" s="222"/>
      <c r="E160" s="182"/>
      <c r="F160" s="59"/>
    </row>
    <row r="161" spans="1:6" s="57" customFormat="1" ht="10.5" customHeight="1" x14ac:dyDescent="0.2">
      <c r="A161" s="6"/>
      <c r="B161" s="37" t="s">
        <v>205</v>
      </c>
      <c r="C161" s="55">
        <v>4739.3000000000011</v>
      </c>
      <c r="D161" s="222"/>
      <c r="E161" s="182">
        <v>-0.20879139224868315</v>
      </c>
      <c r="F161" s="56"/>
    </row>
    <row r="162" spans="1:6" s="57" customFormat="1" ht="10.5" customHeight="1" x14ac:dyDescent="0.2">
      <c r="A162" s="6"/>
      <c r="B162" s="37" t="s">
        <v>206</v>
      </c>
      <c r="C162" s="55">
        <v>69</v>
      </c>
      <c r="D162" s="222"/>
      <c r="E162" s="182"/>
      <c r="F162" s="56"/>
    </row>
    <row r="163" spans="1:6" s="57" customFormat="1" ht="10.5" customHeight="1" x14ac:dyDescent="0.2">
      <c r="A163" s="6"/>
      <c r="B163" s="37" t="s">
        <v>226</v>
      </c>
      <c r="C163" s="55">
        <v>101</v>
      </c>
      <c r="D163" s="222"/>
      <c r="E163" s="182"/>
      <c r="F163" s="56"/>
    </row>
    <row r="164" spans="1:6" s="57" customFormat="1" ht="10.5" customHeight="1" x14ac:dyDescent="0.2">
      <c r="A164" s="6"/>
      <c r="B164" s="37" t="s">
        <v>207</v>
      </c>
      <c r="C164" s="55">
        <v>1357.9500000000003</v>
      </c>
      <c r="D164" s="222"/>
      <c r="E164" s="182">
        <v>-0.21639401021379723</v>
      </c>
      <c r="F164" s="56"/>
    </row>
    <row r="165" spans="1:6" s="57" customFormat="1" ht="10.5" customHeight="1" x14ac:dyDescent="0.2">
      <c r="A165" s="6"/>
      <c r="B165" s="37" t="s">
        <v>208</v>
      </c>
      <c r="C165" s="55">
        <v>152.1</v>
      </c>
      <c r="D165" s="222"/>
      <c r="E165" s="182">
        <v>8.5653104925053514E-2</v>
      </c>
      <c r="F165" s="56"/>
    </row>
    <row r="166" spans="1:6" s="57" customFormat="1" ht="10.5" customHeight="1" x14ac:dyDescent="0.2">
      <c r="A166" s="6"/>
      <c r="B166" s="37" t="s">
        <v>209</v>
      </c>
      <c r="C166" s="55">
        <v>10843.49</v>
      </c>
      <c r="D166" s="222"/>
      <c r="E166" s="182">
        <v>1.4812998527871546E-2</v>
      </c>
      <c r="F166" s="56"/>
    </row>
    <row r="167" spans="1:6" s="57" customFormat="1" ht="10.5" customHeight="1" x14ac:dyDescent="0.2">
      <c r="A167" s="6"/>
      <c r="B167" s="37" t="s">
        <v>210</v>
      </c>
      <c r="C167" s="55">
        <v>113.1</v>
      </c>
      <c r="D167" s="222"/>
      <c r="E167" s="182"/>
      <c r="F167" s="56"/>
    </row>
    <row r="168" spans="1:6" s="57" customFormat="1" ht="10.5" customHeight="1" x14ac:dyDescent="0.2">
      <c r="A168" s="6"/>
      <c r="B168" s="37" t="s">
        <v>211</v>
      </c>
      <c r="C168" s="55">
        <v>375.75</v>
      </c>
      <c r="D168" s="222"/>
      <c r="E168" s="182"/>
      <c r="F168" s="56"/>
    </row>
    <row r="169" spans="1:6" s="57" customFormat="1" ht="10.5" customHeight="1" x14ac:dyDescent="0.2">
      <c r="A169" s="6"/>
      <c r="B169" s="37" t="s">
        <v>212</v>
      </c>
      <c r="C169" s="55"/>
      <c r="D169" s="222"/>
      <c r="E169" s="182"/>
      <c r="F169" s="56"/>
    </row>
    <row r="170" spans="1:6" s="57" customFormat="1" ht="10.5" customHeight="1" x14ac:dyDescent="0.2">
      <c r="A170" s="6"/>
      <c r="B170" s="35" t="s">
        <v>234</v>
      </c>
      <c r="C170" s="55">
        <v>17755.690000000002</v>
      </c>
      <c r="D170" s="222"/>
      <c r="E170" s="182">
        <v>-0.16758015978276819</v>
      </c>
      <c r="F170" s="56"/>
    </row>
    <row r="171" spans="1:6" s="60" customFormat="1" ht="10.5" customHeight="1" x14ac:dyDescent="0.15">
      <c r="A171" s="24"/>
      <c r="B171" s="264"/>
      <c r="C171" s="55"/>
      <c r="D171" s="222"/>
      <c r="E171" s="182"/>
      <c r="F171" s="59"/>
    </row>
    <row r="172" spans="1:6" s="57" customFormat="1" ht="12.75" customHeight="1" x14ac:dyDescent="0.2">
      <c r="A172" s="6"/>
      <c r="B172" s="35" t="s">
        <v>233</v>
      </c>
      <c r="C172" s="55">
        <v>6176616.1200000271</v>
      </c>
      <c r="D172" s="222">
        <v>27322.000000000022</v>
      </c>
      <c r="E172" s="182">
        <v>-2.2847295979156246E-2</v>
      </c>
      <c r="F172" s="56"/>
    </row>
    <row r="173" spans="1:6" s="57" customFormat="1" ht="12.75" hidden="1" customHeight="1" x14ac:dyDescent="0.2">
      <c r="A173" s="6"/>
      <c r="B173" s="35"/>
      <c r="C173" s="55"/>
      <c r="D173" s="222"/>
      <c r="E173" s="182"/>
      <c r="F173" s="56"/>
    </row>
    <row r="174" spans="1:6" s="57" customFormat="1" ht="12.75" hidden="1" customHeight="1" x14ac:dyDescent="0.2">
      <c r="A174" s="6"/>
      <c r="B174" s="35"/>
      <c r="C174" s="55"/>
      <c r="D174" s="222"/>
      <c r="E174" s="182"/>
      <c r="F174" s="56"/>
    </row>
    <row r="175" spans="1:6" s="60" customFormat="1" ht="13.5" customHeight="1" x14ac:dyDescent="0.2">
      <c r="A175" s="24"/>
      <c r="B175" s="31" t="s">
        <v>145</v>
      </c>
      <c r="C175" s="55"/>
      <c r="D175" s="222"/>
      <c r="E175" s="182"/>
      <c r="F175" s="59"/>
    </row>
    <row r="176" spans="1:6" s="60" customFormat="1" ht="10.5" customHeight="1" x14ac:dyDescent="0.2">
      <c r="A176" s="24"/>
      <c r="B176" s="37" t="s">
        <v>205</v>
      </c>
      <c r="C176" s="55">
        <v>405.8</v>
      </c>
      <c r="D176" s="222">
        <v>153</v>
      </c>
      <c r="E176" s="182">
        <v>0.44825124910777991</v>
      </c>
      <c r="F176" s="59"/>
    </row>
    <row r="177" spans="1:6" s="60" customFormat="1" ht="10.5" customHeight="1" x14ac:dyDescent="0.2">
      <c r="A177" s="24"/>
      <c r="B177" s="37" t="s">
        <v>214</v>
      </c>
      <c r="C177" s="55">
        <v>674786</v>
      </c>
      <c r="D177" s="222">
        <v>216539</v>
      </c>
      <c r="E177" s="182">
        <v>-4.4083835643606406E-2</v>
      </c>
      <c r="F177" s="59"/>
    </row>
    <row r="178" spans="1:6" s="60" customFormat="1" ht="10.5" customHeight="1" x14ac:dyDescent="0.2">
      <c r="A178" s="24"/>
      <c r="B178" s="37" t="s">
        <v>215</v>
      </c>
      <c r="C178" s="55">
        <v>26</v>
      </c>
      <c r="D178" s="222">
        <v>4</v>
      </c>
      <c r="E178" s="182">
        <v>-0.83544303797468356</v>
      </c>
      <c r="F178" s="59"/>
    </row>
    <row r="179" spans="1:6" s="60" customFormat="1" ht="10.5" customHeight="1" x14ac:dyDescent="0.2">
      <c r="A179" s="24"/>
      <c r="B179" s="37" t="s">
        <v>216</v>
      </c>
      <c r="C179" s="55">
        <v>184.5</v>
      </c>
      <c r="D179" s="222">
        <v>42</v>
      </c>
      <c r="E179" s="182">
        <v>-0.1151079136690647</v>
      </c>
      <c r="F179" s="59"/>
    </row>
    <row r="180" spans="1:6" s="60" customFormat="1" ht="10.5" customHeight="1" x14ac:dyDescent="0.2">
      <c r="A180" s="24"/>
      <c r="B180" s="37" t="s">
        <v>217</v>
      </c>
      <c r="C180" s="55">
        <v>1327.6999999999998</v>
      </c>
      <c r="D180" s="222">
        <v>292.5</v>
      </c>
      <c r="E180" s="182">
        <v>-3.2782108253806341E-2</v>
      </c>
      <c r="F180" s="59"/>
    </row>
    <row r="181" spans="1:6" s="60" customFormat="1" ht="10.5" hidden="1" customHeight="1" x14ac:dyDescent="0.2">
      <c r="A181" s="24"/>
      <c r="B181" s="37"/>
      <c r="C181" s="55"/>
      <c r="D181" s="222"/>
      <c r="E181" s="182"/>
      <c r="F181" s="59"/>
    </row>
    <row r="182" spans="1:6" s="60" customFormat="1" ht="10.5" hidden="1" customHeight="1" x14ac:dyDescent="0.2">
      <c r="A182" s="24"/>
      <c r="B182" s="37"/>
      <c r="C182" s="55"/>
      <c r="D182" s="222"/>
      <c r="E182" s="182"/>
      <c r="F182" s="59"/>
    </row>
    <row r="183" spans="1:6" s="60" customFormat="1" ht="10.5" hidden="1" customHeight="1" x14ac:dyDescent="0.2">
      <c r="A183" s="24"/>
      <c r="B183" s="37"/>
      <c r="C183" s="55"/>
      <c r="D183" s="222"/>
      <c r="E183" s="182"/>
      <c r="F183" s="59"/>
    </row>
    <row r="184" spans="1:6" s="60" customFormat="1" ht="10.5" hidden="1" customHeight="1" x14ac:dyDescent="0.2">
      <c r="A184" s="24"/>
      <c r="B184" s="37"/>
      <c r="C184" s="55"/>
      <c r="D184" s="222"/>
      <c r="E184" s="182"/>
      <c r="F184" s="59"/>
    </row>
    <row r="185" spans="1:6" s="60" customFormat="1" ht="10.5" hidden="1" customHeight="1" x14ac:dyDescent="0.2">
      <c r="A185" s="24"/>
      <c r="B185" s="37"/>
      <c r="C185" s="55"/>
      <c r="D185" s="222"/>
      <c r="E185" s="182"/>
      <c r="F185" s="59"/>
    </row>
    <row r="186" spans="1:6" ht="11.25" customHeight="1" x14ac:dyDescent="0.2">
      <c r="A186" s="2"/>
      <c r="B186" s="41" t="s">
        <v>235</v>
      </c>
      <c r="C186" s="166">
        <v>676730</v>
      </c>
      <c r="D186" s="342">
        <v>217030.5</v>
      </c>
      <c r="E186" s="194">
        <v>-4.4064592207868514E-2</v>
      </c>
      <c r="F186" s="69"/>
    </row>
    <row r="187" spans="1:6" s="28" customFormat="1" ht="16.5" customHeight="1" x14ac:dyDescent="0.2">
      <c r="A187" s="54"/>
      <c r="B187" s="81" t="s">
        <v>164</v>
      </c>
      <c r="C187" s="55"/>
      <c r="D187" s="222"/>
      <c r="E187" s="185"/>
      <c r="F187" s="70"/>
    </row>
    <row r="188" spans="1:6" s="28" customFormat="1" ht="8.25" customHeight="1" x14ac:dyDescent="0.2">
      <c r="A188" s="54"/>
      <c r="B188" s="81"/>
      <c r="C188" s="55"/>
      <c r="D188" s="222"/>
      <c r="E188" s="185"/>
      <c r="F188" s="70"/>
    </row>
    <row r="189" spans="1:6" ht="10.5" customHeight="1" x14ac:dyDescent="0.2">
      <c r="A189" s="2"/>
      <c r="B189" s="82" t="s">
        <v>78</v>
      </c>
      <c r="C189" s="55">
        <v>1687277.4285714286</v>
      </c>
      <c r="D189" s="222"/>
      <c r="E189" s="185">
        <v>3.7249748974253816E-2</v>
      </c>
      <c r="F189" s="69"/>
    </row>
    <row r="190" spans="1:6" ht="10.5" customHeight="1" x14ac:dyDescent="0.2">
      <c r="A190" s="2"/>
      <c r="B190" s="82" t="s">
        <v>76</v>
      </c>
      <c r="C190" s="55">
        <v>5597321.5</v>
      </c>
      <c r="D190" s="222"/>
      <c r="E190" s="185">
        <v>0.1019852306053568</v>
      </c>
      <c r="F190" s="69"/>
    </row>
    <row r="191" spans="1:6" ht="10.5" customHeight="1" x14ac:dyDescent="0.2">
      <c r="A191" s="2"/>
      <c r="B191" s="82" t="s">
        <v>77</v>
      </c>
      <c r="C191" s="55"/>
      <c r="D191" s="222"/>
      <c r="E191" s="185"/>
      <c r="F191" s="69"/>
    </row>
    <row r="192" spans="1:6" s="28" customFormat="1" ht="16.5" customHeight="1" x14ac:dyDescent="0.2">
      <c r="A192" s="54"/>
      <c r="B192" s="161" t="s">
        <v>165</v>
      </c>
      <c r="C192" s="400">
        <v>7284598.9285714291</v>
      </c>
      <c r="D192" s="227"/>
      <c r="E192" s="355">
        <v>8.6278669009270059E-2</v>
      </c>
      <c r="F192" s="70"/>
    </row>
    <row r="193" spans="1:6" ht="10.5" customHeight="1" x14ac:dyDescent="0.2">
      <c r="A193" s="2"/>
      <c r="B193" s="84"/>
      <c r="C193" s="166"/>
      <c r="D193" s="342"/>
      <c r="E193" s="352"/>
      <c r="F193" s="69"/>
    </row>
    <row r="194" spans="1:6" x14ac:dyDescent="0.2">
      <c r="D194" s="350"/>
    </row>
    <row r="195" spans="1:6" x14ac:dyDescent="0.2">
      <c r="D195" s="350"/>
    </row>
    <row r="196" spans="1:6" x14ac:dyDescent="0.2">
      <c r="D196" s="350"/>
    </row>
    <row r="197" spans="1:6" x14ac:dyDescent="0.2">
      <c r="D197" s="350"/>
    </row>
    <row r="198" spans="1:6" x14ac:dyDescent="0.2">
      <c r="D198" s="350"/>
    </row>
    <row r="199" spans="1:6" x14ac:dyDescent="0.2">
      <c r="D199" s="350"/>
    </row>
    <row r="200" spans="1:6" x14ac:dyDescent="0.2">
      <c r="D200" s="350"/>
    </row>
    <row r="201" spans="1:6" x14ac:dyDescent="0.2">
      <c r="D201" s="350"/>
    </row>
    <row r="202" spans="1:6" x14ac:dyDescent="0.2">
      <c r="D202" s="350"/>
    </row>
    <row r="203" spans="1:6" x14ac:dyDescent="0.2">
      <c r="D203" s="350"/>
    </row>
    <row r="204" spans="1:6" x14ac:dyDescent="0.2">
      <c r="D204" s="350"/>
    </row>
    <row r="205" spans="1:6" x14ac:dyDescent="0.2">
      <c r="D205" s="350"/>
    </row>
    <row r="206" spans="1:6" x14ac:dyDescent="0.2">
      <c r="D206" s="350"/>
    </row>
    <row r="207" spans="1:6" x14ac:dyDescent="0.2">
      <c r="D207" s="350"/>
    </row>
    <row r="208" spans="1:6" x14ac:dyDescent="0.2">
      <c r="D208" s="350"/>
    </row>
    <row r="209" spans="4:4" x14ac:dyDescent="0.2">
      <c r="D209" s="350"/>
    </row>
    <row r="210" spans="4:4" x14ac:dyDescent="0.2">
      <c r="D210" s="350"/>
    </row>
    <row r="211" spans="4:4" x14ac:dyDescent="0.2">
      <c r="D211" s="350"/>
    </row>
    <row r="212" spans="4:4" x14ac:dyDescent="0.2">
      <c r="D212" s="350"/>
    </row>
    <row r="213" spans="4:4" x14ac:dyDescent="0.2">
      <c r="D213" s="350"/>
    </row>
    <row r="214" spans="4:4" x14ac:dyDescent="0.2">
      <c r="D214" s="350"/>
    </row>
    <row r="215" spans="4:4" x14ac:dyDescent="0.2">
      <c r="D215" s="350"/>
    </row>
    <row r="216" spans="4:4" x14ac:dyDescent="0.2">
      <c r="D216" s="350"/>
    </row>
    <row r="217" spans="4:4" x14ac:dyDescent="0.2">
      <c r="D217" s="350"/>
    </row>
    <row r="218" spans="4:4" x14ac:dyDescent="0.2">
      <c r="D218" s="350"/>
    </row>
    <row r="219" spans="4:4" x14ac:dyDescent="0.2">
      <c r="D219" s="350"/>
    </row>
    <row r="220" spans="4:4" x14ac:dyDescent="0.2">
      <c r="D220" s="350"/>
    </row>
    <row r="221" spans="4:4" x14ac:dyDescent="0.2">
      <c r="D221" s="350"/>
    </row>
    <row r="222" spans="4:4" x14ac:dyDescent="0.2">
      <c r="D222" s="350"/>
    </row>
    <row r="223" spans="4:4" x14ac:dyDescent="0.2">
      <c r="D223" s="350"/>
    </row>
    <row r="224" spans="4:4" x14ac:dyDescent="0.2">
      <c r="D224" s="350"/>
    </row>
    <row r="225" spans="4:4" x14ac:dyDescent="0.2">
      <c r="D225" s="350"/>
    </row>
    <row r="226" spans="4:4" x14ac:dyDescent="0.2">
      <c r="D226" s="350"/>
    </row>
    <row r="227" spans="4:4" x14ac:dyDescent="0.2">
      <c r="D227" s="350"/>
    </row>
    <row r="228" spans="4:4" x14ac:dyDescent="0.2">
      <c r="D228" s="350"/>
    </row>
    <row r="229" spans="4:4" x14ac:dyDescent="0.2">
      <c r="D229" s="350"/>
    </row>
    <row r="230" spans="4:4" x14ac:dyDescent="0.2">
      <c r="D230" s="350"/>
    </row>
    <row r="231" spans="4:4" x14ac:dyDescent="0.2">
      <c r="D231" s="350"/>
    </row>
    <row r="232" spans="4:4" x14ac:dyDescent="0.2">
      <c r="D232" s="350"/>
    </row>
    <row r="233" spans="4:4" x14ac:dyDescent="0.2">
      <c r="D233" s="350"/>
    </row>
    <row r="234" spans="4:4" x14ac:dyDescent="0.2">
      <c r="D234" s="350"/>
    </row>
    <row r="235" spans="4:4" x14ac:dyDescent="0.2">
      <c r="D235" s="350"/>
    </row>
    <row r="236" spans="4:4" x14ac:dyDescent="0.2">
      <c r="D236" s="350"/>
    </row>
    <row r="237" spans="4:4" x14ac:dyDescent="0.2">
      <c r="D237" s="350"/>
    </row>
    <row r="238" spans="4:4" x14ac:dyDescent="0.2">
      <c r="D238" s="350"/>
    </row>
    <row r="239" spans="4:4" x14ac:dyDescent="0.2">
      <c r="D239" s="350"/>
    </row>
    <row r="240" spans="4:4" x14ac:dyDescent="0.2">
      <c r="D240" s="350"/>
    </row>
    <row r="241" spans="4:4" x14ac:dyDescent="0.2">
      <c r="D241" s="350"/>
    </row>
    <row r="242" spans="4:4" x14ac:dyDescent="0.2">
      <c r="D242" s="350"/>
    </row>
    <row r="243" spans="4:4" x14ac:dyDescent="0.2">
      <c r="D243" s="350"/>
    </row>
    <row r="244" spans="4:4" x14ac:dyDescent="0.2">
      <c r="D244" s="350"/>
    </row>
    <row r="245" spans="4:4" x14ac:dyDescent="0.2">
      <c r="D245" s="350"/>
    </row>
    <row r="246" spans="4:4" x14ac:dyDescent="0.2">
      <c r="D246" s="350"/>
    </row>
    <row r="247" spans="4:4" x14ac:dyDescent="0.2">
      <c r="D247" s="350"/>
    </row>
    <row r="248" spans="4:4" x14ac:dyDescent="0.2">
      <c r="D248" s="350"/>
    </row>
    <row r="249" spans="4:4" x14ac:dyDescent="0.2">
      <c r="D249" s="350"/>
    </row>
    <row r="250" spans="4:4" x14ac:dyDescent="0.2">
      <c r="D250" s="350"/>
    </row>
    <row r="251" spans="4:4" x14ac:dyDescent="0.2">
      <c r="D251" s="350"/>
    </row>
    <row r="252" spans="4:4" x14ac:dyDescent="0.2">
      <c r="D252" s="350"/>
    </row>
    <row r="253" spans="4:4" x14ac:dyDescent="0.2">
      <c r="D253" s="350"/>
    </row>
    <row r="254" spans="4:4" x14ac:dyDescent="0.2">
      <c r="D254" s="350"/>
    </row>
    <row r="255" spans="4:4" x14ac:dyDescent="0.2">
      <c r="D255" s="350"/>
    </row>
    <row r="256" spans="4:4" x14ac:dyDescent="0.2">
      <c r="D256" s="350"/>
    </row>
    <row r="257" spans="4:4" x14ac:dyDescent="0.2">
      <c r="D257" s="350"/>
    </row>
    <row r="258" spans="4:4" x14ac:dyDescent="0.2">
      <c r="D258" s="350"/>
    </row>
    <row r="259" spans="4:4" x14ac:dyDescent="0.2">
      <c r="D259" s="350"/>
    </row>
    <row r="260" spans="4:4" x14ac:dyDescent="0.2">
      <c r="D260" s="350"/>
    </row>
    <row r="261" spans="4:4" x14ac:dyDescent="0.2">
      <c r="D261" s="350"/>
    </row>
    <row r="262" spans="4:4" x14ac:dyDescent="0.2">
      <c r="D262" s="350"/>
    </row>
    <row r="263" spans="4:4" x14ac:dyDescent="0.2">
      <c r="D263" s="350"/>
    </row>
    <row r="264" spans="4:4" x14ac:dyDescent="0.2">
      <c r="D264" s="350"/>
    </row>
    <row r="265" spans="4:4" x14ac:dyDescent="0.2">
      <c r="D265" s="350"/>
    </row>
    <row r="266" spans="4:4" x14ac:dyDescent="0.2">
      <c r="D266" s="350"/>
    </row>
    <row r="267" spans="4:4" x14ac:dyDescent="0.2">
      <c r="D267" s="350"/>
    </row>
    <row r="268" spans="4:4" x14ac:dyDescent="0.2">
      <c r="D268" s="350"/>
    </row>
    <row r="269" spans="4:4" x14ac:dyDescent="0.2">
      <c r="D269" s="350"/>
    </row>
    <row r="270" spans="4:4" x14ac:dyDescent="0.2">
      <c r="D270" s="350"/>
    </row>
    <row r="271" spans="4:4" x14ac:dyDescent="0.2">
      <c r="D271" s="350"/>
    </row>
    <row r="272" spans="4:4" x14ac:dyDescent="0.2">
      <c r="D272" s="350"/>
    </row>
    <row r="273" spans="4:4" x14ac:dyDescent="0.2">
      <c r="D273" s="350"/>
    </row>
    <row r="274" spans="4:4" x14ac:dyDescent="0.2">
      <c r="D274" s="350"/>
    </row>
    <row r="275" spans="4:4" x14ac:dyDescent="0.2">
      <c r="D275" s="350"/>
    </row>
    <row r="276" spans="4:4" x14ac:dyDescent="0.2">
      <c r="D276" s="350"/>
    </row>
    <row r="277" spans="4:4" x14ac:dyDescent="0.2">
      <c r="D277" s="350"/>
    </row>
    <row r="278" spans="4:4" x14ac:dyDescent="0.2">
      <c r="D278" s="350"/>
    </row>
    <row r="279" spans="4:4" x14ac:dyDescent="0.2">
      <c r="D279" s="350"/>
    </row>
    <row r="280" spans="4:4" x14ac:dyDescent="0.2">
      <c r="D280" s="350"/>
    </row>
    <row r="281" spans="4:4" x14ac:dyDescent="0.2">
      <c r="D281" s="350"/>
    </row>
    <row r="282" spans="4:4" x14ac:dyDescent="0.2">
      <c r="D282" s="350"/>
    </row>
    <row r="283" spans="4:4" x14ac:dyDescent="0.2">
      <c r="D283" s="350"/>
    </row>
    <row r="284" spans="4:4" x14ac:dyDescent="0.2">
      <c r="D284" s="350"/>
    </row>
    <row r="285" spans="4:4" x14ac:dyDescent="0.2">
      <c r="D285" s="350"/>
    </row>
    <row r="286" spans="4:4" x14ac:dyDescent="0.2">
      <c r="D286" s="350"/>
    </row>
    <row r="287" spans="4:4" x14ac:dyDescent="0.2">
      <c r="D287" s="350"/>
    </row>
    <row r="288" spans="4:4" x14ac:dyDescent="0.2">
      <c r="D288" s="350"/>
    </row>
    <row r="289" spans="4:4" x14ac:dyDescent="0.2">
      <c r="D289" s="350"/>
    </row>
    <row r="290" spans="4:4" x14ac:dyDescent="0.2">
      <c r="D290" s="350"/>
    </row>
    <row r="291" spans="4:4" x14ac:dyDescent="0.2">
      <c r="D291" s="350"/>
    </row>
    <row r="292" spans="4:4" x14ac:dyDescent="0.2">
      <c r="D292" s="350"/>
    </row>
    <row r="293" spans="4:4" x14ac:dyDescent="0.2">
      <c r="D293" s="350"/>
    </row>
    <row r="294" spans="4:4" x14ac:dyDescent="0.2">
      <c r="D294" s="350"/>
    </row>
    <row r="295" spans="4:4" x14ac:dyDescent="0.2">
      <c r="D295" s="350"/>
    </row>
    <row r="296" spans="4:4" x14ac:dyDescent="0.2">
      <c r="D296" s="350"/>
    </row>
    <row r="297" spans="4:4" x14ac:dyDescent="0.2">
      <c r="D297" s="350"/>
    </row>
    <row r="298" spans="4:4" x14ac:dyDescent="0.2">
      <c r="D298" s="350"/>
    </row>
    <row r="299" spans="4:4" x14ac:dyDescent="0.2">
      <c r="D299" s="350"/>
    </row>
    <row r="300" spans="4:4" x14ac:dyDescent="0.2">
      <c r="D300" s="350"/>
    </row>
    <row r="301" spans="4:4" x14ac:dyDescent="0.2">
      <c r="D301" s="350"/>
    </row>
    <row r="302" spans="4:4" x14ac:dyDescent="0.2">
      <c r="D302" s="350"/>
    </row>
    <row r="303" spans="4:4" x14ac:dyDescent="0.2">
      <c r="D303" s="350"/>
    </row>
    <row r="304" spans="4:4" x14ac:dyDescent="0.2">
      <c r="D304" s="350"/>
    </row>
    <row r="305" spans="4:4" x14ac:dyDescent="0.2">
      <c r="D305" s="350"/>
    </row>
    <row r="306" spans="4:4" x14ac:dyDescent="0.2">
      <c r="D306" s="350"/>
    </row>
    <row r="307" spans="4:4" x14ac:dyDescent="0.2">
      <c r="D307" s="350"/>
    </row>
    <row r="308" spans="4:4" x14ac:dyDescent="0.2">
      <c r="D308" s="350"/>
    </row>
    <row r="309" spans="4:4" x14ac:dyDescent="0.2">
      <c r="D309" s="350"/>
    </row>
    <row r="310" spans="4:4" x14ac:dyDescent="0.2">
      <c r="D310" s="350"/>
    </row>
    <row r="311" spans="4:4" x14ac:dyDescent="0.2">
      <c r="D311" s="350"/>
    </row>
    <row r="312" spans="4:4" x14ac:dyDescent="0.2">
      <c r="D312" s="350"/>
    </row>
    <row r="313" spans="4:4" x14ac:dyDescent="0.2">
      <c r="D313" s="350"/>
    </row>
    <row r="314" spans="4:4" x14ac:dyDescent="0.2">
      <c r="D314" s="350"/>
    </row>
    <row r="315" spans="4:4" x14ac:dyDescent="0.2">
      <c r="D315" s="350"/>
    </row>
    <row r="316" spans="4:4" x14ac:dyDescent="0.2">
      <c r="D316" s="350"/>
    </row>
    <row r="317" spans="4:4" x14ac:dyDescent="0.2">
      <c r="D317" s="350"/>
    </row>
    <row r="318" spans="4:4" x14ac:dyDescent="0.2">
      <c r="D318" s="350"/>
    </row>
    <row r="319" spans="4:4" x14ac:dyDescent="0.2">
      <c r="D319" s="350"/>
    </row>
    <row r="320" spans="4:4" x14ac:dyDescent="0.2">
      <c r="D320" s="350"/>
    </row>
    <row r="321" spans="4:4" x14ac:dyDescent="0.2">
      <c r="D321" s="350"/>
    </row>
    <row r="322" spans="4:4" x14ac:dyDescent="0.2">
      <c r="D322" s="350"/>
    </row>
    <row r="323" spans="4:4" x14ac:dyDescent="0.2">
      <c r="D323" s="350"/>
    </row>
    <row r="324" spans="4:4" x14ac:dyDescent="0.2">
      <c r="D324" s="350"/>
    </row>
    <row r="325" spans="4:4" x14ac:dyDescent="0.2">
      <c r="D325" s="350"/>
    </row>
    <row r="326" spans="4:4" x14ac:dyDescent="0.2">
      <c r="D326" s="350"/>
    </row>
    <row r="327" spans="4:4" x14ac:dyDescent="0.2">
      <c r="D327" s="350"/>
    </row>
    <row r="328" spans="4:4" x14ac:dyDescent="0.2">
      <c r="D328" s="350"/>
    </row>
    <row r="329" spans="4:4" x14ac:dyDescent="0.2">
      <c r="D329" s="350"/>
    </row>
    <row r="330" spans="4:4" x14ac:dyDescent="0.2">
      <c r="D330" s="350"/>
    </row>
    <row r="331" spans="4:4" x14ac:dyDescent="0.2">
      <c r="D331" s="350"/>
    </row>
    <row r="332" spans="4:4" x14ac:dyDescent="0.2">
      <c r="D332" s="350"/>
    </row>
    <row r="333" spans="4:4" x14ac:dyDescent="0.2">
      <c r="D333" s="350"/>
    </row>
    <row r="334" spans="4:4" x14ac:dyDescent="0.2">
      <c r="D334" s="350"/>
    </row>
    <row r="335" spans="4:4" x14ac:dyDescent="0.2">
      <c r="D335" s="350"/>
    </row>
    <row r="336" spans="4:4" x14ac:dyDescent="0.2">
      <c r="D336" s="350"/>
    </row>
    <row r="337" spans="4:4" x14ac:dyDescent="0.2">
      <c r="D337" s="350"/>
    </row>
    <row r="338" spans="4:4" x14ac:dyDescent="0.2">
      <c r="D338" s="350"/>
    </row>
    <row r="339" spans="4:4" x14ac:dyDescent="0.2">
      <c r="D339" s="350"/>
    </row>
    <row r="340" spans="4:4" x14ac:dyDescent="0.2">
      <c r="D340" s="350"/>
    </row>
    <row r="341" spans="4:4" x14ac:dyDescent="0.2">
      <c r="D341" s="350"/>
    </row>
    <row r="342" spans="4:4" x14ac:dyDescent="0.2">
      <c r="D342" s="350"/>
    </row>
    <row r="343" spans="4:4" x14ac:dyDescent="0.2">
      <c r="D343" s="350"/>
    </row>
    <row r="344" spans="4:4" x14ac:dyDescent="0.2">
      <c r="D344" s="350"/>
    </row>
    <row r="345" spans="4:4" x14ac:dyDescent="0.2">
      <c r="D345" s="350"/>
    </row>
    <row r="346" spans="4:4" x14ac:dyDescent="0.2">
      <c r="D346" s="350"/>
    </row>
    <row r="347" spans="4:4" x14ac:dyDescent="0.2">
      <c r="D347" s="350"/>
    </row>
    <row r="348" spans="4:4" x14ac:dyDescent="0.2">
      <c r="D348" s="350"/>
    </row>
    <row r="349" spans="4:4" x14ac:dyDescent="0.2">
      <c r="D349" s="350"/>
    </row>
    <row r="350" spans="4:4" x14ac:dyDescent="0.2">
      <c r="D350" s="350"/>
    </row>
    <row r="351" spans="4:4" x14ac:dyDescent="0.2">
      <c r="D351" s="350"/>
    </row>
    <row r="352" spans="4:4" x14ac:dyDescent="0.2">
      <c r="D352" s="350"/>
    </row>
    <row r="353" spans="4:4" x14ac:dyDescent="0.2">
      <c r="D353" s="350"/>
    </row>
    <row r="354" spans="4:4" x14ac:dyDescent="0.2">
      <c r="D354" s="350"/>
    </row>
    <row r="355" spans="4:4" x14ac:dyDescent="0.2">
      <c r="D355" s="350"/>
    </row>
    <row r="356" spans="4:4" x14ac:dyDescent="0.2">
      <c r="D356" s="350"/>
    </row>
    <row r="357" spans="4:4" x14ac:dyDescent="0.2">
      <c r="D357" s="350"/>
    </row>
    <row r="358" spans="4:4" x14ac:dyDescent="0.2">
      <c r="D358" s="350"/>
    </row>
    <row r="359" spans="4:4" x14ac:dyDescent="0.2">
      <c r="D359" s="350"/>
    </row>
    <row r="360" spans="4:4" x14ac:dyDescent="0.2">
      <c r="D360" s="350"/>
    </row>
    <row r="361" spans="4:4" x14ac:dyDescent="0.2">
      <c r="D361" s="350"/>
    </row>
    <row r="362" spans="4:4" x14ac:dyDescent="0.2">
      <c r="D362" s="350"/>
    </row>
    <row r="363" spans="4:4" x14ac:dyDescent="0.2">
      <c r="D363" s="350"/>
    </row>
    <row r="364" spans="4:4" x14ac:dyDescent="0.2">
      <c r="D364" s="350"/>
    </row>
  </sheetData>
  <dataConsolidate/>
  <phoneticPr fontId="22" type="noConversion"/>
  <pageMargins left="0.19685039370078741" right="0.19685039370078741" top="0.27559055118110237" bottom="0.19685039370078741" header="0.31496062992125984" footer="0.51181102362204722"/>
  <pageSetup paperSize="9" scale="70" orientation="portrait" r:id="rId1"/>
  <headerFooter alignWithMargins="0">
    <oddFooter xml:space="preserve">&amp;R&amp;8
</oddFooter>
  </headerFooter>
  <rowBreaks count="1" manualBreakCount="1">
    <brk id="109" max="5"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0">
    <tabColor indexed="26"/>
  </sheetPr>
  <dimension ref="A1:H358"/>
  <sheetViews>
    <sheetView showRowColHeaders="0" showZeros="0" view="pageBreakPreview" topLeftCell="A147" zoomScale="115" zoomScaleNormal="100" workbookViewId="0">
      <selection activeCell="C192" sqref="C192:G192"/>
    </sheetView>
  </sheetViews>
  <sheetFormatPr baseColWidth="10" defaultRowHeight="11.25" x14ac:dyDescent="0.2"/>
  <cols>
    <col min="1" max="1" width="4" style="6" customWidth="1"/>
    <col min="2" max="2" width="42.85546875" style="5" customWidth="1"/>
    <col min="3" max="3" width="13.7109375" style="3" customWidth="1"/>
    <col min="4" max="4" width="13.5703125" style="3" customWidth="1"/>
    <col min="5" max="5" width="13" style="3" customWidth="1"/>
    <col min="6" max="6" width="13.7109375" style="3" customWidth="1"/>
    <col min="7" max="7" width="8.7109375" style="3" customWidth="1"/>
    <col min="8" max="8" width="2.5703125" style="3" customWidth="1"/>
    <col min="9" max="16384" width="11.42578125" style="5"/>
  </cols>
  <sheetData>
    <row r="1" spans="1:8" ht="9" customHeight="1" x14ac:dyDescent="0.2">
      <c r="A1" s="1"/>
      <c r="F1" s="4"/>
      <c r="G1" s="4"/>
      <c r="H1" s="4"/>
    </row>
    <row r="2" spans="1:8" ht="18" customHeight="1" x14ac:dyDescent="0.25">
      <c r="B2" s="7" t="s">
        <v>288</v>
      </c>
      <c r="C2" s="8"/>
      <c r="D2" s="8"/>
      <c r="E2" s="8"/>
      <c r="F2" s="8"/>
      <c r="G2" s="8"/>
      <c r="H2" s="8"/>
    </row>
    <row r="3" spans="1:8" ht="12" customHeight="1" x14ac:dyDescent="0.2">
      <c r="B3" s="9"/>
      <c r="C3" s="10" t="str">
        <f>AT_nbre!B3</f>
        <v>MOIS DE JANVIER 2024</v>
      </c>
      <c r="D3" s="11"/>
    </row>
    <row r="4" spans="1:8" ht="14.25" customHeight="1" x14ac:dyDescent="0.2">
      <c r="B4" s="12" t="s">
        <v>176</v>
      </c>
      <c r="C4" s="13"/>
      <c r="D4" s="13"/>
      <c r="E4" s="13"/>
      <c r="F4" s="13"/>
      <c r="G4" s="351"/>
      <c r="H4" s="15"/>
    </row>
    <row r="5" spans="1:8" ht="12" customHeight="1" x14ac:dyDescent="0.2">
      <c r="B5" s="16" t="s">
        <v>4</v>
      </c>
      <c r="C5" s="17" t="s">
        <v>1</v>
      </c>
      <c r="D5" s="17" t="s">
        <v>2</v>
      </c>
      <c r="E5" s="18" t="s">
        <v>6</v>
      </c>
      <c r="F5" s="219" t="s">
        <v>3</v>
      </c>
      <c r="G5" s="19" t="str">
        <f>Maladie_mnt!$H$5</f>
        <v>GAM</v>
      </c>
      <c r="H5" s="20"/>
    </row>
    <row r="6" spans="1:8" ht="9.75" customHeight="1" x14ac:dyDescent="0.2">
      <c r="B6" s="21"/>
      <c r="C6" s="45" t="s">
        <v>5</v>
      </c>
      <c r="D6" s="44" t="s">
        <v>5</v>
      </c>
      <c r="E6" s="44"/>
      <c r="F6" s="220" t="s">
        <v>87</v>
      </c>
      <c r="G6" s="22" t="str">
        <f>Maladie_mnt!$H$6</f>
        <v>en %</v>
      </c>
      <c r="H6" s="23"/>
    </row>
    <row r="7" spans="1:8" s="28" customFormat="1" ht="16.5" customHeight="1" x14ac:dyDescent="0.2">
      <c r="A7" s="24"/>
      <c r="B7" s="25" t="s">
        <v>170</v>
      </c>
      <c r="C7" s="192"/>
      <c r="D7" s="192"/>
      <c r="E7" s="192"/>
      <c r="F7" s="228"/>
      <c r="G7" s="193"/>
      <c r="H7" s="27"/>
    </row>
    <row r="8" spans="1:8" ht="6.75" customHeight="1" x14ac:dyDescent="0.2">
      <c r="B8" s="29"/>
      <c r="C8" s="30"/>
      <c r="D8" s="30"/>
      <c r="E8" s="30"/>
      <c r="F8" s="222"/>
      <c r="G8" s="179"/>
      <c r="H8" s="20"/>
    </row>
    <row r="9" spans="1:8" s="28" customFormat="1" ht="12.75" customHeight="1" x14ac:dyDescent="0.2">
      <c r="A9" s="24"/>
      <c r="B9" s="31" t="s">
        <v>88</v>
      </c>
      <c r="C9" s="30"/>
      <c r="D9" s="30"/>
      <c r="E9" s="30"/>
      <c r="F9" s="222"/>
      <c r="G9" s="179"/>
      <c r="H9" s="27"/>
    </row>
    <row r="10" spans="1:8" ht="10.5" customHeight="1" x14ac:dyDescent="0.2">
      <c r="B10" s="16" t="s">
        <v>22</v>
      </c>
      <c r="C10" s="30">
        <v>14021092</v>
      </c>
      <c r="D10" s="30">
        <v>5147827</v>
      </c>
      <c r="E10" s="30">
        <v>19168919</v>
      </c>
      <c r="F10" s="222">
        <v>233118</v>
      </c>
      <c r="G10" s="179">
        <v>1.1606637505913842E-2</v>
      </c>
      <c r="H10" s="20"/>
    </row>
    <row r="11" spans="1:8" ht="10.5" customHeight="1" x14ac:dyDescent="0.2">
      <c r="B11" s="16" t="s">
        <v>23</v>
      </c>
      <c r="C11" s="30">
        <v>288287</v>
      </c>
      <c r="D11" s="30">
        <v>850567</v>
      </c>
      <c r="E11" s="30">
        <v>1138854</v>
      </c>
      <c r="F11" s="222">
        <v>388</v>
      </c>
      <c r="G11" s="179">
        <v>-8.0561680099399235E-2</v>
      </c>
      <c r="H11" s="20"/>
    </row>
    <row r="12" spans="1:8" ht="10.5" customHeight="1" x14ac:dyDescent="0.2">
      <c r="B12" s="33" t="s">
        <v>193</v>
      </c>
      <c r="C12" s="30">
        <v>51545.39000000005</v>
      </c>
      <c r="D12" s="30">
        <v>231278.79</v>
      </c>
      <c r="E12" s="30">
        <v>282824.18000000005</v>
      </c>
      <c r="F12" s="222">
        <v>223747.8</v>
      </c>
      <c r="G12" s="179">
        <v>-8.7720055414655662E-2</v>
      </c>
      <c r="H12" s="20"/>
    </row>
    <row r="13" spans="1:8" ht="10.5" customHeight="1" x14ac:dyDescent="0.2">
      <c r="B13" s="33" t="s">
        <v>194</v>
      </c>
      <c r="C13" s="30">
        <v>686258</v>
      </c>
      <c r="D13" s="30">
        <v>305598</v>
      </c>
      <c r="E13" s="30">
        <v>991856</v>
      </c>
      <c r="F13" s="222">
        <v>54632</v>
      </c>
      <c r="G13" s="179">
        <v>2.9886088652631315E-2</v>
      </c>
      <c r="H13" s="20"/>
    </row>
    <row r="14" spans="1:8" x14ac:dyDescent="0.2">
      <c r="B14" s="33" t="s">
        <v>322</v>
      </c>
      <c r="C14" s="30">
        <v>28841</v>
      </c>
      <c r="D14" s="30">
        <v>9157</v>
      </c>
      <c r="E14" s="30">
        <v>37998</v>
      </c>
      <c r="F14" s="222">
        <v>2674</v>
      </c>
      <c r="G14" s="179">
        <v>9.7256713831937569E-2</v>
      </c>
      <c r="H14" s="20"/>
    </row>
    <row r="15" spans="1:8" x14ac:dyDescent="0.2">
      <c r="B15" s="33" t="s">
        <v>324</v>
      </c>
      <c r="C15" s="30">
        <v>1</v>
      </c>
      <c r="D15" s="30">
        <v>2</v>
      </c>
      <c r="E15" s="30">
        <v>3</v>
      </c>
      <c r="F15" s="222">
        <v>2</v>
      </c>
      <c r="G15" s="179">
        <v>-0.5714285714285714</v>
      </c>
      <c r="H15" s="20"/>
    </row>
    <row r="16" spans="1:8" x14ac:dyDescent="0.2">
      <c r="B16" s="33" t="s">
        <v>325</v>
      </c>
      <c r="C16" s="30">
        <v>18</v>
      </c>
      <c r="D16" s="30">
        <v>292</v>
      </c>
      <c r="E16" s="30">
        <v>310</v>
      </c>
      <c r="F16" s="222">
        <v>282</v>
      </c>
      <c r="G16" s="179">
        <v>0.30801687763713081</v>
      </c>
      <c r="H16" s="20"/>
    </row>
    <row r="17" spans="1:8" x14ac:dyDescent="0.2">
      <c r="B17" s="33" t="s">
        <v>320</v>
      </c>
      <c r="C17" s="30">
        <v>159905</v>
      </c>
      <c r="D17" s="30">
        <v>80853</v>
      </c>
      <c r="E17" s="30">
        <v>240758</v>
      </c>
      <c r="F17" s="222">
        <v>5700</v>
      </c>
      <c r="G17" s="179">
        <v>-9.0834252224219481E-2</v>
      </c>
      <c r="H17" s="20"/>
    </row>
    <row r="18" spans="1:8" x14ac:dyDescent="0.2">
      <c r="B18" s="33" t="s">
        <v>321</v>
      </c>
      <c r="C18" s="30">
        <v>26270</v>
      </c>
      <c r="D18" s="30">
        <v>1547</v>
      </c>
      <c r="E18" s="30">
        <v>27817</v>
      </c>
      <c r="F18" s="222">
        <v>63</v>
      </c>
      <c r="G18" s="179">
        <v>0.52647752839817819</v>
      </c>
      <c r="H18" s="20"/>
    </row>
    <row r="19" spans="1:8" x14ac:dyDescent="0.2">
      <c r="B19" s="33" t="s">
        <v>323</v>
      </c>
      <c r="C19" s="30">
        <v>471223</v>
      </c>
      <c r="D19" s="30">
        <v>213747</v>
      </c>
      <c r="E19" s="30">
        <v>684970</v>
      </c>
      <c r="F19" s="222">
        <v>45911</v>
      </c>
      <c r="G19" s="179">
        <v>6.1698218051365217E-2</v>
      </c>
      <c r="H19" s="20"/>
    </row>
    <row r="20" spans="1:8" x14ac:dyDescent="0.2">
      <c r="B20" s="16" t="s">
        <v>195</v>
      </c>
      <c r="C20" s="30">
        <v>737803.39</v>
      </c>
      <c r="D20" s="30">
        <v>536876.78999999992</v>
      </c>
      <c r="E20" s="30">
        <v>1274680.18</v>
      </c>
      <c r="F20" s="222">
        <v>278379.8</v>
      </c>
      <c r="G20" s="179">
        <v>1.2470499297627669E-3</v>
      </c>
      <c r="H20" s="20"/>
    </row>
    <row r="21" spans="1:8" x14ac:dyDescent="0.2">
      <c r="B21" s="35"/>
      <c r="C21" s="30"/>
      <c r="D21" s="30"/>
      <c r="E21" s="30"/>
      <c r="F21" s="222"/>
      <c r="G21" s="179"/>
      <c r="H21" s="34"/>
    </row>
    <row r="22" spans="1:8" s="28" customFormat="1" ht="12.75" customHeight="1" x14ac:dyDescent="0.2">
      <c r="A22" s="24"/>
      <c r="B22" s="31" t="s">
        <v>102</v>
      </c>
      <c r="C22" s="30"/>
      <c r="D22" s="30"/>
      <c r="E22" s="30"/>
      <c r="F22" s="222"/>
      <c r="G22" s="179"/>
      <c r="H22" s="36"/>
    </row>
    <row r="23" spans="1:8" ht="10.5" customHeight="1" x14ac:dyDescent="0.2">
      <c r="B23" s="16" t="s">
        <v>22</v>
      </c>
      <c r="C23" s="30">
        <v>4911416</v>
      </c>
      <c r="D23" s="30">
        <v>2055063</v>
      </c>
      <c r="E23" s="30">
        <v>6966479</v>
      </c>
      <c r="F23" s="222">
        <v>535237</v>
      </c>
      <c r="G23" s="179">
        <v>-2.11957114291077E-2</v>
      </c>
      <c r="H23" s="20"/>
    </row>
    <row r="24" spans="1:8" ht="10.5" customHeight="1" x14ac:dyDescent="0.2">
      <c r="B24" s="16" t="s">
        <v>23</v>
      </c>
      <c r="C24" s="30">
        <v>1916</v>
      </c>
      <c r="D24" s="30">
        <v>3119</v>
      </c>
      <c r="E24" s="30">
        <v>5035</v>
      </c>
      <c r="F24" s="222">
        <v>17</v>
      </c>
      <c r="G24" s="179">
        <v>-0.33151885289431759</v>
      </c>
      <c r="H24" s="34"/>
    </row>
    <row r="25" spans="1:8" ht="10.5" customHeight="1" x14ac:dyDescent="0.2">
      <c r="B25" s="33" t="s">
        <v>193</v>
      </c>
      <c r="C25" s="30">
        <v>240723.84000000003</v>
      </c>
      <c r="D25" s="30">
        <v>1962202.45</v>
      </c>
      <c r="E25" s="30">
        <v>2202926.29</v>
      </c>
      <c r="F25" s="222">
        <v>1891288.5</v>
      </c>
      <c r="G25" s="179">
        <v>3.0053226917559517E-2</v>
      </c>
      <c r="H25" s="34"/>
    </row>
    <row r="26" spans="1:8" ht="10.5" customHeight="1" x14ac:dyDescent="0.2">
      <c r="B26" s="33" t="s">
        <v>194</v>
      </c>
      <c r="C26" s="30">
        <v>10228017</v>
      </c>
      <c r="D26" s="30">
        <v>5573608.5</v>
      </c>
      <c r="E26" s="30">
        <v>15801625.5</v>
      </c>
      <c r="F26" s="222">
        <v>2616736</v>
      </c>
      <c r="G26" s="179">
        <v>2.2573478906932287E-2</v>
      </c>
      <c r="H26" s="34"/>
    </row>
    <row r="27" spans="1:8" ht="10.5" customHeight="1" x14ac:dyDescent="0.2">
      <c r="B27" s="33" t="s">
        <v>322</v>
      </c>
      <c r="C27" s="30">
        <v>180106</v>
      </c>
      <c r="D27" s="30">
        <v>556590</v>
      </c>
      <c r="E27" s="30">
        <v>736696</v>
      </c>
      <c r="F27" s="222">
        <v>478051</v>
      </c>
      <c r="G27" s="179">
        <v>4.6188322020984884E-2</v>
      </c>
      <c r="H27" s="34"/>
    </row>
    <row r="28" spans="1:8" ht="10.5" customHeight="1" x14ac:dyDescent="0.2">
      <c r="B28" s="33" t="s">
        <v>324</v>
      </c>
      <c r="C28" s="30">
        <v>718</v>
      </c>
      <c r="D28" s="30">
        <v>10189</v>
      </c>
      <c r="E28" s="30">
        <v>10907</v>
      </c>
      <c r="F28" s="222">
        <v>10586</v>
      </c>
      <c r="G28" s="179">
        <v>-7.3715498938428881E-2</v>
      </c>
      <c r="H28" s="34"/>
    </row>
    <row r="29" spans="1:8" ht="10.5" customHeight="1" x14ac:dyDescent="0.2">
      <c r="B29" s="33" t="s">
        <v>325</v>
      </c>
      <c r="C29" s="30">
        <v>8065</v>
      </c>
      <c r="D29" s="30">
        <v>712202</v>
      </c>
      <c r="E29" s="30">
        <v>720267</v>
      </c>
      <c r="F29" s="222">
        <v>710535</v>
      </c>
      <c r="G29" s="179">
        <v>6.8529669635187807E-2</v>
      </c>
      <c r="H29" s="34"/>
    </row>
    <row r="30" spans="1:8" ht="10.5" customHeight="1" x14ac:dyDescent="0.2">
      <c r="B30" s="33" t="s">
        <v>320</v>
      </c>
      <c r="C30" s="30">
        <v>1662705</v>
      </c>
      <c r="D30" s="30">
        <v>676703</v>
      </c>
      <c r="E30" s="30">
        <v>2339408</v>
      </c>
      <c r="F30" s="222">
        <v>71641</v>
      </c>
      <c r="G30" s="179">
        <v>2.4897175948899175E-3</v>
      </c>
      <c r="H30" s="34"/>
    </row>
    <row r="31" spans="1:8" ht="10.5" customHeight="1" x14ac:dyDescent="0.2">
      <c r="B31" s="33" t="s">
        <v>321</v>
      </c>
      <c r="C31" s="30">
        <v>4108301</v>
      </c>
      <c r="D31" s="30">
        <v>1335213</v>
      </c>
      <c r="E31" s="30">
        <v>5443514</v>
      </c>
      <c r="F31" s="222">
        <v>365444</v>
      </c>
      <c r="G31" s="179">
        <v>4.3903874026909984E-2</v>
      </c>
      <c r="H31" s="34"/>
    </row>
    <row r="32" spans="1:8" ht="10.5" customHeight="1" x14ac:dyDescent="0.2">
      <c r="B32" s="33" t="s">
        <v>323</v>
      </c>
      <c r="C32" s="30">
        <v>4268122</v>
      </c>
      <c r="D32" s="30">
        <v>2282711.5</v>
      </c>
      <c r="E32" s="30">
        <v>6550833.5</v>
      </c>
      <c r="F32" s="222">
        <v>980479</v>
      </c>
      <c r="G32" s="179">
        <v>5.5602710246454023E-3</v>
      </c>
      <c r="H32" s="34"/>
    </row>
    <row r="33" spans="1:8" ht="10.5" customHeight="1" x14ac:dyDescent="0.2">
      <c r="B33" s="269" t="s">
        <v>195</v>
      </c>
      <c r="C33" s="30">
        <v>10468740.84</v>
      </c>
      <c r="D33" s="30">
        <v>7535810.9500000002</v>
      </c>
      <c r="E33" s="30">
        <v>18004551.789999999</v>
      </c>
      <c r="F33" s="222">
        <v>4508024.5</v>
      </c>
      <c r="G33" s="179">
        <v>2.3482817257172162E-2</v>
      </c>
      <c r="H33" s="34"/>
    </row>
    <row r="34" spans="1:8" ht="10.5" customHeight="1" x14ac:dyDescent="0.2">
      <c r="B34" s="16" t="s">
        <v>196</v>
      </c>
      <c r="C34" s="30">
        <v>4507</v>
      </c>
      <c r="D34" s="30">
        <v>295</v>
      </c>
      <c r="E34" s="30">
        <v>4802</v>
      </c>
      <c r="F34" s="222">
        <v>18</v>
      </c>
      <c r="G34" s="179">
        <v>-0.34074684239428887</v>
      </c>
      <c r="H34" s="34"/>
    </row>
    <row r="35" spans="1:8" ht="10.5" customHeight="1" x14ac:dyDescent="0.2">
      <c r="B35" s="16" t="s">
        <v>197</v>
      </c>
      <c r="C35" s="30">
        <v>2729</v>
      </c>
      <c r="D35" s="30">
        <v>234</v>
      </c>
      <c r="E35" s="30">
        <v>2963</v>
      </c>
      <c r="F35" s="222">
        <v>8</v>
      </c>
      <c r="G35" s="179">
        <v>-0.25832290362953692</v>
      </c>
      <c r="H35" s="34"/>
    </row>
    <row r="36" spans="1:8" ht="10.5" customHeight="1" x14ac:dyDescent="0.2">
      <c r="B36" s="16" t="s">
        <v>198</v>
      </c>
      <c r="C36" s="30">
        <v>20540</v>
      </c>
      <c r="D36" s="30">
        <v>294237.5</v>
      </c>
      <c r="E36" s="30">
        <v>314777.5</v>
      </c>
      <c r="F36" s="222"/>
      <c r="G36" s="179">
        <v>-8.7901595744449779E-2</v>
      </c>
      <c r="H36" s="34"/>
    </row>
    <row r="37" spans="1:8" ht="9" customHeight="1" x14ac:dyDescent="0.2">
      <c r="B37" s="16" t="s">
        <v>303</v>
      </c>
      <c r="C37" s="30"/>
      <c r="D37" s="30"/>
      <c r="E37" s="30"/>
      <c r="F37" s="222"/>
      <c r="G37" s="179"/>
      <c r="H37" s="34"/>
    </row>
    <row r="38" spans="1:8" s="28" customFormat="1" ht="13.5" customHeight="1" x14ac:dyDescent="0.2">
      <c r="A38" s="24"/>
      <c r="B38" s="31" t="s">
        <v>113</v>
      </c>
      <c r="C38" s="30"/>
      <c r="D38" s="30"/>
      <c r="E38" s="30"/>
      <c r="F38" s="222"/>
      <c r="G38" s="179"/>
      <c r="H38" s="36"/>
    </row>
    <row r="39" spans="1:8" ht="10.5" customHeight="1" x14ac:dyDescent="0.2">
      <c r="B39" s="16" t="s">
        <v>22</v>
      </c>
      <c r="C39" s="30">
        <v>18932508</v>
      </c>
      <c r="D39" s="30">
        <v>7202890</v>
      </c>
      <c r="E39" s="30">
        <v>26135398</v>
      </c>
      <c r="F39" s="222">
        <v>768355</v>
      </c>
      <c r="G39" s="179">
        <v>2.6500479296636126E-3</v>
      </c>
      <c r="H39" s="34"/>
    </row>
    <row r="40" spans="1:8" ht="10.5" customHeight="1" x14ac:dyDescent="0.2">
      <c r="B40" s="16" t="s">
        <v>23</v>
      </c>
      <c r="C40" s="30">
        <v>290203</v>
      </c>
      <c r="D40" s="30">
        <v>853686</v>
      </c>
      <c r="E40" s="30">
        <v>1143889</v>
      </c>
      <c r="F40" s="222">
        <v>405</v>
      </c>
      <c r="G40" s="179">
        <v>-8.2078491509605778E-2</v>
      </c>
      <c r="H40" s="34"/>
    </row>
    <row r="41" spans="1:8" s="28" customFormat="1" ht="10.5" customHeight="1" x14ac:dyDescent="0.2">
      <c r="A41" s="24"/>
      <c r="B41" s="33" t="s">
        <v>193</v>
      </c>
      <c r="C41" s="30">
        <v>292269.2300000001</v>
      </c>
      <c r="D41" s="30">
        <v>2193481.2400000002</v>
      </c>
      <c r="E41" s="30">
        <v>2485750.4700000002</v>
      </c>
      <c r="F41" s="222">
        <v>2115036.2999999998</v>
      </c>
      <c r="G41" s="179">
        <v>1.5142301994117036E-2</v>
      </c>
      <c r="H41" s="27"/>
    </row>
    <row r="42" spans="1:8" ht="10.5" customHeight="1" x14ac:dyDescent="0.2">
      <c r="B42" s="33" t="s">
        <v>194</v>
      </c>
      <c r="C42" s="30">
        <v>10914275</v>
      </c>
      <c r="D42" s="30">
        <v>5879206.5</v>
      </c>
      <c r="E42" s="30">
        <v>16793481.5</v>
      </c>
      <c r="F42" s="222">
        <v>2671368</v>
      </c>
      <c r="G42" s="179">
        <v>2.3002489267173187E-2</v>
      </c>
      <c r="H42" s="34"/>
    </row>
    <row r="43" spans="1:8" ht="10.5" customHeight="1" x14ac:dyDescent="0.2">
      <c r="B43" s="33" t="s">
        <v>322</v>
      </c>
      <c r="C43" s="30">
        <v>208947</v>
      </c>
      <c r="D43" s="30">
        <v>565747</v>
      </c>
      <c r="E43" s="30">
        <v>774694</v>
      </c>
      <c r="F43" s="222">
        <v>480725</v>
      </c>
      <c r="G43" s="179">
        <v>4.8582061622776784E-2</v>
      </c>
      <c r="H43" s="34"/>
    </row>
    <row r="44" spans="1:8" ht="10.5" customHeight="1" x14ac:dyDescent="0.2">
      <c r="B44" s="33" t="s">
        <v>324</v>
      </c>
      <c r="C44" s="30">
        <v>719</v>
      </c>
      <c r="D44" s="30">
        <v>10191</v>
      </c>
      <c r="E44" s="343">
        <v>10910</v>
      </c>
      <c r="F44" s="222">
        <v>10588</v>
      </c>
      <c r="G44" s="344">
        <v>-7.4011203530809699E-2</v>
      </c>
      <c r="H44" s="34"/>
    </row>
    <row r="45" spans="1:8" ht="10.5" customHeight="1" x14ac:dyDescent="0.2">
      <c r="B45" s="33" t="s">
        <v>325</v>
      </c>
      <c r="C45" s="30">
        <v>8083</v>
      </c>
      <c r="D45" s="30">
        <v>712494</v>
      </c>
      <c r="E45" s="343">
        <v>720577</v>
      </c>
      <c r="F45" s="222">
        <v>710817</v>
      </c>
      <c r="G45" s="344">
        <v>6.8613842298052896E-2</v>
      </c>
      <c r="H45" s="34"/>
    </row>
    <row r="46" spans="1:8" ht="10.5" customHeight="1" x14ac:dyDescent="0.2">
      <c r="B46" s="33" t="s">
        <v>320</v>
      </c>
      <c r="C46" s="30">
        <v>1822610</v>
      </c>
      <c r="D46" s="30">
        <v>757556</v>
      </c>
      <c r="E46" s="343">
        <v>2580166</v>
      </c>
      <c r="F46" s="222">
        <v>77341</v>
      </c>
      <c r="G46" s="344">
        <v>-7.0212168210559422E-3</v>
      </c>
      <c r="H46" s="34"/>
    </row>
    <row r="47" spans="1:8" ht="10.5" customHeight="1" x14ac:dyDescent="0.2">
      <c r="B47" s="33" t="s">
        <v>321</v>
      </c>
      <c r="C47" s="30">
        <v>4134571</v>
      </c>
      <c r="D47" s="30">
        <v>1336760</v>
      </c>
      <c r="E47" s="343">
        <v>5471331</v>
      </c>
      <c r="F47" s="222">
        <v>365507</v>
      </c>
      <c r="G47" s="344">
        <v>4.5584416899795643E-2</v>
      </c>
      <c r="H47" s="34"/>
    </row>
    <row r="48" spans="1:8" ht="10.5" customHeight="1" x14ac:dyDescent="0.2">
      <c r="B48" s="33" t="s">
        <v>323</v>
      </c>
      <c r="C48" s="30">
        <v>4739345</v>
      </c>
      <c r="D48" s="30">
        <v>2496458.5</v>
      </c>
      <c r="E48" s="343">
        <v>7235803.5</v>
      </c>
      <c r="F48" s="222">
        <v>1026390</v>
      </c>
      <c r="G48" s="344">
        <v>1.0618839279167291E-2</v>
      </c>
      <c r="H48" s="34"/>
    </row>
    <row r="49" spans="1:8" ht="10.5" customHeight="1" x14ac:dyDescent="0.2">
      <c r="B49" s="269" t="s">
        <v>195</v>
      </c>
      <c r="C49" s="30">
        <v>11206544.229999999</v>
      </c>
      <c r="D49" s="30">
        <v>8072687.7399999993</v>
      </c>
      <c r="E49" s="343">
        <v>19279231.969999999</v>
      </c>
      <c r="F49" s="222">
        <v>4786404.3</v>
      </c>
      <c r="G49" s="344">
        <v>2.1982214591626414E-2</v>
      </c>
      <c r="H49" s="34"/>
    </row>
    <row r="50" spans="1:8" ht="10.5" customHeight="1" x14ac:dyDescent="0.2">
      <c r="B50" s="16" t="s">
        <v>196</v>
      </c>
      <c r="C50" s="30">
        <v>4507</v>
      </c>
      <c r="D50" s="30">
        <v>295</v>
      </c>
      <c r="E50" s="343">
        <v>4802</v>
      </c>
      <c r="F50" s="222">
        <v>18</v>
      </c>
      <c r="G50" s="344">
        <v>-0.34074684239428887</v>
      </c>
      <c r="H50" s="34"/>
    </row>
    <row r="51" spans="1:8" s="28" customFormat="1" ht="10.5" customHeight="1" x14ac:dyDescent="0.2">
      <c r="A51" s="24"/>
      <c r="B51" s="16" t="s">
        <v>197</v>
      </c>
      <c r="C51" s="30">
        <v>2729</v>
      </c>
      <c r="D51" s="30">
        <v>234</v>
      </c>
      <c r="E51" s="343">
        <v>2963</v>
      </c>
      <c r="F51" s="222">
        <v>8</v>
      </c>
      <c r="G51" s="344">
        <v>-0.25832290362953692</v>
      </c>
      <c r="H51" s="27"/>
    </row>
    <row r="52" spans="1:8" ht="10.5" customHeight="1" x14ac:dyDescent="0.2">
      <c r="B52" s="16" t="s">
        <v>198</v>
      </c>
      <c r="C52" s="30">
        <v>20540</v>
      </c>
      <c r="D52" s="30">
        <v>294237.5</v>
      </c>
      <c r="E52" s="343">
        <v>314777.5</v>
      </c>
      <c r="F52" s="222"/>
      <c r="G52" s="344">
        <v>-8.7901595744449779E-2</v>
      </c>
      <c r="H52" s="34"/>
    </row>
    <row r="53" spans="1:8" ht="10.5" customHeight="1" x14ac:dyDescent="0.2">
      <c r="B53" s="16" t="s">
        <v>303</v>
      </c>
      <c r="C53" s="30"/>
      <c r="D53" s="30"/>
      <c r="E53" s="343"/>
      <c r="F53" s="222"/>
      <c r="G53" s="344"/>
      <c r="H53" s="34"/>
    </row>
    <row r="54" spans="1:8" ht="9.75" customHeight="1" x14ac:dyDescent="0.2">
      <c r="B54" s="31" t="s">
        <v>122</v>
      </c>
      <c r="C54" s="30"/>
      <c r="D54" s="30"/>
      <c r="E54" s="30"/>
      <c r="F54" s="222"/>
      <c r="G54" s="179"/>
      <c r="H54" s="34"/>
    </row>
    <row r="55" spans="1:8" ht="10.5" customHeight="1" x14ac:dyDescent="0.2">
      <c r="B55" s="16" t="s">
        <v>22</v>
      </c>
      <c r="C55" s="30">
        <v>315199</v>
      </c>
      <c r="D55" s="30">
        <v>145282</v>
      </c>
      <c r="E55" s="30">
        <v>460481</v>
      </c>
      <c r="F55" s="222">
        <v>193</v>
      </c>
      <c r="G55" s="179">
        <v>9.0781391757095209E-2</v>
      </c>
      <c r="H55" s="34"/>
    </row>
    <row r="56" spans="1:8" ht="10.5" customHeight="1" x14ac:dyDescent="0.2">
      <c r="B56" s="16" t="s">
        <v>23</v>
      </c>
      <c r="C56" s="30">
        <v>3092</v>
      </c>
      <c r="D56" s="30">
        <v>5807</v>
      </c>
      <c r="E56" s="30">
        <v>8899</v>
      </c>
      <c r="F56" s="222"/>
      <c r="G56" s="179">
        <v>-7.3696263141459384E-2</v>
      </c>
      <c r="H56" s="34"/>
    </row>
    <row r="57" spans="1:8" s="28" customFormat="1" ht="7.5" customHeight="1" x14ac:dyDescent="0.2">
      <c r="A57" s="24"/>
      <c r="B57" s="35"/>
      <c r="C57" s="30"/>
      <c r="D57" s="30"/>
      <c r="E57" s="30"/>
      <c r="F57" s="222"/>
      <c r="G57" s="179"/>
      <c r="H57" s="36"/>
    </row>
    <row r="58" spans="1:8" s="28" customFormat="1" ht="10.5" customHeight="1" x14ac:dyDescent="0.2">
      <c r="A58" s="24"/>
      <c r="B58" s="31" t="s">
        <v>121</v>
      </c>
      <c r="C58" s="30"/>
      <c r="D58" s="30"/>
      <c r="E58" s="30"/>
      <c r="F58" s="222"/>
      <c r="G58" s="179"/>
      <c r="H58" s="36"/>
    </row>
    <row r="59" spans="1:8" s="28" customFormat="1" ht="10.5" customHeight="1" x14ac:dyDescent="0.2">
      <c r="A59" s="24"/>
      <c r="B59" s="16" t="s">
        <v>22</v>
      </c>
      <c r="C59" s="30">
        <v>850796</v>
      </c>
      <c r="D59" s="30">
        <v>60519</v>
      </c>
      <c r="E59" s="30">
        <v>911315</v>
      </c>
      <c r="F59" s="222">
        <v>32</v>
      </c>
      <c r="G59" s="179">
        <v>-2.3026520324959221E-2</v>
      </c>
      <c r="H59" s="36"/>
    </row>
    <row r="60" spans="1:8" s="28" customFormat="1" ht="10.5" customHeight="1" x14ac:dyDescent="0.2">
      <c r="A60" s="24"/>
      <c r="B60" s="16" t="s">
        <v>23</v>
      </c>
      <c r="C60" s="30">
        <v>275</v>
      </c>
      <c r="D60" s="30">
        <v>85</v>
      </c>
      <c r="E60" s="30">
        <v>360</v>
      </c>
      <c r="F60" s="222"/>
      <c r="G60" s="179">
        <v>0.70616113744075837</v>
      </c>
      <c r="H60" s="36"/>
    </row>
    <row r="61" spans="1:8" s="28" customFormat="1" ht="10.5" customHeight="1" x14ac:dyDescent="0.2">
      <c r="A61" s="24"/>
      <c r="B61" s="16" t="s">
        <v>225</v>
      </c>
      <c r="C61" s="30">
        <v>3971652.5600000005</v>
      </c>
      <c r="D61" s="30">
        <v>104442.04000000001</v>
      </c>
      <c r="E61" s="30">
        <v>4076094.6000000006</v>
      </c>
      <c r="F61" s="222">
        <v>127</v>
      </c>
      <c r="G61" s="179">
        <v>-1.2654276152978428E-2</v>
      </c>
      <c r="H61" s="36"/>
    </row>
    <row r="62" spans="1:8" s="28" customFormat="1" ht="10.5" customHeight="1" x14ac:dyDescent="0.2">
      <c r="A62" s="24"/>
      <c r="B62" s="16" t="s">
        <v>200</v>
      </c>
      <c r="C62" s="30">
        <v>5260</v>
      </c>
      <c r="D62" s="30">
        <v>35469</v>
      </c>
      <c r="E62" s="30">
        <v>40729</v>
      </c>
      <c r="F62" s="222">
        <v>15</v>
      </c>
      <c r="G62" s="179">
        <v>4.9148656654903311E-2</v>
      </c>
      <c r="H62" s="36"/>
    </row>
    <row r="63" spans="1:8" s="28" customFormat="1" ht="10.5" customHeight="1" x14ac:dyDescent="0.2">
      <c r="A63" s="24"/>
      <c r="B63" s="16" t="s">
        <v>201</v>
      </c>
      <c r="C63" s="30">
        <v>380568</v>
      </c>
      <c r="D63" s="30">
        <v>96879</v>
      </c>
      <c r="E63" s="30">
        <v>477447</v>
      </c>
      <c r="F63" s="222">
        <v>7195</v>
      </c>
      <c r="G63" s="179">
        <v>1.0949106031219014E-2</v>
      </c>
      <c r="H63" s="36"/>
    </row>
    <row r="64" spans="1:8" s="28" customFormat="1" ht="10.5" customHeight="1" x14ac:dyDescent="0.2">
      <c r="A64" s="24"/>
      <c r="B64" s="16" t="s">
        <v>202</v>
      </c>
      <c r="C64" s="30">
        <v>4282585</v>
      </c>
      <c r="D64" s="30">
        <v>272241</v>
      </c>
      <c r="E64" s="30">
        <v>4554826</v>
      </c>
      <c r="F64" s="222">
        <v>2985</v>
      </c>
      <c r="G64" s="179">
        <v>-2.7115022081314333E-3</v>
      </c>
      <c r="H64" s="36"/>
    </row>
    <row r="65" spans="1:8" s="28" customFormat="1" ht="10.5" customHeight="1" x14ac:dyDescent="0.2">
      <c r="A65" s="24"/>
      <c r="B65" s="16" t="s">
        <v>203</v>
      </c>
      <c r="C65" s="30">
        <v>999005</v>
      </c>
      <c r="D65" s="30">
        <v>75777</v>
      </c>
      <c r="E65" s="30">
        <v>1074782</v>
      </c>
      <c r="F65" s="222">
        <v>16</v>
      </c>
      <c r="G65" s="179">
        <v>-5.510347616619482E-2</v>
      </c>
      <c r="H65" s="36"/>
    </row>
    <row r="66" spans="1:8" s="28" customFormat="1" ht="10.5" customHeight="1" x14ac:dyDescent="0.2">
      <c r="A66" s="24"/>
      <c r="B66" s="16" t="s">
        <v>204</v>
      </c>
      <c r="C66" s="30">
        <v>1402235.37</v>
      </c>
      <c r="D66" s="30">
        <v>18219204.170000002</v>
      </c>
      <c r="E66" s="30">
        <v>19621439.540000003</v>
      </c>
      <c r="F66" s="222"/>
      <c r="G66" s="179">
        <v>4.326720818969676E-3</v>
      </c>
      <c r="H66" s="36"/>
    </row>
    <row r="67" spans="1:8" s="28" customFormat="1" ht="6.75" customHeight="1" x14ac:dyDescent="0.2">
      <c r="A67" s="24"/>
      <c r="B67" s="35"/>
      <c r="C67" s="30"/>
      <c r="D67" s="30"/>
      <c r="E67" s="30"/>
      <c r="F67" s="222"/>
      <c r="G67" s="179"/>
      <c r="H67" s="36"/>
    </row>
    <row r="68" spans="1:8" s="28" customFormat="1" ht="12" customHeight="1" x14ac:dyDescent="0.2">
      <c r="A68" s="24"/>
      <c r="B68" s="31" t="s">
        <v>243</v>
      </c>
      <c r="C68" s="30"/>
      <c r="D68" s="30"/>
      <c r="E68" s="30"/>
      <c r="F68" s="222"/>
      <c r="G68" s="179"/>
      <c r="H68" s="36"/>
    </row>
    <row r="69" spans="1:8" s="28" customFormat="1" ht="10.5" customHeight="1" x14ac:dyDescent="0.2">
      <c r="A69" s="24"/>
      <c r="B69" s="16" t="s">
        <v>22</v>
      </c>
      <c r="C69" s="30">
        <v>1027912</v>
      </c>
      <c r="D69" s="30">
        <v>440213</v>
      </c>
      <c r="E69" s="30">
        <v>1468125</v>
      </c>
      <c r="F69" s="222"/>
      <c r="G69" s="179">
        <v>0.13547069296485748</v>
      </c>
      <c r="H69" s="36"/>
    </row>
    <row r="70" spans="1:8" s="28" customFormat="1" ht="10.5" customHeight="1" x14ac:dyDescent="0.2">
      <c r="A70" s="24"/>
      <c r="B70" s="16" t="s">
        <v>23</v>
      </c>
      <c r="C70" s="30">
        <v>2438</v>
      </c>
      <c r="D70" s="30">
        <v>9748</v>
      </c>
      <c r="E70" s="30">
        <v>12186</v>
      </c>
      <c r="F70" s="222"/>
      <c r="G70" s="179">
        <v>5.315011667098779E-2</v>
      </c>
      <c r="H70" s="36"/>
    </row>
    <row r="71" spans="1:8" s="28" customFormat="1" ht="10.5" customHeight="1" x14ac:dyDescent="0.2">
      <c r="A71" s="24"/>
      <c r="B71" s="33" t="s">
        <v>193</v>
      </c>
      <c r="C71" s="30">
        <v>408856.65</v>
      </c>
      <c r="D71" s="30">
        <v>233193.69999999998</v>
      </c>
      <c r="E71" s="30">
        <v>642050.35</v>
      </c>
      <c r="F71" s="222"/>
      <c r="G71" s="179">
        <v>6.1969373286406393E-2</v>
      </c>
      <c r="H71" s="36"/>
    </row>
    <row r="72" spans="1:8" ht="10.5" customHeight="1" x14ac:dyDescent="0.2">
      <c r="B72" s="33" t="s">
        <v>194</v>
      </c>
      <c r="C72" s="30">
        <v>731769</v>
      </c>
      <c r="D72" s="30">
        <v>207719</v>
      </c>
      <c r="E72" s="30">
        <v>939488</v>
      </c>
      <c r="F72" s="222"/>
      <c r="G72" s="179">
        <v>4.3637258381558519E-2</v>
      </c>
      <c r="H72" s="34"/>
    </row>
    <row r="73" spans="1:8" ht="10.5" customHeight="1" x14ac:dyDescent="0.2">
      <c r="B73" s="33" t="s">
        <v>322</v>
      </c>
      <c r="C73" s="30">
        <v>7399</v>
      </c>
      <c r="D73" s="30">
        <v>6476</v>
      </c>
      <c r="E73" s="30">
        <v>13875</v>
      </c>
      <c r="F73" s="222"/>
      <c r="G73" s="179">
        <v>9.6058140453432417E-2</v>
      </c>
      <c r="H73" s="34"/>
    </row>
    <row r="74" spans="1:8" ht="10.5" customHeight="1" x14ac:dyDescent="0.2">
      <c r="B74" s="33" t="s">
        <v>324</v>
      </c>
      <c r="C74" s="30">
        <v>12</v>
      </c>
      <c r="D74" s="30">
        <v>258</v>
      </c>
      <c r="E74" s="30">
        <v>270</v>
      </c>
      <c r="F74" s="222"/>
      <c r="G74" s="179">
        <v>-2.1739130434782594E-2</v>
      </c>
      <c r="H74" s="34"/>
    </row>
    <row r="75" spans="1:8" ht="10.5" customHeight="1" x14ac:dyDescent="0.2">
      <c r="B75" s="33" t="s">
        <v>325</v>
      </c>
      <c r="C75" s="30">
        <v>128</v>
      </c>
      <c r="D75" s="30">
        <v>4127</v>
      </c>
      <c r="E75" s="30">
        <v>4255</v>
      </c>
      <c r="F75" s="222"/>
      <c r="G75" s="179">
        <v>-0.22155140870837908</v>
      </c>
      <c r="H75" s="34"/>
    </row>
    <row r="76" spans="1:8" ht="10.5" customHeight="1" x14ac:dyDescent="0.2">
      <c r="B76" s="33" t="s">
        <v>320</v>
      </c>
      <c r="C76" s="30">
        <v>46990</v>
      </c>
      <c r="D76" s="30">
        <v>13763</v>
      </c>
      <c r="E76" s="30">
        <v>60753</v>
      </c>
      <c r="F76" s="222"/>
      <c r="G76" s="179">
        <v>4.3453617986019211E-2</v>
      </c>
      <c r="H76" s="34"/>
    </row>
    <row r="77" spans="1:8" ht="10.5" customHeight="1" x14ac:dyDescent="0.2">
      <c r="B77" s="33" t="s">
        <v>321</v>
      </c>
      <c r="C77" s="30">
        <v>195415</v>
      </c>
      <c r="D77" s="30">
        <v>22376</v>
      </c>
      <c r="E77" s="30">
        <v>217791</v>
      </c>
      <c r="F77" s="222"/>
      <c r="G77" s="179">
        <v>8.7144903735280721E-2</v>
      </c>
      <c r="H77" s="34"/>
    </row>
    <row r="78" spans="1:8" ht="10.5" customHeight="1" x14ac:dyDescent="0.2">
      <c r="B78" s="33" t="s">
        <v>323</v>
      </c>
      <c r="C78" s="30">
        <v>481825</v>
      </c>
      <c r="D78" s="30">
        <v>160719</v>
      </c>
      <c r="E78" s="30">
        <v>642544</v>
      </c>
      <c r="F78" s="222"/>
      <c r="G78" s="179">
        <v>3.0959561073953701E-2</v>
      </c>
      <c r="H78" s="34"/>
    </row>
    <row r="79" spans="1:8" ht="10.5" customHeight="1" x14ac:dyDescent="0.2">
      <c r="B79" s="16" t="s">
        <v>195</v>
      </c>
      <c r="C79" s="30">
        <v>1140625.6499999999</v>
      </c>
      <c r="D79" s="30">
        <v>440912.7</v>
      </c>
      <c r="E79" s="30">
        <v>1581538.3499999999</v>
      </c>
      <c r="F79" s="222"/>
      <c r="G79" s="179">
        <v>5.1002614238323085E-2</v>
      </c>
      <c r="H79" s="34"/>
    </row>
    <row r="80" spans="1:8" ht="10.5" customHeight="1" x14ac:dyDescent="0.2">
      <c r="B80" s="16" t="s">
        <v>196</v>
      </c>
      <c r="C80" s="30">
        <v>1230</v>
      </c>
      <c r="D80" s="30">
        <v>157</v>
      </c>
      <c r="E80" s="30">
        <v>1387</v>
      </c>
      <c r="F80" s="222"/>
      <c r="G80" s="179">
        <v>0.17046413502109714</v>
      </c>
      <c r="H80" s="34"/>
    </row>
    <row r="81" spans="1:8" ht="10.5" customHeight="1" x14ac:dyDescent="0.2">
      <c r="B81" s="16" t="s">
        <v>197</v>
      </c>
      <c r="C81" s="30">
        <v>455</v>
      </c>
      <c r="D81" s="30">
        <v>31</v>
      </c>
      <c r="E81" s="30">
        <v>486</v>
      </c>
      <c r="F81" s="222"/>
      <c r="G81" s="179">
        <v>0.24935732647814901</v>
      </c>
      <c r="H81" s="34"/>
    </row>
    <row r="82" spans="1:8" s="28" customFormat="1" ht="10.5" customHeight="1" x14ac:dyDescent="0.2">
      <c r="A82" s="24"/>
      <c r="B82" s="16" t="s">
        <v>198</v>
      </c>
      <c r="C82" s="30">
        <v>550</v>
      </c>
      <c r="D82" s="30">
        <v>8720</v>
      </c>
      <c r="E82" s="30">
        <v>9270</v>
      </c>
      <c r="F82" s="222"/>
      <c r="G82" s="179">
        <v>-0.39510603588907012</v>
      </c>
      <c r="H82" s="36"/>
    </row>
    <row r="83" spans="1:8" s="28" customFormat="1" ht="10.5" customHeight="1" x14ac:dyDescent="0.2">
      <c r="A83" s="24"/>
      <c r="B83" s="16" t="s">
        <v>200</v>
      </c>
      <c r="C83" s="46">
        <v>1108</v>
      </c>
      <c r="D83" s="46">
        <v>11791</v>
      </c>
      <c r="E83" s="46">
        <v>12899</v>
      </c>
      <c r="F83" s="222"/>
      <c r="G83" s="190">
        <v>3.1919999999999948E-2</v>
      </c>
      <c r="H83" s="47"/>
    </row>
    <row r="84" spans="1:8" s="28" customFormat="1" ht="10.5" customHeight="1" x14ac:dyDescent="0.2">
      <c r="A84" s="24"/>
      <c r="B84" s="16" t="s">
        <v>201</v>
      </c>
      <c r="C84" s="46">
        <v>68285</v>
      </c>
      <c r="D84" s="46">
        <v>29620</v>
      </c>
      <c r="E84" s="345">
        <v>97905</v>
      </c>
      <c r="F84" s="222"/>
      <c r="G84" s="346">
        <v>5.5784410990812328E-2</v>
      </c>
      <c r="H84" s="47"/>
    </row>
    <row r="85" spans="1:8" s="28" customFormat="1" ht="10.5" customHeight="1" x14ac:dyDescent="0.2">
      <c r="A85" s="24"/>
      <c r="B85" s="16" t="s">
        <v>202</v>
      </c>
      <c r="C85" s="46">
        <v>764281</v>
      </c>
      <c r="D85" s="46">
        <v>60551</v>
      </c>
      <c r="E85" s="345">
        <v>824832</v>
      </c>
      <c r="F85" s="222"/>
      <c r="G85" s="346">
        <v>5.2817530620893116E-2</v>
      </c>
      <c r="H85" s="47"/>
    </row>
    <row r="86" spans="1:8" s="28" customFormat="1" ht="10.5" customHeight="1" x14ac:dyDescent="0.2">
      <c r="A86" s="24"/>
      <c r="B86" s="16" t="s">
        <v>203</v>
      </c>
      <c r="C86" s="46">
        <v>200288</v>
      </c>
      <c r="D86" s="46">
        <v>20341</v>
      </c>
      <c r="E86" s="345">
        <v>220629</v>
      </c>
      <c r="F86" s="222"/>
      <c r="G86" s="346">
        <v>2.2168788569522535E-2</v>
      </c>
      <c r="H86" s="47"/>
    </row>
    <row r="87" spans="1:8" s="28" customFormat="1" ht="10.5" customHeight="1" x14ac:dyDescent="0.2">
      <c r="A87" s="24"/>
      <c r="B87" s="16" t="s">
        <v>204</v>
      </c>
      <c r="C87" s="46">
        <v>151156.21000000002</v>
      </c>
      <c r="D87" s="46">
        <v>1924796.75</v>
      </c>
      <c r="E87" s="345">
        <v>2075952.96</v>
      </c>
      <c r="F87" s="222"/>
      <c r="G87" s="346">
        <v>9.860462408718762E-2</v>
      </c>
      <c r="H87" s="47"/>
    </row>
    <row r="88" spans="1:8" ht="10.5" customHeight="1" x14ac:dyDescent="0.2">
      <c r="B88" s="16" t="s">
        <v>303</v>
      </c>
      <c r="C88" s="348"/>
      <c r="D88" s="46"/>
      <c r="E88" s="345"/>
      <c r="F88" s="222"/>
      <c r="G88" s="346"/>
      <c r="H88" s="47"/>
    </row>
    <row r="89" spans="1:8" s="28" customFormat="1" ht="11.25" customHeight="1" x14ac:dyDescent="0.2">
      <c r="A89" s="24"/>
      <c r="B89" s="31" t="s">
        <v>278</v>
      </c>
      <c r="C89" s="348"/>
      <c r="D89" s="46"/>
      <c r="E89" s="345"/>
      <c r="F89" s="222"/>
      <c r="G89" s="346"/>
      <c r="H89" s="47"/>
    </row>
    <row r="90" spans="1:8" ht="10.5" customHeight="1" x14ac:dyDescent="0.2">
      <c r="B90" s="16" t="s">
        <v>22</v>
      </c>
      <c r="C90" s="348">
        <v>21126415</v>
      </c>
      <c r="D90" s="46">
        <v>7848904</v>
      </c>
      <c r="E90" s="345">
        <v>28975319</v>
      </c>
      <c r="F90" s="222">
        <v>768580</v>
      </c>
      <c r="G90" s="346">
        <v>9.0923882430729019E-3</v>
      </c>
      <c r="H90" s="47"/>
    </row>
    <row r="91" spans="1:8" ht="10.5" customHeight="1" x14ac:dyDescent="0.2">
      <c r="B91" s="16" t="s">
        <v>23</v>
      </c>
      <c r="C91" s="348">
        <v>296008</v>
      </c>
      <c r="D91" s="46">
        <v>869326</v>
      </c>
      <c r="E91" s="345">
        <v>1165334</v>
      </c>
      <c r="F91" s="222">
        <v>405</v>
      </c>
      <c r="G91" s="346">
        <v>-8.0649309461785723E-2</v>
      </c>
      <c r="H91" s="47"/>
    </row>
    <row r="92" spans="1:8" ht="10.5" customHeight="1" x14ac:dyDescent="0.2">
      <c r="B92" s="33" t="s">
        <v>193</v>
      </c>
      <c r="C92" s="348">
        <v>4755647.4400000013</v>
      </c>
      <c r="D92" s="46">
        <v>2562534.98</v>
      </c>
      <c r="E92" s="46">
        <v>7318182.4200000009</v>
      </c>
      <c r="F92" s="222">
        <v>2115225.2999999998</v>
      </c>
      <c r="G92" s="190">
        <v>5.5285046856063946E-3</v>
      </c>
      <c r="H92" s="47"/>
    </row>
    <row r="93" spans="1:8" ht="10.5" customHeight="1" x14ac:dyDescent="0.2">
      <c r="B93" s="33" t="s">
        <v>194</v>
      </c>
      <c r="C93" s="348">
        <v>11646044</v>
      </c>
      <c r="D93" s="46">
        <v>6086925.5</v>
      </c>
      <c r="E93" s="46">
        <v>17732969.5</v>
      </c>
      <c r="F93" s="222">
        <v>2671368</v>
      </c>
      <c r="G93" s="190">
        <v>2.4075222332351043E-2</v>
      </c>
      <c r="H93" s="47"/>
    </row>
    <row r="94" spans="1:8" ht="10.5" customHeight="1" x14ac:dyDescent="0.2">
      <c r="B94" s="33" t="s">
        <v>322</v>
      </c>
      <c r="C94" s="348">
        <v>216346</v>
      </c>
      <c r="D94" s="46">
        <v>572223</v>
      </c>
      <c r="E94" s="46">
        <v>788569</v>
      </c>
      <c r="F94" s="222">
        <v>480725</v>
      </c>
      <c r="G94" s="190">
        <v>4.9381837102548953E-2</v>
      </c>
      <c r="H94" s="47"/>
    </row>
    <row r="95" spans="1:8" ht="10.5" customHeight="1" x14ac:dyDescent="0.2">
      <c r="B95" s="33" t="s">
        <v>324</v>
      </c>
      <c r="C95" s="348">
        <v>731</v>
      </c>
      <c r="D95" s="46">
        <v>10449</v>
      </c>
      <c r="E95" s="46">
        <v>11180</v>
      </c>
      <c r="F95" s="222">
        <v>10588</v>
      </c>
      <c r="G95" s="190">
        <v>-7.281472881074802E-2</v>
      </c>
      <c r="H95" s="47"/>
    </row>
    <row r="96" spans="1:8" ht="10.5" customHeight="1" x14ac:dyDescent="0.2">
      <c r="B96" s="33" t="s">
        <v>325</v>
      </c>
      <c r="C96" s="348">
        <v>8211</v>
      </c>
      <c r="D96" s="46">
        <v>716621</v>
      </c>
      <c r="E96" s="46">
        <v>724832</v>
      </c>
      <c r="F96" s="222">
        <v>710817</v>
      </c>
      <c r="G96" s="190">
        <v>6.6280657157651968E-2</v>
      </c>
      <c r="H96" s="47"/>
    </row>
    <row r="97" spans="2:8" ht="10.5" customHeight="1" x14ac:dyDescent="0.2">
      <c r="B97" s="33" t="s">
        <v>320</v>
      </c>
      <c r="C97" s="348">
        <v>1869600</v>
      </c>
      <c r="D97" s="46">
        <v>771319</v>
      </c>
      <c r="E97" s="46">
        <v>2640919</v>
      </c>
      <c r="F97" s="222">
        <v>77341</v>
      </c>
      <c r="G97" s="190">
        <v>-5.9150059492598661E-3</v>
      </c>
      <c r="H97" s="47"/>
    </row>
    <row r="98" spans="2:8" ht="10.5" customHeight="1" x14ac:dyDescent="0.2">
      <c r="B98" s="33" t="s">
        <v>321</v>
      </c>
      <c r="C98" s="348">
        <v>4329986</v>
      </c>
      <c r="D98" s="46">
        <v>1359136</v>
      </c>
      <c r="E98" s="46">
        <v>5689122</v>
      </c>
      <c r="F98" s="222">
        <v>365507</v>
      </c>
      <c r="G98" s="190">
        <v>4.7116855293357629E-2</v>
      </c>
      <c r="H98" s="47"/>
    </row>
    <row r="99" spans="2:8" ht="10.5" customHeight="1" x14ac:dyDescent="0.2">
      <c r="B99" s="33" t="s">
        <v>323</v>
      </c>
      <c r="C99" s="348">
        <v>5221170</v>
      </c>
      <c r="D99" s="46">
        <v>2657177.5</v>
      </c>
      <c r="E99" s="46">
        <v>7878347.5</v>
      </c>
      <c r="F99" s="222">
        <v>1026390</v>
      </c>
      <c r="G99" s="190">
        <v>1.2247682407742877E-2</v>
      </c>
      <c r="H99" s="47"/>
    </row>
    <row r="100" spans="2:8" ht="10.5" customHeight="1" x14ac:dyDescent="0.2">
      <c r="B100" s="16" t="s">
        <v>195</v>
      </c>
      <c r="C100" s="348">
        <v>16401691.439999999</v>
      </c>
      <c r="D100" s="46">
        <v>8649460.4800000004</v>
      </c>
      <c r="E100" s="46">
        <v>25051151.919999998</v>
      </c>
      <c r="F100" s="222">
        <v>4786593.3</v>
      </c>
      <c r="G100" s="190">
        <v>1.8586816025184749E-2</v>
      </c>
      <c r="H100" s="47"/>
    </row>
    <row r="101" spans="2:8" ht="10.5" customHeight="1" x14ac:dyDescent="0.2">
      <c r="B101" s="16" t="s">
        <v>196</v>
      </c>
      <c r="C101" s="348">
        <v>5737</v>
      </c>
      <c r="D101" s="46">
        <v>452</v>
      </c>
      <c r="E101" s="46">
        <v>6189</v>
      </c>
      <c r="F101" s="222">
        <v>18</v>
      </c>
      <c r="G101" s="190">
        <v>-0.26921714488133197</v>
      </c>
      <c r="H101" s="47"/>
    </row>
    <row r="102" spans="2:8" ht="10.5" customHeight="1" x14ac:dyDescent="0.2">
      <c r="B102" s="16" t="s">
        <v>197</v>
      </c>
      <c r="C102" s="348">
        <v>3184</v>
      </c>
      <c r="D102" s="46">
        <v>265</v>
      </c>
      <c r="E102" s="46">
        <v>3449</v>
      </c>
      <c r="F102" s="222">
        <v>8</v>
      </c>
      <c r="G102" s="190">
        <v>-0.21327554744525545</v>
      </c>
      <c r="H102" s="47"/>
    </row>
    <row r="103" spans="2:8" ht="10.5" customHeight="1" x14ac:dyDescent="0.2">
      <c r="B103" s="16" t="s">
        <v>198</v>
      </c>
      <c r="C103" s="348">
        <v>21090</v>
      </c>
      <c r="D103" s="46">
        <v>302957.5</v>
      </c>
      <c r="E103" s="46">
        <v>324047.5</v>
      </c>
      <c r="F103" s="222"/>
      <c r="G103" s="190">
        <v>-0.10096320723536412</v>
      </c>
      <c r="H103" s="47"/>
    </row>
    <row r="104" spans="2:8" ht="10.5" customHeight="1" x14ac:dyDescent="0.2">
      <c r="B104" s="16" t="s">
        <v>200</v>
      </c>
      <c r="C104" s="348">
        <v>6368</v>
      </c>
      <c r="D104" s="46">
        <v>47260</v>
      </c>
      <c r="E104" s="46">
        <v>53628</v>
      </c>
      <c r="F104" s="222">
        <v>15</v>
      </c>
      <c r="G104" s="190">
        <v>4.4952358683579829E-2</v>
      </c>
      <c r="H104" s="47"/>
    </row>
    <row r="105" spans="2:8" ht="10.5" customHeight="1" x14ac:dyDescent="0.2">
      <c r="B105" s="16" t="s">
        <v>201</v>
      </c>
      <c r="C105" s="348">
        <v>448853</v>
      </c>
      <c r="D105" s="46">
        <v>126499</v>
      </c>
      <c r="E105" s="46">
        <v>575352</v>
      </c>
      <c r="F105" s="222">
        <v>7195</v>
      </c>
      <c r="G105" s="190">
        <v>1.8307705377623051E-2</v>
      </c>
      <c r="H105" s="47"/>
    </row>
    <row r="106" spans="2:8" ht="10.5" customHeight="1" x14ac:dyDescent="0.2">
      <c r="B106" s="16" t="s">
        <v>202</v>
      </c>
      <c r="C106" s="348">
        <v>5046866</v>
      </c>
      <c r="D106" s="46">
        <v>332792</v>
      </c>
      <c r="E106" s="46">
        <v>5379658</v>
      </c>
      <c r="F106" s="222">
        <v>2985</v>
      </c>
      <c r="G106" s="190">
        <v>5.4191425285319283E-3</v>
      </c>
      <c r="H106" s="47"/>
    </row>
    <row r="107" spans="2:8" ht="10.5" customHeight="1" x14ac:dyDescent="0.2">
      <c r="B107" s="16" t="s">
        <v>203</v>
      </c>
      <c r="C107" s="348">
        <v>1199293</v>
      </c>
      <c r="D107" s="46">
        <v>96118</v>
      </c>
      <c r="E107" s="46">
        <v>1295411</v>
      </c>
      <c r="F107" s="222">
        <v>16</v>
      </c>
      <c r="G107" s="190">
        <v>-4.2779006047421686E-2</v>
      </c>
      <c r="H107" s="47"/>
    </row>
    <row r="108" spans="2:8" ht="10.5" customHeight="1" x14ac:dyDescent="0.2">
      <c r="B108" s="16" t="s">
        <v>204</v>
      </c>
      <c r="C108" s="348">
        <v>1553391.58</v>
      </c>
      <c r="D108" s="46">
        <v>20144000.920000002</v>
      </c>
      <c r="E108" s="46">
        <v>21697392.500000004</v>
      </c>
      <c r="F108" s="222"/>
      <c r="G108" s="190">
        <v>1.2641180667498197E-2</v>
      </c>
      <c r="H108" s="47"/>
    </row>
    <row r="109" spans="2:8" ht="10.5" customHeight="1" x14ac:dyDescent="0.2">
      <c r="B109" s="21" t="s">
        <v>303</v>
      </c>
      <c r="C109" s="398"/>
      <c r="D109" s="399"/>
      <c r="E109" s="399"/>
      <c r="F109" s="342"/>
      <c r="G109" s="347"/>
      <c r="H109" s="47"/>
    </row>
    <row r="110" spans="2:8" ht="9.75" customHeight="1" x14ac:dyDescent="0.2">
      <c r="B110" s="43"/>
      <c r="C110" s="49"/>
      <c r="D110" s="49"/>
      <c r="E110" s="49"/>
      <c r="F110" s="348"/>
      <c r="G110" s="348"/>
      <c r="H110" s="47"/>
    </row>
    <row r="111" spans="2:8" ht="15" customHeight="1" x14ac:dyDescent="0.25">
      <c r="B111" s="7" t="s">
        <v>288</v>
      </c>
      <c r="C111" s="8"/>
      <c r="D111" s="8"/>
      <c r="E111" s="8"/>
      <c r="F111" s="349"/>
      <c r="G111" s="349"/>
      <c r="H111" s="8"/>
    </row>
    <row r="112" spans="2:8" ht="9.75" customHeight="1" x14ac:dyDescent="0.2">
      <c r="B112" s="9"/>
      <c r="C112" s="261" t="str">
        <f>$C$3</f>
        <v>MOIS DE JANVIER 2024</v>
      </c>
      <c r="D112" s="262"/>
      <c r="F112" s="350"/>
      <c r="G112" s="350"/>
    </row>
    <row r="113" spans="1:8" ht="14.25" customHeight="1" x14ac:dyDescent="0.2">
      <c r="B113" s="12" t="s">
        <v>176</v>
      </c>
      <c r="C113" s="13"/>
      <c r="D113" s="13"/>
      <c r="E113" s="13"/>
      <c r="F113" s="353"/>
      <c r="G113" s="351"/>
      <c r="H113" s="15"/>
    </row>
    <row r="114" spans="1:8" ht="12" customHeight="1" x14ac:dyDescent="0.2">
      <c r="B114" s="16" t="s">
        <v>4</v>
      </c>
      <c r="C114" s="17" t="s">
        <v>1</v>
      </c>
      <c r="D114" s="17" t="s">
        <v>2</v>
      </c>
      <c r="E114" s="18" t="s">
        <v>6</v>
      </c>
      <c r="F114" s="219" t="s">
        <v>3</v>
      </c>
      <c r="G114" s="19" t="str">
        <f>Maladie_mnt!$H$5</f>
        <v>GAM</v>
      </c>
      <c r="H114" s="20"/>
    </row>
    <row r="115" spans="1:8" ht="9.75" customHeight="1" x14ac:dyDescent="0.2">
      <c r="B115" s="21"/>
      <c r="C115" s="45" t="s">
        <v>5</v>
      </c>
      <c r="D115" s="44" t="s">
        <v>5</v>
      </c>
      <c r="E115" s="44"/>
      <c r="F115" s="220" t="s">
        <v>87</v>
      </c>
      <c r="G115" s="22" t="str">
        <f>Maladie_mnt!$H$6</f>
        <v>en %</v>
      </c>
      <c r="H115" s="23"/>
    </row>
    <row r="116" spans="1:8" s="28" customFormat="1" ht="18" customHeight="1" x14ac:dyDescent="0.2">
      <c r="A116" s="24"/>
      <c r="B116" s="52" t="s">
        <v>163</v>
      </c>
      <c r="C116" s="238"/>
      <c r="D116" s="238"/>
      <c r="E116" s="238"/>
      <c r="F116" s="222"/>
      <c r="G116" s="239"/>
      <c r="H116" s="27"/>
    </row>
    <row r="117" spans="1:8" ht="6.75" customHeight="1" x14ac:dyDescent="0.2">
      <c r="B117" s="16"/>
      <c r="C117" s="238"/>
      <c r="D117" s="238"/>
      <c r="E117" s="238"/>
      <c r="F117" s="222"/>
      <c r="G117" s="239"/>
      <c r="H117" s="20"/>
    </row>
    <row r="118" spans="1:8" s="28" customFormat="1" ht="15" customHeight="1" x14ac:dyDescent="0.2">
      <c r="A118" s="54"/>
      <c r="B118" s="31" t="s">
        <v>124</v>
      </c>
      <c r="C118" s="238"/>
      <c r="D118" s="238"/>
      <c r="E118" s="238"/>
      <c r="F118" s="222"/>
      <c r="G118" s="239"/>
      <c r="H118" s="27"/>
    </row>
    <row r="119" spans="1:8" ht="10.5" customHeight="1" x14ac:dyDescent="0.2">
      <c r="A119" s="2"/>
      <c r="B119" s="37" t="s">
        <v>205</v>
      </c>
      <c r="C119" s="238">
        <v>20249525.540000167</v>
      </c>
      <c r="D119" s="238">
        <v>73794751.909999833</v>
      </c>
      <c r="E119" s="238">
        <v>94044277.450000003</v>
      </c>
      <c r="F119" s="222">
        <v>244191.56999999876</v>
      </c>
      <c r="G119" s="239">
        <v>8.152380275483484E-3</v>
      </c>
      <c r="H119" s="20"/>
    </row>
    <row r="120" spans="1:8" ht="10.5" customHeight="1" x14ac:dyDescent="0.2">
      <c r="A120" s="2"/>
      <c r="B120" s="37" t="s">
        <v>206</v>
      </c>
      <c r="C120" s="238">
        <v>865343.32000000018</v>
      </c>
      <c r="D120" s="238">
        <v>9882637.1099999994</v>
      </c>
      <c r="E120" s="238">
        <v>10747980.43</v>
      </c>
      <c r="F120" s="222"/>
      <c r="G120" s="239"/>
      <c r="H120" s="20"/>
    </row>
    <row r="121" spans="1:8" ht="10.5" customHeight="1" x14ac:dyDescent="0.2">
      <c r="A121" s="2"/>
      <c r="B121" s="37" t="s">
        <v>226</v>
      </c>
      <c r="C121" s="238">
        <v>1447535.7899999919</v>
      </c>
      <c r="D121" s="238">
        <v>10209495.920000019</v>
      </c>
      <c r="E121" s="238">
        <v>11657031.710000008</v>
      </c>
      <c r="F121" s="222"/>
      <c r="G121" s="239"/>
      <c r="H121" s="20"/>
    </row>
    <row r="122" spans="1:8" ht="10.5" hidden="1" customHeight="1" x14ac:dyDescent="0.2">
      <c r="A122" s="2"/>
      <c r="B122" s="37"/>
      <c r="C122" s="238"/>
      <c r="D122" s="238"/>
      <c r="E122" s="238"/>
      <c r="F122" s="222"/>
      <c r="G122" s="239"/>
      <c r="H122" s="20"/>
    </row>
    <row r="123" spans="1:8" ht="10.5" hidden="1" customHeight="1" x14ac:dyDescent="0.2">
      <c r="A123" s="2"/>
      <c r="B123" s="37"/>
      <c r="C123" s="238"/>
      <c r="D123" s="238"/>
      <c r="E123" s="238"/>
      <c r="F123" s="222"/>
      <c r="G123" s="239"/>
      <c r="H123" s="20"/>
    </row>
    <row r="124" spans="1:8" ht="10.5" hidden="1" customHeight="1" x14ac:dyDescent="0.2">
      <c r="A124" s="2"/>
      <c r="B124" s="37"/>
      <c r="C124" s="238"/>
      <c r="D124" s="238"/>
      <c r="E124" s="238"/>
      <c r="F124" s="222"/>
      <c r="G124" s="239"/>
      <c r="H124" s="20"/>
    </row>
    <row r="125" spans="1:8" ht="10.5" hidden="1" customHeight="1" x14ac:dyDescent="0.2">
      <c r="A125" s="2"/>
      <c r="B125" s="16"/>
      <c r="C125" s="238"/>
      <c r="D125" s="238"/>
      <c r="E125" s="238"/>
      <c r="F125" s="222"/>
      <c r="G125" s="239"/>
      <c r="H125" s="20"/>
    </row>
    <row r="126" spans="1:8" s="28" customFormat="1" ht="10.5" customHeight="1" x14ac:dyDescent="0.2">
      <c r="A126" s="54"/>
      <c r="B126" s="35" t="s">
        <v>227</v>
      </c>
      <c r="C126" s="238">
        <v>22564352.650000159</v>
      </c>
      <c r="D126" s="238">
        <v>93889208.939999849</v>
      </c>
      <c r="E126" s="238">
        <v>116453561.59000002</v>
      </c>
      <c r="F126" s="222">
        <v>244191.56999999876</v>
      </c>
      <c r="G126" s="239">
        <v>-0.16127483229927964</v>
      </c>
      <c r="H126" s="27"/>
    </row>
    <row r="127" spans="1:8" ht="7.5" customHeight="1" x14ac:dyDescent="0.2">
      <c r="A127" s="2"/>
      <c r="B127" s="35"/>
      <c r="C127" s="238"/>
      <c r="D127" s="238"/>
      <c r="E127" s="238"/>
      <c r="F127" s="222"/>
      <c r="G127" s="239"/>
      <c r="H127" s="20"/>
    </row>
    <row r="128" spans="1:8" s="28" customFormat="1" ht="15.75" customHeight="1" x14ac:dyDescent="0.2">
      <c r="A128" s="54"/>
      <c r="B128" s="31" t="s">
        <v>132</v>
      </c>
      <c r="C128" s="238"/>
      <c r="D128" s="238"/>
      <c r="E128" s="238"/>
      <c r="F128" s="222"/>
      <c r="G128" s="239"/>
      <c r="H128" s="27"/>
    </row>
    <row r="129" spans="1:8" ht="10.5" customHeight="1" x14ac:dyDescent="0.2">
      <c r="A129" s="2"/>
      <c r="B129" s="37" t="s">
        <v>207</v>
      </c>
      <c r="C129" s="238">
        <v>14670990.989999155</v>
      </c>
      <c r="D129" s="238">
        <v>37075207.26999934</v>
      </c>
      <c r="E129" s="238">
        <v>51746198.259998493</v>
      </c>
      <c r="F129" s="222">
        <v>69706.169999999925</v>
      </c>
      <c r="G129" s="239">
        <v>-1.2737956147025886E-2</v>
      </c>
      <c r="H129" s="20"/>
    </row>
    <row r="130" spans="1:8" ht="10.5" customHeight="1" x14ac:dyDescent="0.2">
      <c r="A130" s="2"/>
      <c r="B130" s="37" t="s">
        <v>208</v>
      </c>
      <c r="C130" s="238">
        <v>786052.11000001128</v>
      </c>
      <c r="D130" s="238">
        <v>5612745.6800000183</v>
      </c>
      <c r="E130" s="238">
        <v>6398797.7900000289</v>
      </c>
      <c r="F130" s="222">
        <v>3627145.9100000332</v>
      </c>
      <c r="G130" s="239">
        <v>-1.0817377660474636E-2</v>
      </c>
      <c r="H130" s="20"/>
    </row>
    <row r="131" spans="1:8" ht="10.5" customHeight="1" x14ac:dyDescent="0.2">
      <c r="A131" s="2"/>
      <c r="B131" s="37" t="s">
        <v>209</v>
      </c>
      <c r="C131" s="238">
        <v>93274353.790008351</v>
      </c>
      <c r="D131" s="238">
        <v>41595753.999999046</v>
      </c>
      <c r="E131" s="238">
        <v>134870107.79000738</v>
      </c>
      <c r="F131" s="222">
        <v>1067305.2499999921</v>
      </c>
      <c r="G131" s="239">
        <v>2.4184770622431406E-2</v>
      </c>
      <c r="H131" s="20"/>
    </row>
    <row r="132" spans="1:8" ht="10.5" hidden="1" customHeight="1" x14ac:dyDescent="0.2">
      <c r="A132" s="2"/>
      <c r="B132" s="37"/>
      <c r="C132" s="238"/>
      <c r="D132" s="238"/>
      <c r="E132" s="238"/>
      <c r="F132" s="222"/>
      <c r="G132" s="239"/>
      <c r="H132" s="20"/>
    </row>
    <row r="133" spans="1:8" ht="10.5" hidden="1" customHeight="1" x14ac:dyDescent="0.2">
      <c r="A133" s="2"/>
      <c r="B133" s="37"/>
      <c r="C133" s="238"/>
      <c r="D133" s="238"/>
      <c r="E133" s="238"/>
      <c r="F133" s="222"/>
      <c r="G133" s="239"/>
      <c r="H133" s="20"/>
    </row>
    <row r="134" spans="1:8" ht="10.5" hidden="1" customHeight="1" x14ac:dyDescent="0.2">
      <c r="A134" s="2"/>
      <c r="B134" s="16"/>
      <c r="C134" s="238"/>
      <c r="D134" s="238"/>
      <c r="E134" s="238"/>
      <c r="F134" s="222"/>
      <c r="G134" s="239"/>
      <c r="H134" s="20"/>
    </row>
    <row r="135" spans="1:8" ht="10.5" customHeight="1" x14ac:dyDescent="0.2">
      <c r="A135" s="2"/>
      <c r="B135" s="35" t="s">
        <v>135</v>
      </c>
      <c r="C135" s="238">
        <v>108731396.89000753</v>
      </c>
      <c r="D135" s="238">
        <v>84283782.949998394</v>
      </c>
      <c r="E135" s="238">
        <v>193015179.84000593</v>
      </c>
      <c r="F135" s="222">
        <v>4764157.3300000252</v>
      </c>
      <c r="G135" s="239">
        <v>1.2841000812993997E-2</v>
      </c>
      <c r="H135" s="20"/>
    </row>
    <row r="136" spans="1:8" ht="6.75" customHeight="1" x14ac:dyDescent="0.2">
      <c r="A136" s="2"/>
      <c r="B136" s="35"/>
      <c r="C136" s="238"/>
      <c r="D136" s="238"/>
      <c r="E136" s="238"/>
      <c r="F136" s="222"/>
      <c r="G136" s="239"/>
      <c r="H136" s="20"/>
    </row>
    <row r="137" spans="1:8" s="28" customFormat="1" ht="16.5" customHeight="1" x14ac:dyDescent="0.2">
      <c r="A137" s="54"/>
      <c r="B137" s="31" t="s">
        <v>136</v>
      </c>
      <c r="C137" s="238"/>
      <c r="D137" s="238"/>
      <c r="E137" s="238"/>
      <c r="F137" s="222"/>
      <c r="G137" s="239"/>
      <c r="H137" s="27"/>
    </row>
    <row r="138" spans="1:8" ht="10.5" customHeight="1" x14ac:dyDescent="0.2">
      <c r="A138" s="2"/>
      <c r="B138" s="37" t="s">
        <v>210</v>
      </c>
      <c r="C138" s="238">
        <v>18233254.18000003</v>
      </c>
      <c r="D138" s="238">
        <v>8996321.6000000518</v>
      </c>
      <c r="E138" s="238">
        <v>27229575.780000076</v>
      </c>
      <c r="F138" s="222">
        <v>81370.499999999985</v>
      </c>
      <c r="G138" s="239">
        <v>-5.9826922668278049E-2</v>
      </c>
      <c r="H138" s="20"/>
    </row>
    <row r="139" spans="1:8" ht="10.5" hidden="1" customHeight="1" x14ac:dyDescent="0.2">
      <c r="A139" s="2"/>
      <c r="B139" s="37"/>
      <c r="C139" s="238"/>
      <c r="D139" s="238"/>
      <c r="E139" s="238"/>
      <c r="F139" s="222"/>
      <c r="G139" s="239"/>
      <c r="H139" s="20"/>
    </row>
    <row r="140" spans="1:8" ht="10.5" hidden="1" customHeight="1" x14ac:dyDescent="0.2">
      <c r="A140" s="2"/>
      <c r="B140" s="16"/>
      <c r="C140" s="238"/>
      <c r="D140" s="238"/>
      <c r="E140" s="238"/>
      <c r="F140" s="222"/>
      <c r="G140" s="239"/>
      <c r="H140" s="20"/>
    </row>
    <row r="141" spans="1:8" s="28" customFormat="1" ht="10.5" customHeight="1" x14ac:dyDescent="0.2">
      <c r="A141" s="54"/>
      <c r="B141" s="35" t="s">
        <v>229</v>
      </c>
      <c r="C141" s="238">
        <v>18233254.18000003</v>
      </c>
      <c r="D141" s="238">
        <v>8996366.6000000518</v>
      </c>
      <c r="E141" s="238">
        <v>27229620.780000076</v>
      </c>
      <c r="F141" s="222">
        <v>81370.499999999985</v>
      </c>
      <c r="G141" s="239">
        <v>-5.98267647888725E-2</v>
      </c>
      <c r="H141" s="27"/>
    </row>
    <row r="142" spans="1:8" ht="7.5" customHeight="1" x14ac:dyDescent="0.2">
      <c r="A142" s="2"/>
      <c r="B142" s="35"/>
      <c r="C142" s="238"/>
      <c r="D142" s="238"/>
      <c r="E142" s="238"/>
      <c r="F142" s="222"/>
      <c r="G142" s="239"/>
      <c r="H142" s="20"/>
    </row>
    <row r="143" spans="1:8" s="28" customFormat="1" ht="16.5" customHeight="1" x14ac:dyDescent="0.2">
      <c r="A143" s="54"/>
      <c r="B143" s="31" t="s">
        <v>141</v>
      </c>
      <c r="C143" s="238"/>
      <c r="D143" s="238"/>
      <c r="E143" s="238"/>
      <c r="F143" s="222"/>
      <c r="G143" s="239"/>
      <c r="H143" s="27"/>
    </row>
    <row r="144" spans="1:8" ht="10.5" customHeight="1" x14ac:dyDescent="0.2">
      <c r="A144" s="2"/>
      <c r="B144" s="37" t="s">
        <v>211</v>
      </c>
      <c r="C144" s="238">
        <v>6842703.3100000368</v>
      </c>
      <c r="D144" s="238">
        <v>1146244.0600000003</v>
      </c>
      <c r="E144" s="238">
        <v>7988947.3700000374</v>
      </c>
      <c r="F144" s="222">
        <v>3159.0999999999995</v>
      </c>
      <c r="G144" s="239">
        <v>4.4258663793399045E-2</v>
      </c>
      <c r="H144" s="20"/>
    </row>
    <row r="145" spans="1:8" ht="10.5" hidden="1" customHeight="1" x14ac:dyDescent="0.2">
      <c r="A145" s="2"/>
      <c r="B145" s="37"/>
      <c r="C145" s="238"/>
      <c r="D145" s="238"/>
      <c r="E145" s="238"/>
      <c r="F145" s="222"/>
      <c r="G145" s="239"/>
      <c r="H145" s="20"/>
    </row>
    <row r="146" spans="1:8" s="57" customFormat="1" ht="10.5" hidden="1" customHeight="1" x14ac:dyDescent="0.2">
      <c r="A146" s="6"/>
      <c r="B146" s="16"/>
      <c r="C146" s="55"/>
      <c r="D146" s="55"/>
      <c r="E146" s="55"/>
      <c r="F146" s="222"/>
      <c r="G146" s="182"/>
      <c r="H146" s="56"/>
    </row>
    <row r="147" spans="1:8" s="57" customFormat="1" ht="10.5" customHeight="1" x14ac:dyDescent="0.2">
      <c r="A147" s="6"/>
      <c r="B147" s="35" t="s">
        <v>230</v>
      </c>
      <c r="C147" s="55">
        <v>6842703.3100000368</v>
      </c>
      <c r="D147" s="55">
        <v>1146244.0600000003</v>
      </c>
      <c r="E147" s="55">
        <v>7988947.3700000374</v>
      </c>
      <c r="F147" s="222">
        <v>3159.0999999999995</v>
      </c>
      <c r="G147" s="182">
        <v>4.4258663793399045E-2</v>
      </c>
      <c r="H147" s="56"/>
    </row>
    <row r="148" spans="1:8" s="57" customFormat="1" ht="6.75" customHeight="1" x14ac:dyDescent="0.2">
      <c r="A148" s="6"/>
      <c r="B148" s="35"/>
      <c r="C148" s="55"/>
      <c r="D148" s="55"/>
      <c r="E148" s="55"/>
      <c r="F148" s="222"/>
      <c r="G148" s="182"/>
      <c r="H148" s="56"/>
    </row>
    <row r="149" spans="1:8" s="60" customFormat="1" ht="14.25" customHeight="1" x14ac:dyDescent="0.2">
      <c r="A149" s="24"/>
      <c r="B149" s="31" t="s">
        <v>139</v>
      </c>
      <c r="C149" s="55"/>
      <c r="D149" s="55"/>
      <c r="E149" s="55"/>
      <c r="F149" s="222"/>
      <c r="G149" s="182"/>
      <c r="H149" s="59"/>
    </row>
    <row r="150" spans="1:8" s="57" customFormat="1" ht="10.5" customHeight="1" x14ac:dyDescent="0.2">
      <c r="A150" s="6"/>
      <c r="B150" s="37" t="s">
        <v>212</v>
      </c>
      <c r="C150" s="55">
        <v>12376.47</v>
      </c>
      <c r="D150" s="55">
        <v>7535.15</v>
      </c>
      <c r="E150" s="55">
        <v>19911.62</v>
      </c>
      <c r="F150" s="222"/>
      <c r="G150" s="182">
        <v>2.6491216764831016E-2</v>
      </c>
      <c r="H150" s="56"/>
    </row>
    <row r="151" spans="1:8" s="57" customFormat="1" ht="10.5" hidden="1" customHeight="1" x14ac:dyDescent="0.2">
      <c r="A151" s="6"/>
      <c r="B151" s="37" t="s">
        <v>129</v>
      </c>
      <c r="C151" s="55"/>
      <c r="D151" s="55"/>
      <c r="E151" s="55"/>
      <c r="F151" s="222"/>
      <c r="G151" s="182"/>
      <c r="H151" s="56"/>
    </row>
    <row r="152" spans="1:8" s="60" customFormat="1" ht="10.5" hidden="1" customHeight="1" x14ac:dyDescent="0.2">
      <c r="A152" s="24"/>
      <c r="B152" s="35" t="s">
        <v>143</v>
      </c>
      <c r="C152" s="55">
        <v>12376.47</v>
      </c>
      <c r="D152" s="55">
        <v>7535.15</v>
      </c>
      <c r="E152" s="55">
        <v>19911.62</v>
      </c>
      <c r="F152" s="222">
        <v>0</v>
      </c>
      <c r="G152" s="182">
        <v>2.6491216764831016E-2</v>
      </c>
      <c r="H152" s="59"/>
    </row>
    <row r="153" spans="1:8" s="57" customFormat="1" ht="8.25" customHeight="1" x14ac:dyDescent="0.2">
      <c r="A153" s="6"/>
      <c r="B153" s="35"/>
      <c r="C153" s="55"/>
      <c r="D153" s="55"/>
      <c r="E153" s="55"/>
      <c r="F153" s="222"/>
      <c r="G153" s="182"/>
      <c r="H153" s="56"/>
    </row>
    <row r="154" spans="1:8" s="60" customFormat="1" ht="17.25" customHeight="1" x14ac:dyDescent="0.2">
      <c r="A154" s="24"/>
      <c r="B154" s="31" t="s">
        <v>122</v>
      </c>
      <c r="C154" s="55"/>
      <c r="D154" s="55"/>
      <c r="E154" s="55"/>
      <c r="F154" s="222"/>
      <c r="G154" s="182"/>
      <c r="H154" s="59"/>
    </row>
    <row r="155" spans="1:8" s="57" customFormat="1" ht="10.5" customHeight="1" x14ac:dyDescent="0.2">
      <c r="A155" s="6"/>
      <c r="B155" s="37" t="s">
        <v>213</v>
      </c>
      <c r="C155" s="55">
        <v>1313.25</v>
      </c>
      <c r="D155" s="55">
        <v>11309.5</v>
      </c>
      <c r="E155" s="55">
        <v>12622.75</v>
      </c>
      <c r="F155" s="222"/>
      <c r="G155" s="182">
        <v>-6.7189133864668404E-2</v>
      </c>
      <c r="H155" s="56"/>
    </row>
    <row r="156" spans="1:8" s="57" customFormat="1" ht="10.5" hidden="1" customHeight="1" x14ac:dyDescent="0.2">
      <c r="A156" s="6"/>
      <c r="B156" s="37"/>
      <c r="C156" s="55"/>
      <c r="D156" s="55"/>
      <c r="E156" s="55"/>
      <c r="F156" s="222"/>
      <c r="G156" s="182"/>
      <c r="H156" s="56"/>
    </row>
    <row r="157" spans="1:8" s="57" customFormat="1" ht="12" customHeight="1" x14ac:dyDescent="0.2">
      <c r="A157" s="6"/>
      <c r="B157" s="35" t="s">
        <v>232</v>
      </c>
      <c r="C157" s="55">
        <v>1313.25</v>
      </c>
      <c r="D157" s="55">
        <v>11309.5</v>
      </c>
      <c r="E157" s="55">
        <v>12622.75</v>
      </c>
      <c r="F157" s="222"/>
      <c r="G157" s="182">
        <v>-6.7189133864668404E-2</v>
      </c>
      <c r="H157" s="56"/>
    </row>
    <row r="158" spans="1:8" s="57" customFormat="1" x14ac:dyDescent="0.2">
      <c r="A158" s="6"/>
      <c r="B158" s="35"/>
      <c r="C158" s="55"/>
      <c r="D158" s="55"/>
      <c r="E158" s="55"/>
      <c r="F158" s="222"/>
      <c r="G158" s="182"/>
      <c r="H158" s="56"/>
    </row>
    <row r="159" spans="1:8" s="63" customFormat="1" ht="12" x14ac:dyDescent="0.2">
      <c r="A159" s="61"/>
      <c r="B159" s="31" t="s">
        <v>244</v>
      </c>
      <c r="C159" s="55"/>
      <c r="D159" s="55"/>
      <c r="E159" s="55"/>
      <c r="F159" s="222"/>
      <c r="G159" s="182"/>
      <c r="H159" s="62"/>
    </row>
    <row r="160" spans="1:8" s="60" customFormat="1" ht="13.5" customHeight="1" x14ac:dyDescent="0.2">
      <c r="A160" s="24"/>
      <c r="B160" s="37" t="s">
        <v>213</v>
      </c>
      <c r="C160" s="55">
        <v>22.6</v>
      </c>
      <c r="D160" s="55"/>
      <c r="E160" s="55">
        <v>22.6</v>
      </c>
      <c r="F160" s="222"/>
      <c r="G160" s="182">
        <v>0.29142857142857159</v>
      </c>
      <c r="H160" s="59"/>
    </row>
    <row r="161" spans="1:8" s="60" customFormat="1" ht="15" customHeight="1" x14ac:dyDescent="0.2">
      <c r="A161" s="24"/>
      <c r="B161" s="37" t="s">
        <v>205</v>
      </c>
      <c r="C161" s="55">
        <v>400145.8700000004</v>
      </c>
      <c r="D161" s="55">
        <v>1204377.1500000011</v>
      </c>
      <c r="E161" s="55">
        <v>1604523.0200000014</v>
      </c>
      <c r="F161" s="222"/>
      <c r="G161" s="182">
        <v>-2.1141443144265804E-3</v>
      </c>
      <c r="H161" s="59"/>
    </row>
    <row r="162" spans="1:8" s="57" customFormat="1" ht="10.5" customHeight="1" x14ac:dyDescent="0.2">
      <c r="A162" s="6"/>
      <c r="B162" s="37" t="s">
        <v>206</v>
      </c>
      <c r="C162" s="55">
        <v>7438.3</v>
      </c>
      <c r="D162" s="55">
        <v>77068.5</v>
      </c>
      <c r="E162" s="55">
        <v>84506.8</v>
      </c>
      <c r="F162" s="222"/>
      <c r="G162" s="182"/>
      <c r="H162" s="56"/>
    </row>
    <row r="163" spans="1:8" s="57" customFormat="1" ht="10.5" customHeight="1" x14ac:dyDescent="0.2">
      <c r="A163" s="6"/>
      <c r="B163" s="37" t="s">
        <v>226</v>
      </c>
      <c r="C163" s="55">
        <v>30953.200000000012</v>
      </c>
      <c r="D163" s="55">
        <v>184446.10000000009</v>
      </c>
      <c r="E163" s="55">
        <v>215399.3000000001</v>
      </c>
      <c r="F163" s="222"/>
      <c r="G163" s="182"/>
      <c r="H163" s="56"/>
    </row>
    <row r="164" spans="1:8" s="57" customFormat="1" ht="10.5" customHeight="1" x14ac:dyDescent="0.2">
      <c r="A164" s="6"/>
      <c r="B164" s="37" t="s">
        <v>207</v>
      </c>
      <c r="C164" s="55">
        <v>43626.72000000003</v>
      </c>
      <c r="D164" s="55">
        <v>67561.7</v>
      </c>
      <c r="E164" s="55">
        <v>111188.42000000004</v>
      </c>
      <c r="F164" s="222"/>
      <c r="G164" s="182">
        <v>0.1996354972429788</v>
      </c>
      <c r="H164" s="56"/>
    </row>
    <row r="165" spans="1:8" s="57" customFormat="1" ht="10.5" customHeight="1" x14ac:dyDescent="0.2">
      <c r="A165" s="6"/>
      <c r="B165" s="37" t="s">
        <v>208</v>
      </c>
      <c r="C165" s="55">
        <v>3881.5000000000005</v>
      </c>
      <c r="D165" s="55">
        <v>32251.07</v>
      </c>
      <c r="E165" s="55">
        <v>36132.57</v>
      </c>
      <c r="F165" s="222"/>
      <c r="G165" s="182">
        <v>1.3476625500320916E-2</v>
      </c>
      <c r="H165" s="56"/>
    </row>
    <row r="166" spans="1:8" s="57" customFormat="1" ht="10.5" customHeight="1" x14ac:dyDescent="0.2">
      <c r="A166" s="6"/>
      <c r="B166" s="37" t="s">
        <v>209</v>
      </c>
      <c r="C166" s="55">
        <v>199287.91999999987</v>
      </c>
      <c r="D166" s="55">
        <v>113381.62</v>
      </c>
      <c r="E166" s="55">
        <v>312669.5399999998</v>
      </c>
      <c r="F166" s="222"/>
      <c r="G166" s="182">
        <v>0.17868004529105508</v>
      </c>
      <c r="H166" s="56"/>
    </row>
    <row r="167" spans="1:8" s="57" customFormat="1" ht="10.5" customHeight="1" x14ac:dyDescent="0.2">
      <c r="A167" s="6"/>
      <c r="B167" s="37" t="s">
        <v>210</v>
      </c>
      <c r="C167" s="55">
        <v>35260.000000000015</v>
      </c>
      <c r="D167" s="55">
        <v>10180.700000000001</v>
      </c>
      <c r="E167" s="55">
        <v>45440.700000000012</v>
      </c>
      <c r="F167" s="222"/>
      <c r="G167" s="182">
        <v>-6.849452666967315E-2</v>
      </c>
      <c r="H167" s="56"/>
    </row>
    <row r="168" spans="1:8" s="57" customFormat="1" ht="10.5" customHeight="1" x14ac:dyDescent="0.2">
      <c r="A168" s="6"/>
      <c r="B168" s="37" t="s">
        <v>211</v>
      </c>
      <c r="C168" s="55">
        <v>2275620.7600000026</v>
      </c>
      <c r="D168" s="55">
        <v>273415.67</v>
      </c>
      <c r="E168" s="55">
        <v>2549036.4300000025</v>
      </c>
      <c r="F168" s="222"/>
      <c r="G168" s="182">
        <v>-6.9397236175578247E-2</v>
      </c>
      <c r="H168" s="56"/>
    </row>
    <row r="169" spans="1:8" s="57" customFormat="1" ht="10.5" customHeight="1" x14ac:dyDescent="0.2">
      <c r="A169" s="6"/>
      <c r="B169" s="37" t="s">
        <v>212</v>
      </c>
      <c r="C169" s="55">
        <v>8</v>
      </c>
      <c r="D169" s="55">
        <v>1</v>
      </c>
      <c r="E169" s="55">
        <v>9</v>
      </c>
      <c r="F169" s="222"/>
      <c r="G169" s="182">
        <v>-0.55000000000000004</v>
      </c>
      <c r="H169" s="56"/>
    </row>
    <row r="170" spans="1:8" s="57" customFormat="1" ht="10.5" customHeight="1" x14ac:dyDescent="0.2">
      <c r="A170" s="6"/>
      <c r="B170" s="35" t="s">
        <v>234</v>
      </c>
      <c r="C170" s="55">
        <v>2996813.8700000024</v>
      </c>
      <c r="D170" s="55">
        <v>1962907.5100000012</v>
      </c>
      <c r="E170" s="55">
        <v>4959721.3800000045</v>
      </c>
      <c r="F170" s="222"/>
      <c r="G170" s="182">
        <v>-8.906314330781151E-2</v>
      </c>
      <c r="H170" s="56"/>
    </row>
    <row r="171" spans="1:8" s="57" customFormat="1" ht="9" x14ac:dyDescent="0.15">
      <c r="A171" s="6"/>
      <c r="B171" s="264"/>
      <c r="C171" s="55"/>
      <c r="D171" s="55"/>
      <c r="E171" s="55"/>
      <c r="F171" s="222"/>
      <c r="G171" s="182"/>
      <c r="H171" s="56"/>
    </row>
    <row r="172" spans="1:8" s="57" customFormat="1" x14ac:dyDescent="0.2">
      <c r="A172" s="6"/>
      <c r="B172" s="35" t="s">
        <v>233</v>
      </c>
      <c r="C172" s="55">
        <v>159465050.62000772</v>
      </c>
      <c r="D172" s="55">
        <v>190305058.70999834</v>
      </c>
      <c r="E172" s="55">
        <v>349770109.330006</v>
      </c>
      <c r="F172" s="222">
        <v>5092878.5000000242</v>
      </c>
      <c r="G172" s="182">
        <v>-5.869464070966357E-2</v>
      </c>
      <c r="H172" s="56"/>
    </row>
    <row r="173" spans="1:8" s="60" customFormat="1" x14ac:dyDescent="0.2">
      <c r="A173" s="24"/>
      <c r="B173" s="35"/>
      <c r="C173" s="55"/>
      <c r="D173" s="55"/>
      <c r="E173" s="55"/>
      <c r="F173" s="222"/>
      <c r="G173" s="182"/>
      <c r="H173" s="59"/>
    </row>
    <row r="174" spans="1:8" s="57" customFormat="1" ht="8.25" customHeight="1" x14ac:dyDescent="0.15">
      <c r="A174" s="6"/>
      <c r="B174" s="64"/>
      <c r="C174" s="55"/>
      <c r="D174" s="55"/>
      <c r="E174" s="55"/>
      <c r="F174" s="222"/>
      <c r="G174" s="182"/>
      <c r="H174" s="56"/>
    </row>
    <row r="175" spans="1:8" s="60" customFormat="1" ht="13.5" customHeight="1" x14ac:dyDescent="0.2">
      <c r="A175" s="24"/>
      <c r="B175" s="31" t="s">
        <v>145</v>
      </c>
      <c r="C175" s="55"/>
      <c r="D175" s="55"/>
      <c r="E175" s="55"/>
      <c r="F175" s="222"/>
      <c r="G175" s="182"/>
      <c r="H175" s="59"/>
    </row>
    <row r="176" spans="1:8" s="60" customFormat="1" ht="10.5" customHeight="1" x14ac:dyDescent="0.2">
      <c r="A176" s="24"/>
      <c r="B176" s="37" t="s">
        <v>205</v>
      </c>
      <c r="C176" s="55">
        <v>336809.87</v>
      </c>
      <c r="D176" s="55">
        <v>263714.8399999995</v>
      </c>
      <c r="E176" s="55">
        <v>600524.70999999961</v>
      </c>
      <c r="F176" s="222">
        <v>59122.390000000036</v>
      </c>
      <c r="G176" s="182">
        <v>-1.3127007086416786E-2</v>
      </c>
      <c r="H176" s="59"/>
    </row>
    <row r="177" spans="1:8" s="60" customFormat="1" ht="10.5" customHeight="1" x14ac:dyDescent="0.2">
      <c r="A177" s="24"/>
      <c r="B177" s="37" t="s">
        <v>214</v>
      </c>
      <c r="C177" s="55">
        <v>855820227.95000005</v>
      </c>
      <c r="D177" s="55">
        <v>621518978</v>
      </c>
      <c r="E177" s="55">
        <v>1477339205.95</v>
      </c>
      <c r="F177" s="222">
        <v>101747259</v>
      </c>
      <c r="G177" s="182">
        <v>-3.1651345006944887E-2</v>
      </c>
      <c r="H177" s="59"/>
    </row>
    <row r="178" spans="1:8" s="60" customFormat="1" ht="10.5" customHeight="1" x14ac:dyDescent="0.2">
      <c r="A178" s="24"/>
      <c r="B178" s="37" t="s">
        <v>215</v>
      </c>
      <c r="C178" s="55">
        <v>200976.45</v>
      </c>
      <c r="D178" s="55">
        <v>72035.75</v>
      </c>
      <c r="E178" s="55">
        <v>273012.2</v>
      </c>
      <c r="F178" s="222">
        <v>9703</v>
      </c>
      <c r="G178" s="182">
        <v>-0.71859290577617896</v>
      </c>
      <c r="H178" s="59"/>
    </row>
    <row r="179" spans="1:8" s="60" customFormat="1" ht="10.5" customHeight="1" x14ac:dyDescent="0.2">
      <c r="A179" s="24"/>
      <c r="B179" s="37" t="s">
        <v>216</v>
      </c>
      <c r="C179" s="55">
        <v>256509.86</v>
      </c>
      <c r="D179" s="55">
        <v>179795.3</v>
      </c>
      <c r="E179" s="55">
        <v>436305.16</v>
      </c>
      <c r="F179" s="222">
        <v>23233.579999999998</v>
      </c>
      <c r="G179" s="182">
        <v>-8.2639263773625959E-2</v>
      </c>
      <c r="H179" s="59"/>
    </row>
    <row r="180" spans="1:8" s="60" customFormat="1" ht="10.5" customHeight="1" x14ac:dyDescent="0.2">
      <c r="A180" s="24"/>
      <c r="B180" s="37" t="s">
        <v>217</v>
      </c>
      <c r="C180" s="55">
        <v>1600747.2000000263</v>
      </c>
      <c r="D180" s="55">
        <v>1188857.2000000058</v>
      </c>
      <c r="E180" s="55">
        <v>2789604.4000000325</v>
      </c>
      <c r="F180" s="222">
        <v>145502.20000000033</v>
      </c>
      <c r="G180" s="182">
        <v>-8.0338433208481663E-2</v>
      </c>
      <c r="H180" s="59"/>
    </row>
    <row r="181" spans="1:8" s="60" customFormat="1" ht="10.5" hidden="1" customHeight="1" x14ac:dyDescent="0.2">
      <c r="A181" s="24"/>
      <c r="B181" s="37"/>
      <c r="C181" s="55"/>
      <c r="D181" s="55"/>
      <c r="E181" s="55"/>
      <c r="F181" s="222"/>
      <c r="G181" s="182"/>
      <c r="H181" s="59"/>
    </row>
    <row r="182" spans="1:8" s="57" customFormat="1" ht="10.5" hidden="1" customHeight="1" x14ac:dyDescent="0.2">
      <c r="A182" s="6"/>
      <c r="B182" s="37"/>
      <c r="C182" s="55"/>
      <c r="D182" s="55"/>
      <c r="E182" s="55"/>
      <c r="F182" s="222"/>
      <c r="G182" s="182"/>
      <c r="H182" s="56"/>
    </row>
    <row r="183" spans="1:8" s="57" customFormat="1" ht="10.5" hidden="1" customHeight="1" x14ac:dyDescent="0.2">
      <c r="A183" s="6"/>
      <c r="B183" s="16"/>
      <c r="C183" s="55"/>
      <c r="D183" s="55"/>
      <c r="E183" s="55"/>
      <c r="F183" s="222"/>
      <c r="G183" s="182"/>
      <c r="H183" s="56"/>
    </row>
    <row r="184" spans="1:8" s="57" customFormat="1" ht="10.5" hidden="1" customHeight="1" x14ac:dyDescent="0.2">
      <c r="A184" s="6"/>
      <c r="B184" s="37"/>
      <c r="C184" s="55"/>
      <c r="D184" s="55"/>
      <c r="E184" s="55"/>
      <c r="F184" s="222"/>
      <c r="G184" s="182"/>
      <c r="H184" s="56"/>
    </row>
    <row r="185" spans="1:8" s="60" customFormat="1" ht="10.5" hidden="1" customHeight="1" x14ac:dyDescent="0.2">
      <c r="A185" s="24"/>
      <c r="B185" s="16"/>
      <c r="C185" s="55"/>
      <c r="D185" s="55"/>
      <c r="E185" s="55"/>
      <c r="F185" s="222"/>
      <c r="G185" s="182"/>
      <c r="H185" s="59"/>
    </row>
    <row r="186" spans="1:8" ht="10.5" customHeight="1" x14ac:dyDescent="0.2">
      <c r="A186" s="2"/>
      <c r="B186" s="41" t="s">
        <v>235</v>
      </c>
      <c r="C186" s="166">
        <v>858215271.33000016</v>
      </c>
      <c r="D186" s="166">
        <v>623223381.09000003</v>
      </c>
      <c r="E186" s="166">
        <v>1481438652.4200003</v>
      </c>
      <c r="F186" s="342">
        <v>101984820.16999999</v>
      </c>
      <c r="G186" s="194">
        <v>-3.2191686713851864E-2</v>
      </c>
      <c r="H186" s="69"/>
    </row>
    <row r="187" spans="1:8" ht="13.5" hidden="1" customHeight="1" x14ac:dyDescent="0.2">
      <c r="A187" s="2"/>
      <c r="B187" s="195" t="s">
        <v>164</v>
      </c>
      <c r="C187" s="55"/>
      <c r="D187" s="55"/>
      <c r="E187" s="55"/>
      <c r="F187" s="222"/>
      <c r="G187" s="185"/>
      <c r="H187" s="69"/>
    </row>
    <row r="188" spans="1:8" ht="10.5" hidden="1" customHeight="1" x14ac:dyDescent="0.2">
      <c r="A188" s="2"/>
      <c r="B188" s="81"/>
      <c r="C188" s="55"/>
      <c r="D188" s="55"/>
      <c r="E188" s="55"/>
      <c r="F188" s="222"/>
      <c r="G188" s="185"/>
      <c r="H188" s="69"/>
    </row>
    <row r="189" spans="1:8" ht="10.5" hidden="1" customHeight="1" x14ac:dyDescent="0.2">
      <c r="A189" s="2"/>
      <c r="B189" s="82" t="s">
        <v>80</v>
      </c>
      <c r="C189" s="55"/>
      <c r="D189" s="55"/>
      <c r="E189" s="55"/>
      <c r="F189" s="222"/>
      <c r="G189" s="185"/>
      <c r="H189" s="69"/>
    </row>
    <row r="190" spans="1:8" ht="10.5" hidden="1" customHeight="1" x14ac:dyDescent="0.2">
      <c r="A190" s="2"/>
      <c r="B190" s="82" t="s">
        <v>81</v>
      </c>
      <c r="C190" s="55"/>
      <c r="D190" s="55"/>
      <c r="E190" s="55"/>
      <c r="F190" s="222"/>
      <c r="G190" s="185"/>
      <c r="H190" s="69"/>
    </row>
    <row r="191" spans="1:8" ht="10.5" hidden="1" customHeight="1" x14ac:dyDescent="0.2">
      <c r="A191" s="2"/>
      <c r="B191" s="82"/>
      <c r="C191" s="55"/>
      <c r="D191" s="55"/>
      <c r="E191" s="55"/>
      <c r="F191" s="222"/>
      <c r="G191" s="185"/>
      <c r="H191" s="69"/>
    </row>
    <row r="192" spans="1:8" s="28" customFormat="1" ht="27.75" customHeight="1" x14ac:dyDescent="0.2">
      <c r="A192" s="54"/>
      <c r="B192" s="367" t="s">
        <v>165</v>
      </c>
      <c r="C192" s="401"/>
      <c r="D192" s="400">
        <v>34323677.430816285</v>
      </c>
      <c r="E192" s="400">
        <v>34323677.430816285</v>
      </c>
      <c r="F192" s="227"/>
      <c r="G192" s="355">
        <v>1.2622775752267001E-2</v>
      </c>
      <c r="H192" s="70"/>
    </row>
    <row r="193" spans="1:8" ht="10.5" customHeight="1" x14ac:dyDescent="0.2">
      <c r="A193" s="2"/>
      <c r="B193" s="84"/>
      <c r="C193" s="166"/>
      <c r="D193" s="166"/>
      <c r="E193" s="166"/>
      <c r="F193" s="342"/>
      <c r="G193" s="352"/>
      <c r="H193" s="69"/>
    </row>
    <row r="194" spans="1:8" x14ac:dyDescent="0.2">
      <c r="F194" s="350"/>
      <c r="G194" s="350"/>
    </row>
    <row r="195" spans="1:8" x14ac:dyDescent="0.2">
      <c r="F195" s="350"/>
      <c r="G195" s="350"/>
    </row>
    <row r="196" spans="1:8" x14ac:dyDescent="0.2">
      <c r="F196" s="350"/>
      <c r="G196" s="350"/>
    </row>
    <row r="197" spans="1:8" x14ac:dyDescent="0.2">
      <c r="F197" s="350"/>
      <c r="G197" s="350"/>
    </row>
    <row r="198" spans="1:8" x14ac:dyDescent="0.2">
      <c r="F198" s="350"/>
      <c r="G198" s="350"/>
    </row>
    <row r="199" spans="1:8" x14ac:dyDescent="0.2">
      <c r="F199" s="350"/>
      <c r="G199" s="350"/>
    </row>
    <row r="200" spans="1:8" x14ac:dyDescent="0.2">
      <c r="F200" s="350"/>
      <c r="G200" s="350"/>
    </row>
    <row r="201" spans="1:8" x14ac:dyDescent="0.2">
      <c r="F201" s="350"/>
      <c r="G201" s="350"/>
    </row>
    <row r="202" spans="1:8" x14ac:dyDescent="0.2">
      <c r="F202" s="350"/>
      <c r="G202" s="350"/>
    </row>
    <row r="203" spans="1:8" x14ac:dyDescent="0.2">
      <c r="F203" s="350"/>
      <c r="G203" s="350"/>
    </row>
    <row r="204" spans="1:8" x14ac:dyDescent="0.2">
      <c r="F204" s="350"/>
      <c r="G204" s="350"/>
    </row>
    <row r="205" spans="1:8" x14ac:dyDescent="0.2">
      <c r="F205" s="350"/>
      <c r="G205" s="350"/>
    </row>
    <row r="206" spans="1:8" x14ac:dyDescent="0.2">
      <c r="F206" s="350"/>
      <c r="G206" s="350"/>
    </row>
    <row r="207" spans="1:8" x14ac:dyDescent="0.2">
      <c r="F207" s="350"/>
      <c r="G207" s="350"/>
    </row>
    <row r="208" spans="1:8" x14ac:dyDescent="0.2">
      <c r="F208" s="350"/>
      <c r="G208" s="350"/>
    </row>
    <row r="209" spans="6:7" x14ac:dyDescent="0.2">
      <c r="F209" s="350"/>
      <c r="G209" s="350"/>
    </row>
    <row r="210" spans="6:7" x14ac:dyDescent="0.2">
      <c r="F210" s="350"/>
      <c r="G210" s="350"/>
    </row>
    <row r="211" spans="6:7" x14ac:dyDescent="0.2">
      <c r="F211" s="350"/>
      <c r="G211" s="350"/>
    </row>
    <row r="212" spans="6:7" x14ac:dyDescent="0.2">
      <c r="F212" s="350"/>
      <c r="G212" s="350"/>
    </row>
    <row r="213" spans="6:7" x14ac:dyDescent="0.2">
      <c r="F213" s="350"/>
      <c r="G213" s="350"/>
    </row>
    <row r="214" spans="6:7" x14ac:dyDescent="0.2">
      <c r="F214" s="350"/>
      <c r="G214" s="350"/>
    </row>
    <row r="215" spans="6:7" x14ac:dyDescent="0.2">
      <c r="F215" s="350"/>
      <c r="G215" s="350"/>
    </row>
    <row r="216" spans="6:7" x14ac:dyDescent="0.2">
      <c r="F216" s="350"/>
      <c r="G216" s="350"/>
    </row>
    <row r="217" spans="6:7" x14ac:dyDescent="0.2">
      <c r="F217" s="350"/>
      <c r="G217" s="350"/>
    </row>
    <row r="218" spans="6:7" x14ac:dyDescent="0.2">
      <c r="F218" s="350"/>
      <c r="G218" s="350"/>
    </row>
    <row r="219" spans="6:7" x14ac:dyDescent="0.2">
      <c r="F219" s="350"/>
      <c r="G219" s="350"/>
    </row>
    <row r="220" spans="6:7" x14ac:dyDescent="0.2">
      <c r="F220" s="350"/>
      <c r="G220" s="350"/>
    </row>
    <row r="221" spans="6:7" x14ac:dyDescent="0.2">
      <c r="F221" s="350"/>
      <c r="G221" s="350"/>
    </row>
    <row r="222" spans="6:7" x14ac:dyDescent="0.2">
      <c r="F222" s="350"/>
      <c r="G222" s="350"/>
    </row>
    <row r="223" spans="6:7" x14ac:dyDescent="0.2">
      <c r="F223" s="350"/>
      <c r="G223" s="350"/>
    </row>
    <row r="224" spans="6:7" x14ac:dyDescent="0.2">
      <c r="F224" s="350"/>
      <c r="G224" s="350"/>
    </row>
    <row r="225" spans="6:7" x14ac:dyDescent="0.2">
      <c r="F225" s="350"/>
      <c r="G225" s="350"/>
    </row>
    <row r="226" spans="6:7" x14ac:dyDescent="0.2">
      <c r="F226" s="350"/>
      <c r="G226" s="350"/>
    </row>
    <row r="227" spans="6:7" x14ac:dyDescent="0.2">
      <c r="F227" s="350"/>
      <c r="G227" s="350"/>
    </row>
    <row r="228" spans="6:7" x14ac:dyDescent="0.2">
      <c r="F228" s="350"/>
      <c r="G228" s="350"/>
    </row>
    <row r="229" spans="6:7" x14ac:dyDescent="0.2">
      <c r="F229" s="350"/>
      <c r="G229" s="350"/>
    </row>
    <row r="230" spans="6:7" x14ac:dyDescent="0.2">
      <c r="F230" s="350"/>
      <c r="G230" s="350"/>
    </row>
    <row r="231" spans="6:7" x14ac:dyDescent="0.2">
      <c r="F231" s="350"/>
      <c r="G231" s="350"/>
    </row>
    <row r="232" spans="6:7" x14ac:dyDescent="0.2">
      <c r="F232" s="350"/>
      <c r="G232" s="350"/>
    </row>
    <row r="233" spans="6:7" x14ac:dyDescent="0.2">
      <c r="F233" s="350"/>
      <c r="G233" s="350"/>
    </row>
    <row r="234" spans="6:7" x14ac:dyDescent="0.2">
      <c r="F234" s="350"/>
      <c r="G234" s="350"/>
    </row>
    <row r="235" spans="6:7" x14ac:dyDescent="0.2">
      <c r="F235" s="350"/>
      <c r="G235" s="350"/>
    </row>
    <row r="236" spans="6:7" x14ac:dyDescent="0.2">
      <c r="F236" s="350"/>
      <c r="G236" s="350"/>
    </row>
    <row r="237" spans="6:7" x14ac:dyDescent="0.2">
      <c r="F237" s="350"/>
      <c r="G237" s="350"/>
    </row>
    <row r="238" spans="6:7" x14ac:dyDescent="0.2">
      <c r="F238" s="350"/>
      <c r="G238" s="350"/>
    </row>
    <row r="239" spans="6:7" x14ac:dyDescent="0.2">
      <c r="F239" s="350"/>
      <c r="G239" s="350"/>
    </row>
    <row r="240" spans="6:7" x14ac:dyDescent="0.2">
      <c r="F240" s="350"/>
      <c r="G240" s="350"/>
    </row>
    <row r="241" spans="6:7" x14ac:dyDescent="0.2">
      <c r="F241" s="350"/>
      <c r="G241" s="350"/>
    </row>
    <row r="242" spans="6:7" x14ac:dyDescent="0.2">
      <c r="F242" s="350"/>
      <c r="G242" s="350"/>
    </row>
    <row r="243" spans="6:7" x14ac:dyDescent="0.2">
      <c r="F243" s="350"/>
      <c r="G243" s="350"/>
    </row>
    <row r="244" spans="6:7" x14ac:dyDescent="0.2">
      <c r="F244" s="350"/>
      <c r="G244" s="350"/>
    </row>
    <row r="245" spans="6:7" x14ac:dyDescent="0.2">
      <c r="F245" s="350"/>
      <c r="G245" s="350"/>
    </row>
    <row r="246" spans="6:7" x14ac:dyDescent="0.2">
      <c r="F246" s="350"/>
      <c r="G246" s="350"/>
    </row>
    <row r="247" spans="6:7" x14ac:dyDescent="0.2">
      <c r="F247" s="350"/>
      <c r="G247" s="350"/>
    </row>
    <row r="248" spans="6:7" x14ac:dyDescent="0.2">
      <c r="F248" s="350"/>
      <c r="G248" s="350"/>
    </row>
    <row r="249" spans="6:7" x14ac:dyDescent="0.2">
      <c r="F249" s="350"/>
      <c r="G249" s="350"/>
    </row>
    <row r="250" spans="6:7" x14ac:dyDescent="0.2">
      <c r="F250" s="350"/>
      <c r="G250" s="350"/>
    </row>
    <row r="251" spans="6:7" x14ac:dyDescent="0.2">
      <c r="F251" s="350"/>
      <c r="G251" s="350"/>
    </row>
    <row r="252" spans="6:7" x14ac:dyDescent="0.2">
      <c r="F252" s="350"/>
      <c r="G252" s="350"/>
    </row>
    <row r="253" spans="6:7" x14ac:dyDescent="0.2">
      <c r="F253" s="350"/>
      <c r="G253" s="350"/>
    </row>
    <row r="254" spans="6:7" x14ac:dyDescent="0.2">
      <c r="F254" s="350"/>
      <c r="G254" s="350"/>
    </row>
    <row r="255" spans="6:7" x14ac:dyDescent="0.2">
      <c r="F255" s="350"/>
      <c r="G255" s="350"/>
    </row>
    <row r="256" spans="6:7" x14ac:dyDescent="0.2">
      <c r="F256" s="350"/>
      <c r="G256" s="350"/>
    </row>
    <row r="257" spans="6:7" x14ac:dyDescent="0.2">
      <c r="F257" s="350"/>
      <c r="G257" s="350"/>
    </row>
    <row r="258" spans="6:7" x14ac:dyDescent="0.2">
      <c r="F258" s="350"/>
      <c r="G258" s="350"/>
    </row>
    <row r="259" spans="6:7" x14ac:dyDescent="0.2">
      <c r="F259" s="350"/>
      <c r="G259" s="350"/>
    </row>
    <row r="260" spans="6:7" x14ac:dyDescent="0.2">
      <c r="F260" s="350"/>
      <c r="G260" s="350"/>
    </row>
    <row r="261" spans="6:7" x14ac:dyDescent="0.2">
      <c r="F261" s="350"/>
      <c r="G261" s="350"/>
    </row>
    <row r="262" spans="6:7" x14ac:dyDescent="0.2">
      <c r="F262" s="350"/>
      <c r="G262" s="350"/>
    </row>
    <row r="263" spans="6:7" x14ac:dyDescent="0.2">
      <c r="F263" s="350"/>
      <c r="G263" s="350"/>
    </row>
    <row r="264" spans="6:7" x14ac:dyDescent="0.2">
      <c r="F264" s="350"/>
      <c r="G264" s="350"/>
    </row>
    <row r="265" spans="6:7" x14ac:dyDescent="0.2">
      <c r="F265" s="350"/>
      <c r="G265" s="350"/>
    </row>
    <row r="266" spans="6:7" x14ac:dyDescent="0.2">
      <c r="F266" s="350"/>
      <c r="G266" s="350"/>
    </row>
    <row r="267" spans="6:7" x14ac:dyDescent="0.2">
      <c r="F267" s="350"/>
      <c r="G267" s="350"/>
    </row>
    <row r="268" spans="6:7" x14ac:dyDescent="0.2">
      <c r="F268" s="350"/>
      <c r="G268" s="350"/>
    </row>
    <row r="269" spans="6:7" x14ac:dyDescent="0.2">
      <c r="F269" s="350"/>
      <c r="G269" s="350"/>
    </row>
    <row r="270" spans="6:7" x14ac:dyDescent="0.2">
      <c r="F270" s="350"/>
      <c r="G270" s="350"/>
    </row>
    <row r="271" spans="6:7" x14ac:dyDescent="0.2">
      <c r="F271" s="350"/>
      <c r="G271" s="350"/>
    </row>
    <row r="272" spans="6:7" x14ac:dyDescent="0.2">
      <c r="F272" s="350"/>
      <c r="G272" s="350"/>
    </row>
    <row r="273" spans="6:7" x14ac:dyDescent="0.2">
      <c r="F273" s="350"/>
      <c r="G273" s="350"/>
    </row>
    <row r="274" spans="6:7" x14ac:dyDescent="0.2">
      <c r="F274" s="350"/>
      <c r="G274" s="350"/>
    </row>
    <row r="275" spans="6:7" x14ac:dyDescent="0.2">
      <c r="F275" s="350"/>
      <c r="G275" s="350"/>
    </row>
    <row r="276" spans="6:7" x14ac:dyDescent="0.2">
      <c r="F276" s="350"/>
      <c r="G276" s="350"/>
    </row>
    <row r="277" spans="6:7" x14ac:dyDescent="0.2">
      <c r="F277" s="350"/>
      <c r="G277" s="350"/>
    </row>
    <row r="278" spans="6:7" x14ac:dyDescent="0.2">
      <c r="F278" s="350"/>
      <c r="G278" s="350"/>
    </row>
    <row r="279" spans="6:7" x14ac:dyDescent="0.2">
      <c r="F279" s="350"/>
      <c r="G279" s="350"/>
    </row>
    <row r="280" spans="6:7" x14ac:dyDescent="0.2">
      <c r="F280" s="350"/>
      <c r="G280" s="350"/>
    </row>
    <row r="281" spans="6:7" x14ac:dyDescent="0.2">
      <c r="F281" s="350"/>
      <c r="G281" s="350"/>
    </row>
    <row r="282" spans="6:7" x14ac:dyDescent="0.2">
      <c r="F282" s="350"/>
      <c r="G282" s="350"/>
    </row>
    <row r="283" spans="6:7" x14ac:dyDescent="0.2">
      <c r="F283" s="350"/>
      <c r="G283" s="350"/>
    </row>
    <row r="284" spans="6:7" x14ac:dyDescent="0.2">
      <c r="F284" s="350"/>
      <c r="G284" s="350"/>
    </row>
    <row r="285" spans="6:7" x14ac:dyDescent="0.2">
      <c r="F285" s="350"/>
      <c r="G285" s="350"/>
    </row>
    <row r="286" spans="6:7" x14ac:dyDescent="0.2">
      <c r="F286" s="350"/>
      <c r="G286" s="350"/>
    </row>
    <row r="287" spans="6:7" x14ac:dyDescent="0.2">
      <c r="F287" s="350"/>
      <c r="G287" s="350"/>
    </row>
    <row r="288" spans="6:7" x14ac:dyDescent="0.2">
      <c r="F288" s="350"/>
      <c r="G288" s="350"/>
    </row>
    <row r="289" spans="6:7" x14ac:dyDescent="0.2">
      <c r="F289" s="350"/>
      <c r="G289" s="350"/>
    </row>
    <row r="290" spans="6:7" x14ac:dyDescent="0.2">
      <c r="F290" s="350"/>
      <c r="G290" s="350"/>
    </row>
    <row r="291" spans="6:7" x14ac:dyDescent="0.2">
      <c r="F291" s="350"/>
      <c r="G291" s="350"/>
    </row>
    <row r="292" spans="6:7" x14ac:dyDescent="0.2">
      <c r="F292" s="350"/>
      <c r="G292" s="350"/>
    </row>
    <row r="293" spans="6:7" x14ac:dyDescent="0.2">
      <c r="F293" s="350"/>
      <c r="G293" s="350"/>
    </row>
    <row r="294" spans="6:7" x14ac:dyDescent="0.2">
      <c r="F294" s="350"/>
      <c r="G294" s="350"/>
    </row>
    <row r="295" spans="6:7" x14ac:dyDescent="0.2">
      <c r="F295" s="350"/>
      <c r="G295" s="350"/>
    </row>
    <row r="296" spans="6:7" x14ac:dyDescent="0.2">
      <c r="F296" s="350"/>
      <c r="G296" s="350"/>
    </row>
    <row r="297" spans="6:7" x14ac:dyDescent="0.2">
      <c r="F297" s="350"/>
      <c r="G297" s="350"/>
    </row>
    <row r="298" spans="6:7" x14ac:dyDescent="0.2">
      <c r="F298" s="350"/>
      <c r="G298" s="350"/>
    </row>
    <row r="299" spans="6:7" x14ac:dyDescent="0.2">
      <c r="F299" s="350"/>
      <c r="G299" s="350"/>
    </row>
    <row r="300" spans="6:7" x14ac:dyDescent="0.2">
      <c r="F300" s="350"/>
      <c r="G300" s="350"/>
    </row>
    <row r="301" spans="6:7" x14ac:dyDescent="0.2">
      <c r="F301" s="350"/>
      <c r="G301" s="350"/>
    </row>
    <row r="302" spans="6:7" x14ac:dyDescent="0.2">
      <c r="F302" s="350"/>
      <c r="G302" s="350"/>
    </row>
    <row r="303" spans="6:7" x14ac:dyDescent="0.2">
      <c r="F303" s="350"/>
    </row>
    <row r="304" spans="6:7" x14ac:dyDescent="0.2">
      <c r="F304" s="350"/>
    </row>
    <row r="305" spans="6:6" x14ac:dyDescent="0.2">
      <c r="F305" s="350"/>
    </row>
    <row r="306" spans="6:6" x14ac:dyDescent="0.2">
      <c r="F306" s="350"/>
    </row>
    <row r="307" spans="6:6" x14ac:dyDescent="0.2">
      <c r="F307" s="350"/>
    </row>
    <row r="308" spans="6:6" x14ac:dyDescent="0.2">
      <c r="F308" s="350"/>
    </row>
    <row r="309" spans="6:6" x14ac:dyDescent="0.2">
      <c r="F309" s="350"/>
    </row>
    <row r="310" spans="6:6" x14ac:dyDescent="0.2">
      <c r="F310" s="350"/>
    </row>
    <row r="311" spans="6:6" x14ac:dyDescent="0.2">
      <c r="F311" s="350"/>
    </row>
    <row r="312" spans="6:6" x14ac:dyDescent="0.2">
      <c r="F312" s="350"/>
    </row>
    <row r="313" spans="6:6" x14ac:dyDescent="0.2">
      <c r="F313" s="350"/>
    </row>
    <row r="314" spans="6:6" x14ac:dyDescent="0.2">
      <c r="F314" s="350"/>
    </row>
    <row r="315" spans="6:6" x14ac:dyDescent="0.2">
      <c r="F315" s="350"/>
    </row>
    <row r="316" spans="6:6" x14ac:dyDescent="0.2">
      <c r="F316" s="350"/>
    </row>
    <row r="317" spans="6:6" x14ac:dyDescent="0.2">
      <c r="F317" s="350"/>
    </row>
    <row r="318" spans="6:6" x14ac:dyDescent="0.2">
      <c r="F318" s="350"/>
    </row>
    <row r="319" spans="6:6" x14ac:dyDescent="0.2">
      <c r="F319" s="350"/>
    </row>
    <row r="320" spans="6:6" x14ac:dyDescent="0.2">
      <c r="F320" s="350"/>
    </row>
    <row r="321" spans="6:6" x14ac:dyDescent="0.2">
      <c r="F321" s="350"/>
    </row>
    <row r="322" spans="6:6" x14ac:dyDescent="0.2">
      <c r="F322" s="350"/>
    </row>
    <row r="323" spans="6:6" x14ac:dyDescent="0.2">
      <c r="F323" s="350"/>
    </row>
    <row r="324" spans="6:6" x14ac:dyDescent="0.2">
      <c r="F324" s="350"/>
    </row>
    <row r="325" spans="6:6" x14ac:dyDescent="0.2">
      <c r="F325" s="350"/>
    </row>
    <row r="326" spans="6:6" x14ac:dyDescent="0.2">
      <c r="F326" s="350"/>
    </row>
    <row r="327" spans="6:6" x14ac:dyDescent="0.2">
      <c r="F327" s="350"/>
    </row>
    <row r="328" spans="6:6" x14ac:dyDescent="0.2">
      <c r="F328" s="350"/>
    </row>
    <row r="329" spans="6:6" x14ac:dyDescent="0.2">
      <c r="F329" s="350"/>
    </row>
    <row r="330" spans="6:6" x14ac:dyDescent="0.2">
      <c r="F330" s="350"/>
    </row>
    <row r="331" spans="6:6" x14ac:dyDescent="0.2">
      <c r="F331" s="350"/>
    </row>
    <row r="332" spans="6:6" x14ac:dyDescent="0.2">
      <c r="F332" s="350"/>
    </row>
    <row r="333" spans="6:6" x14ac:dyDescent="0.2">
      <c r="F333" s="350"/>
    </row>
    <row r="334" spans="6:6" x14ac:dyDescent="0.2">
      <c r="F334" s="350"/>
    </row>
    <row r="335" spans="6:6" x14ac:dyDescent="0.2">
      <c r="F335" s="350"/>
    </row>
    <row r="336" spans="6:6" x14ac:dyDescent="0.2">
      <c r="F336" s="350"/>
    </row>
    <row r="337" spans="6:6" x14ac:dyDescent="0.2">
      <c r="F337" s="350"/>
    </row>
    <row r="338" spans="6:6" x14ac:dyDescent="0.2">
      <c r="F338" s="350"/>
    </row>
    <row r="339" spans="6:6" x14ac:dyDescent="0.2">
      <c r="F339" s="350"/>
    </row>
    <row r="340" spans="6:6" x14ac:dyDescent="0.2">
      <c r="F340" s="350"/>
    </row>
    <row r="341" spans="6:6" x14ac:dyDescent="0.2">
      <c r="F341" s="350"/>
    </row>
    <row r="342" spans="6:6" x14ac:dyDescent="0.2">
      <c r="F342" s="350"/>
    </row>
    <row r="343" spans="6:6" x14ac:dyDescent="0.2">
      <c r="F343" s="350"/>
    </row>
    <row r="344" spans="6:6" x14ac:dyDescent="0.2">
      <c r="F344" s="350"/>
    </row>
    <row r="345" spans="6:6" x14ac:dyDescent="0.2">
      <c r="F345" s="350"/>
    </row>
    <row r="346" spans="6:6" x14ac:dyDescent="0.2">
      <c r="F346" s="350"/>
    </row>
    <row r="347" spans="6:6" x14ac:dyDescent="0.2">
      <c r="F347" s="350"/>
    </row>
    <row r="348" spans="6:6" x14ac:dyDescent="0.2">
      <c r="F348" s="350"/>
    </row>
    <row r="349" spans="6:6" x14ac:dyDescent="0.2">
      <c r="F349" s="350"/>
    </row>
    <row r="350" spans="6:6" x14ac:dyDescent="0.2">
      <c r="F350" s="350"/>
    </row>
    <row r="351" spans="6:6" x14ac:dyDescent="0.2">
      <c r="F351" s="350"/>
    </row>
    <row r="352" spans="6:6" x14ac:dyDescent="0.2">
      <c r="F352" s="350"/>
    </row>
    <row r="353" spans="6:6" x14ac:dyDescent="0.2">
      <c r="F353" s="350"/>
    </row>
    <row r="354" spans="6:6" x14ac:dyDescent="0.2">
      <c r="F354" s="350"/>
    </row>
    <row r="355" spans="6:6" x14ac:dyDescent="0.2">
      <c r="F355" s="350"/>
    </row>
    <row r="356" spans="6:6" x14ac:dyDescent="0.2">
      <c r="F356" s="350"/>
    </row>
    <row r="357" spans="6:6" x14ac:dyDescent="0.2">
      <c r="F357" s="350"/>
    </row>
    <row r="358" spans="6:6" x14ac:dyDescent="0.2">
      <c r="F358" s="350"/>
    </row>
  </sheetData>
  <dataConsolidate/>
  <phoneticPr fontId="22" type="noConversion"/>
  <pageMargins left="0.19685039370078741" right="0.19685039370078741" top="0.27559055118110237" bottom="0.19685039370078741" header="0.31496062992125984" footer="0.51181102362204722"/>
  <pageSetup paperSize="9" scale="71" orientation="portrait" r:id="rId1"/>
  <headerFooter alignWithMargins="0">
    <oddFooter xml:space="preserve">&amp;R&amp;8
</oddFooter>
  </headerFooter>
  <rowBreaks count="1" manualBreakCount="1">
    <brk id="109" max="1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4">
    <tabColor indexed="45"/>
  </sheetPr>
  <dimension ref="A1:L661"/>
  <sheetViews>
    <sheetView showZeros="0" view="pageBreakPreview" topLeftCell="B555" zoomScale="114" zoomScaleNormal="100" zoomScaleSheetLayoutView="114" workbookViewId="0">
      <selection activeCell="E659" sqref="E659:F659"/>
    </sheetView>
  </sheetViews>
  <sheetFormatPr baseColWidth="10" defaultRowHeight="11.25" x14ac:dyDescent="0.2"/>
  <cols>
    <col min="1" max="1" width="4" style="6" customWidth="1"/>
    <col min="2" max="2" width="68.140625" style="5" customWidth="1"/>
    <col min="3" max="3" width="15" style="3" bestFit="1" customWidth="1"/>
    <col min="4" max="4" width="12.140625" style="3" customWidth="1"/>
    <col min="5" max="5" width="15" style="3" customWidth="1"/>
    <col min="6" max="6" width="14.85546875" style="3" bestFit="1" customWidth="1"/>
    <col min="7" max="7" width="13.140625" style="3" bestFit="1" customWidth="1"/>
    <col min="8" max="8" width="6.5703125" style="3" bestFit="1" customWidth="1"/>
    <col min="9" max="9" width="2.5703125" style="3" customWidth="1"/>
    <col min="10" max="10" width="4" style="5" bestFit="1" customWidth="1"/>
    <col min="11" max="16384" width="11.42578125" style="5"/>
  </cols>
  <sheetData>
    <row r="1" spans="1:9" ht="9" customHeight="1" x14ac:dyDescent="0.2">
      <c r="A1" s="1"/>
      <c r="B1" s="43"/>
      <c r="F1" s="5"/>
      <c r="G1" s="5"/>
      <c r="H1" s="5"/>
      <c r="I1" s="4"/>
    </row>
    <row r="2" spans="1:9" ht="17.25" customHeight="1" x14ac:dyDescent="0.25">
      <c r="B2" s="7" t="s">
        <v>288</v>
      </c>
      <c r="C2" s="8"/>
      <c r="D2" s="8"/>
      <c r="E2" s="8"/>
      <c r="F2" s="8"/>
      <c r="G2" s="8"/>
      <c r="H2" s="8"/>
      <c r="I2" s="8"/>
    </row>
    <row r="3" spans="1:9" ht="12" customHeight="1" x14ac:dyDescent="0.2">
      <c r="B3" s="9"/>
      <c r="C3" s="10" t="s">
        <v>532</v>
      </c>
      <c r="D3" s="11"/>
    </row>
    <row r="4" spans="1:9" ht="14.25" customHeight="1" x14ac:dyDescent="0.2">
      <c r="B4" s="12" t="s">
        <v>284</v>
      </c>
      <c r="C4" s="13"/>
      <c r="D4" s="13"/>
      <c r="E4" s="13"/>
      <c r="F4" s="13"/>
      <c r="G4" s="13"/>
      <c r="H4" s="14"/>
      <c r="I4" s="15"/>
    </row>
    <row r="5" spans="1:9" ht="12" customHeight="1" x14ac:dyDescent="0.2">
      <c r="B5" s="387" t="s">
        <v>4</v>
      </c>
      <c r="C5" s="386" t="s">
        <v>1</v>
      </c>
      <c r="D5" s="385" t="s">
        <v>2</v>
      </c>
      <c r="E5" s="386" t="s">
        <v>6</v>
      </c>
      <c r="F5" s="219" t="s">
        <v>3</v>
      </c>
      <c r="G5" s="219" t="s">
        <v>237</v>
      </c>
      <c r="H5" s="19" t="s">
        <v>300</v>
      </c>
      <c r="I5" s="20"/>
    </row>
    <row r="6" spans="1:9" ht="9" customHeight="1" x14ac:dyDescent="0.2">
      <c r="B6" s="21"/>
      <c r="C6" s="45" t="s">
        <v>5</v>
      </c>
      <c r="D6" s="44" t="s">
        <v>5</v>
      </c>
      <c r="E6" s="45"/>
      <c r="F6" s="220" t="s">
        <v>241</v>
      </c>
      <c r="G6" s="220" t="s">
        <v>239</v>
      </c>
      <c r="H6" s="22" t="s">
        <v>301</v>
      </c>
      <c r="I6" s="23"/>
    </row>
    <row r="7" spans="1:9" s="28" customFormat="1" ht="14.25" customHeight="1" x14ac:dyDescent="0.2">
      <c r="A7" s="24"/>
      <c r="B7" s="25" t="s">
        <v>285</v>
      </c>
      <c r="C7" s="287"/>
      <c r="D7" s="287"/>
      <c r="E7" s="287"/>
      <c r="F7" s="288"/>
      <c r="G7" s="288"/>
      <c r="H7" s="181"/>
      <c r="I7" s="27"/>
    </row>
    <row r="8" spans="1:9" s="28" customFormat="1" ht="11.25" customHeight="1" x14ac:dyDescent="0.2">
      <c r="A8" s="24"/>
      <c r="B8" s="31" t="s">
        <v>88</v>
      </c>
      <c r="C8" s="291"/>
      <c r="D8" s="291"/>
      <c r="E8" s="291"/>
      <c r="F8" s="292"/>
      <c r="G8" s="292"/>
      <c r="H8" s="178"/>
      <c r="I8" s="27"/>
    </row>
    <row r="9" spans="1:9" ht="10.5" customHeight="1" x14ac:dyDescent="0.2">
      <c r="B9" s="16" t="s">
        <v>22</v>
      </c>
      <c r="C9" s="289">
        <v>273237942.41000104</v>
      </c>
      <c r="D9" s="289">
        <v>143843195.84644964</v>
      </c>
      <c r="E9" s="289">
        <v>417081138.25645071</v>
      </c>
      <c r="F9" s="290">
        <v>11160369.629999971</v>
      </c>
      <c r="G9" s="290">
        <v>2731334.6715000016</v>
      </c>
      <c r="H9" s="179">
        <v>8.5292040093819521E-2</v>
      </c>
      <c r="I9" s="20"/>
    </row>
    <row r="10" spans="1:9" ht="10.5" customHeight="1" x14ac:dyDescent="0.2">
      <c r="B10" s="16" t="s">
        <v>387</v>
      </c>
      <c r="C10" s="289">
        <v>3654.2480000000037</v>
      </c>
      <c r="D10" s="289">
        <v>15056.508063999971</v>
      </c>
      <c r="E10" s="289">
        <v>18710.756063999972</v>
      </c>
      <c r="F10" s="290">
        <v>652.39200000000005</v>
      </c>
      <c r="G10" s="290">
        <v>72.701199999999986</v>
      </c>
      <c r="H10" s="179"/>
      <c r="I10" s="20"/>
    </row>
    <row r="11" spans="1:9" ht="10.5" customHeight="1" x14ac:dyDescent="0.2">
      <c r="B11" s="16" t="s">
        <v>100</v>
      </c>
      <c r="C11" s="289">
        <v>8991528.189999979</v>
      </c>
      <c r="D11" s="289">
        <v>40763662.239100039</v>
      </c>
      <c r="E11" s="289">
        <v>49755190.429100007</v>
      </c>
      <c r="F11" s="290">
        <v>17292.189999999999</v>
      </c>
      <c r="G11" s="290">
        <v>161696.47000000003</v>
      </c>
      <c r="H11" s="179">
        <v>-1.766710148319095E-2</v>
      </c>
      <c r="I11" s="20"/>
    </row>
    <row r="12" spans="1:9" ht="10.5" customHeight="1" x14ac:dyDescent="0.2">
      <c r="B12" s="16" t="s">
        <v>388</v>
      </c>
      <c r="C12" s="289">
        <v>4915.7519999999959</v>
      </c>
      <c r="D12" s="289">
        <v>20254.251936000019</v>
      </c>
      <c r="E12" s="289">
        <v>25170.003936000016</v>
      </c>
      <c r="F12" s="290">
        <v>877.60799999999995</v>
      </c>
      <c r="G12" s="290">
        <v>97.798799999999972</v>
      </c>
      <c r="H12" s="179"/>
      <c r="I12" s="20"/>
    </row>
    <row r="13" spans="1:9" ht="10.5" customHeight="1" x14ac:dyDescent="0.2">
      <c r="B13" s="16" t="s">
        <v>340</v>
      </c>
      <c r="C13" s="289">
        <v>19896808.039999973</v>
      </c>
      <c r="D13" s="289">
        <v>17507110.119999997</v>
      </c>
      <c r="E13" s="289">
        <v>37403918.159999974</v>
      </c>
      <c r="F13" s="290">
        <v>3227138.3600000022</v>
      </c>
      <c r="G13" s="290">
        <v>207335.44000000003</v>
      </c>
      <c r="H13" s="179">
        <v>3.8104264641203756E-2</v>
      </c>
      <c r="I13" s="20"/>
    </row>
    <row r="14" spans="1:9" ht="10.5" customHeight="1" x14ac:dyDescent="0.2">
      <c r="B14" s="340" t="s">
        <v>90</v>
      </c>
      <c r="C14" s="289">
        <v>19827084.749999974</v>
      </c>
      <c r="D14" s="289">
        <v>17049581.32</v>
      </c>
      <c r="E14" s="289">
        <v>36876666.06999997</v>
      </c>
      <c r="F14" s="290">
        <v>2782132.9000000022</v>
      </c>
      <c r="G14" s="290">
        <v>201592.23000000004</v>
      </c>
      <c r="H14" s="179">
        <v>4.0680696745515554E-2</v>
      </c>
      <c r="I14" s="20"/>
    </row>
    <row r="15" spans="1:9" ht="10.5" customHeight="1" x14ac:dyDescent="0.2">
      <c r="B15" s="33" t="s">
        <v>304</v>
      </c>
      <c r="C15" s="289">
        <v>1240661.2500000012</v>
      </c>
      <c r="D15" s="289">
        <v>586522.59999999974</v>
      </c>
      <c r="E15" s="289">
        <v>1827183.8500000008</v>
      </c>
      <c r="F15" s="290">
        <v>202072.98999999993</v>
      </c>
      <c r="G15" s="290">
        <v>12660.75</v>
      </c>
      <c r="H15" s="179">
        <v>0.10014947522008821</v>
      </c>
      <c r="I15" s="20"/>
    </row>
    <row r="16" spans="1:9" ht="10.5" customHeight="1" x14ac:dyDescent="0.2">
      <c r="B16" s="33" t="s">
        <v>305</v>
      </c>
      <c r="C16" s="289">
        <v>40.32</v>
      </c>
      <c r="D16" s="289"/>
      <c r="E16" s="289">
        <v>40.32</v>
      </c>
      <c r="F16" s="290"/>
      <c r="G16" s="290"/>
      <c r="H16" s="179">
        <v>-0.5</v>
      </c>
      <c r="I16" s="20"/>
    </row>
    <row r="17" spans="2:9" ht="10.5" customHeight="1" x14ac:dyDescent="0.2">
      <c r="B17" s="33" t="s">
        <v>306</v>
      </c>
      <c r="C17" s="289">
        <v>825.74</v>
      </c>
      <c r="D17" s="289">
        <v>21491.590000000007</v>
      </c>
      <c r="E17" s="289">
        <v>22317.330000000009</v>
      </c>
      <c r="F17" s="290">
        <v>20947.840000000007</v>
      </c>
      <c r="G17" s="290"/>
      <c r="H17" s="179">
        <v>0.3653150143889119</v>
      </c>
      <c r="I17" s="20"/>
    </row>
    <row r="18" spans="2:9" ht="10.5" customHeight="1" x14ac:dyDescent="0.2">
      <c r="B18" s="33" t="s">
        <v>307</v>
      </c>
      <c r="C18" s="289">
        <v>7105287.6799999913</v>
      </c>
      <c r="D18" s="289">
        <v>5993383.6799999988</v>
      </c>
      <c r="E18" s="289">
        <v>13098671.35999999</v>
      </c>
      <c r="F18" s="290">
        <v>425690.15000000008</v>
      </c>
      <c r="G18" s="290">
        <v>70230.190000000017</v>
      </c>
      <c r="H18" s="179">
        <v>-0.10906740339801069</v>
      </c>
      <c r="I18" s="20"/>
    </row>
    <row r="19" spans="2:9" ht="10.5" customHeight="1" x14ac:dyDescent="0.2">
      <c r="B19" s="33" t="s">
        <v>308</v>
      </c>
      <c r="C19" s="289">
        <v>503109.55999999953</v>
      </c>
      <c r="D19" s="289">
        <v>40779.550000000025</v>
      </c>
      <c r="E19" s="289">
        <v>543889.10999999964</v>
      </c>
      <c r="F19" s="290">
        <v>10963.7</v>
      </c>
      <c r="G19" s="290">
        <v>3289.41</v>
      </c>
      <c r="H19" s="179">
        <v>0.53690823821350619</v>
      </c>
      <c r="I19" s="20"/>
    </row>
    <row r="20" spans="2:9" ht="10.5" customHeight="1" x14ac:dyDescent="0.2">
      <c r="B20" s="33" t="s">
        <v>309</v>
      </c>
      <c r="C20" s="289">
        <v>10977160.199999981</v>
      </c>
      <c r="D20" s="289">
        <v>10407403.899999999</v>
      </c>
      <c r="E20" s="289">
        <v>21384564.099999979</v>
      </c>
      <c r="F20" s="290">
        <v>2122458.2200000016</v>
      </c>
      <c r="G20" s="290">
        <v>115411.88000000002</v>
      </c>
      <c r="H20" s="179">
        <v>0.14345103101782275</v>
      </c>
      <c r="I20" s="20"/>
    </row>
    <row r="21" spans="2:9" ht="10.5" customHeight="1" x14ac:dyDescent="0.2">
      <c r="B21" s="33" t="s">
        <v>89</v>
      </c>
      <c r="C21" s="289">
        <v>69723.289999999935</v>
      </c>
      <c r="D21" s="289">
        <v>457528.8000000001</v>
      </c>
      <c r="E21" s="289">
        <v>527252.09</v>
      </c>
      <c r="F21" s="290">
        <v>445005.46000000008</v>
      </c>
      <c r="G21" s="290">
        <v>5743.21</v>
      </c>
      <c r="H21" s="179">
        <v>-0.11511740688151761</v>
      </c>
      <c r="I21" s="20"/>
    </row>
    <row r="22" spans="2:9" ht="10.5" customHeight="1" x14ac:dyDescent="0.2">
      <c r="B22" s="16" t="s">
        <v>97</v>
      </c>
      <c r="C22" s="289"/>
      <c r="D22" s="289"/>
      <c r="E22" s="289"/>
      <c r="F22" s="290"/>
      <c r="G22" s="290"/>
      <c r="H22" s="179"/>
      <c r="I22" s="20"/>
    </row>
    <row r="23" spans="2:9" ht="10.5" customHeight="1" x14ac:dyDescent="0.2">
      <c r="B23" s="16" t="s">
        <v>380</v>
      </c>
      <c r="C23" s="289"/>
      <c r="D23" s="289"/>
      <c r="E23" s="289"/>
      <c r="F23" s="290"/>
      <c r="G23" s="290"/>
      <c r="H23" s="179"/>
      <c r="I23" s="20"/>
    </row>
    <row r="24" spans="2:9" ht="10.5" customHeight="1" x14ac:dyDescent="0.2">
      <c r="B24" s="16" t="s">
        <v>419</v>
      </c>
      <c r="C24" s="289"/>
      <c r="D24" s="289">
        <v>22799.121600000002</v>
      </c>
      <c r="E24" s="289">
        <v>22799.121600000002</v>
      </c>
      <c r="F24" s="290"/>
      <c r="G24" s="290"/>
      <c r="H24" s="179"/>
      <c r="I24" s="20"/>
    </row>
    <row r="25" spans="2:9" ht="10.5" customHeight="1" x14ac:dyDescent="0.2">
      <c r="B25" s="16" t="s">
        <v>96</v>
      </c>
      <c r="C25" s="289"/>
      <c r="D25" s="289"/>
      <c r="E25" s="289"/>
      <c r="F25" s="290"/>
      <c r="G25" s="290"/>
      <c r="H25" s="179"/>
      <c r="I25" s="20"/>
    </row>
    <row r="26" spans="2:9" ht="10.5" customHeight="1" x14ac:dyDescent="0.2">
      <c r="B26" s="16" t="s">
        <v>91</v>
      </c>
      <c r="C26" s="289">
        <v>67483.94</v>
      </c>
      <c r="D26" s="289">
        <v>74004.399999999994</v>
      </c>
      <c r="E26" s="289">
        <v>141488.34</v>
      </c>
      <c r="F26" s="290">
        <v>40723.69</v>
      </c>
      <c r="G26" s="290">
        <v>552</v>
      </c>
      <c r="H26" s="179">
        <v>-9.9204133790478766E-2</v>
      </c>
      <c r="I26" s="34"/>
    </row>
    <row r="27" spans="2:9" ht="10.5" customHeight="1" x14ac:dyDescent="0.2">
      <c r="B27" s="16" t="s">
        <v>252</v>
      </c>
      <c r="C27" s="289"/>
      <c r="D27" s="289"/>
      <c r="E27" s="289"/>
      <c r="F27" s="290"/>
      <c r="G27" s="290"/>
      <c r="H27" s="179"/>
      <c r="I27" s="34"/>
    </row>
    <row r="28" spans="2:9" ht="10.5" customHeight="1" x14ac:dyDescent="0.2">
      <c r="B28" s="16" t="s">
        <v>95</v>
      </c>
      <c r="C28" s="289">
        <v>31531.699999999993</v>
      </c>
      <c r="D28" s="289">
        <v>139353.78000000003</v>
      </c>
      <c r="E28" s="289">
        <v>170885.48</v>
      </c>
      <c r="F28" s="290">
        <v>169970.88</v>
      </c>
      <c r="G28" s="290">
        <v>808.96</v>
      </c>
      <c r="H28" s="179">
        <v>-0.10571353691094998</v>
      </c>
      <c r="I28" s="34"/>
    </row>
    <row r="29" spans="2:9" ht="10.5" customHeight="1" x14ac:dyDescent="0.2">
      <c r="B29" s="16" t="s">
        <v>381</v>
      </c>
      <c r="C29" s="289">
        <v>6762259.6799999978</v>
      </c>
      <c r="D29" s="289">
        <v>3650667.2725000014</v>
      </c>
      <c r="E29" s="289">
        <v>10412926.952499999</v>
      </c>
      <c r="F29" s="290">
        <v>848</v>
      </c>
      <c r="G29" s="290">
        <v>82278.63</v>
      </c>
      <c r="H29" s="179">
        <v>7.2099951025958342E-2</v>
      </c>
      <c r="I29" s="34"/>
    </row>
    <row r="30" spans="2:9" ht="10.5" customHeight="1" x14ac:dyDescent="0.2">
      <c r="B30" s="16" t="s">
        <v>441</v>
      </c>
      <c r="C30" s="289"/>
      <c r="D30" s="289">
        <v>11010046.164562002</v>
      </c>
      <c r="E30" s="289">
        <v>11010046.164562002</v>
      </c>
      <c r="F30" s="290"/>
      <c r="G30" s="290"/>
      <c r="H30" s="179"/>
      <c r="I30" s="34"/>
    </row>
    <row r="31" spans="2:9" ht="10.5" customHeight="1" x14ac:dyDescent="0.2">
      <c r="B31" s="16" t="s">
        <v>346</v>
      </c>
      <c r="C31" s="289"/>
      <c r="D31" s="289">
        <v>82156</v>
      </c>
      <c r="E31" s="289">
        <v>82156</v>
      </c>
      <c r="F31" s="290"/>
      <c r="G31" s="290"/>
      <c r="H31" s="179">
        <v>0.27389443651925816</v>
      </c>
      <c r="I31" s="34"/>
    </row>
    <row r="32" spans="2:9" ht="10.5" customHeight="1" x14ac:dyDescent="0.2">
      <c r="B32" s="16" t="s">
        <v>312</v>
      </c>
      <c r="C32" s="289"/>
      <c r="D32" s="289"/>
      <c r="E32" s="289"/>
      <c r="F32" s="290"/>
      <c r="G32" s="290"/>
      <c r="H32" s="179"/>
      <c r="I32" s="34"/>
    </row>
    <row r="33" spans="1:11" ht="10.5" customHeight="1" x14ac:dyDescent="0.2">
      <c r="B33" s="16" t="s">
        <v>313</v>
      </c>
      <c r="C33" s="289"/>
      <c r="D33" s="289"/>
      <c r="E33" s="289"/>
      <c r="F33" s="290"/>
      <c r="G33" s="290"/>
      <c r="H33" s="179"/>
      <c r="I33" s="34"/>
    </row>
    <row r="34" spans="1:11" ht="10.5" customHeight="1" x14ac:dyDescent="0.2">
      <c r="B34" s="16" t="s">
        <v>491</v>
      </c>
      <c r="C34" s="289"/>
      <c r="D34" s="289"/>
      <c r="E34" s="289"/>
      <c r="F34" s="290"/>
      <c r="G34" s="290"/>
      <c r="H34" s="179"/>
      <c r="I34" s="34"/>
    </row>
    <row r="35" spans="1:11" ht="10.5" customHeight="1" x14ac:dyDescent="0.2">
      <c r="B35" s="16" t="s">
        <v>489</v>
      </c>
      <c r="C35" s="289"/>
      <c r="D35" s="289">
        <v>2700898.8986</v>
      </c>
      <c r="E35" s="289">
        <v>2700898.8986</v>
      </c>
      <c r="F35" s="290"/>
      <c r="G35" s="290"/>
      <c r="H35" s="179">
        <v>0.42704045296999738</v>
      </c>
      <c r="I35" s="34"/>
    </row>
    <row r="36" spans="1:11" ht="10.5" customHeight="1" x14ac:dyDescent="0.2">
      <c r="B36" s="16" t="s">
        <v>420</v>
      </c>
      <c r="C36" s="289"/>
      <c r="D36" s="289">
        <v>2186613.62371</v>
      </c>
      <c r="E36" s="289">
        <v>2186613.62371</v>
      </c>
      <c r="F36" s="290"/>
      <c r="G36" s="290"/>
      <c r="H36" s="179">
        <v>-3.7240701323622227E-2</v>
      </c>
      <c r="I36" s="34"/>
    </row>
    <row r="37" spans="1:11" ht="10.5" customHeight="1" x14ac:dyDescent="0.2">
      <c r="B37" s="574" t="s">
        <v>448</v>
      </c>
      <c r="C37" s="289"/>
      <c r="D37" s="289"/>
      <c r="E37" s="289"/>
      <c r="F37" s="290"/>
      <c r="G37" s="290"/>
      <c r="H37" s="179"/>
      <c r="I37" s="34"/>
    </row>
    <row r="38" spans="1:11" ht="10.5" hidden="1" customHeight="1" x14ac:dyDescent="0.2">
      <c r="B38" s="574"/>
      <c r="C38" s="289"/>
      <c r="D38" s="289"/>
      <c r="E38" s="289"/>
      <c r="F38" s="290"/>
      <c r="G38" s="290"/>
      <c r="H38" s="179"/>
      <c r="I38" s="34"/>
    </row>
    <row r="39" spans="1:11" ht="10.5" customHeight="1" x14ac:dyDescent="0.2">
      <c r="B39" s="16" t="s">
        <v>99</v>
      </c>
      <c r="C39" s="289">
        <v>183258.44999999998</v>
      </c>
      <c r="D39" s="289">
        <v>274854.42970900063</v>
      </c>
      <c r="E39" s="289">
        <v>458112.8797090007</v>
      </c>
      <c r="F39" s="290">
        <v>181303.63586000001</v>
      </c>
      <c r="G39" s="290">
        <v>2176.5627459999996</v>
      </c>
      <c r="H39" s="179">
        <v>-3.0189523646678262E-2</v>
      </c>
      <c r="I39" s="34"/>
    </row>
    <row r="40" spans="1:11" ht="10.5" customHeight="1" x14ac:dyDescent="0.2">
      <c r="B40" s="16" t="s">
        <v>283</v>
      </c>
      <c r="C40" s="289"/>
      <c r="D40" s="289">
        <v>-364512</v>
      </c>
      <c r="E40" s="289">
        <v>-364512</v>
      </c>
      <c r="F40" s="290"/>
      <c r="G40" s="290">
        <v>-2496</v>
      </c>
      <c r="H40" s="179">
        <v>0.25096779507454081</v>
      </c>
      <c r="I40" s="34"/>
    </row>
    <row r="41" spans="1:11" s="28" customFormat="1" ht="10.5" customHeight="1" x14ac:dyDescent="0.2">
      <c r="A41" s="24"/>
      <c r="B41" s="16" t="s">
        <v>279</v>
      </c>
      <c r="C41" s="289">
        <v>-5</v>
      </c>
      <c r="D41" s="289">
        <v>-15390484.800000001</v>
      </c>
      <c r="E41" s="289">
        <v>-15390489.800000001</v>
      </c>
      <c r="F41" s="290">
        <v>-4918</v>
      </c>
      <c r="G41" s="290">
        <v>-113137</v>
      </c>
      <c r="H41" s="179">
        <v>4.2451530400677839E-3</v>
      </c>
      <c r="I41" s="36"/>
      <c r="J41" s="5"/>
    </row>
    <row r="42" spans="1:11" s="28" customFormat="1" ht="10.5" customHeight="1" x14ac:dyDescent="0.2">
      <c r="A42" s="24"/>
      <c r="B42" s="35" t="s">
        <v>101</v>
      </c>
      <c r="C42" s="291">
        <v>309179377.41000098</v>
      </c>
      <c r="D42" s="291">
        <v>206535675.85623068</v>
      </c>
      <c r="E42" s="291">
        <v>515715053.26623166</v>
      </c>
      <c r="F42" s="292">
        <v>14794258.385859972</v>
      </c>
      <c r="G42" s="292">
        <v>3070720.2342460016</v>
      </c>
      <c r="H42" s="178">
        <v>8.6538402952789806E-2</v>
      </c>
      <c r="I42" s="36"/>
      <c r="K42" s="209" t="b">
        <f>IF(ABS(E42-SUM(E9:E13,E22:E41))&lt;0.001,TRUE,FALSE)</f>
        <v>1</v>
      </c>
    </row>
    <row r="43" spans="1:11" s="28" customFormat="1" ht="10.5" customHeight="1" x14ac:dyDescent="0.2">
      <c r="A43" s="24"/>
      <c r="B43" s="35"/>
      <c r="C43" s="291"/>
      <c r="D43" s="291"/>
      <c r="E43" s="291"/>
      <c r="F43" s="292"/>
      <c r="G43" s="292"/>
      <c r="H43" s="291"/>
      <c r="I43" s="36"/>
      <c r="K43" s="209"/>
    </row>
    <row r="44" spans="1:11" s="28" customFormat="1" ht="13.5" customHeight="1" x14ac:dyDescent="0.2">
      <c r="A44" s="24"/>
      <c r="B44" s="31" t="s">
        <v>102</v>
      </c>
      <c r="C44" s="291"/>
      <c r="D44" s="291"/>
      <c r="E44" s="291"/>
      <c r="F44" s="292"/>
      <c r="G44" s="292"/>
      <c r="H44" s="178"/>
      <c r="I44" s="36"/>
    </row>
    <row r="45" spans="1:11" ht="10.5" customHeight="1" x14ac:dyDescent="0.2">
      <c r="B45" s="16" t="s">
        <v>104</v>
      </c>
      <c r="C45" s="289">
        <v>250734893.5400002</v>
      </c>
      <c r="D45" s="289">
        <v>530263456.46999955</v>
      </c>
      <c r="E45" s="289">
        <v>780998350.00999975</v>
      </c>
      <c r="F45" s="290">
        <v>279300272.58999968</v>
      </c>
      <c r="G45" s="290">
        <v>4805744.0999999996</v>
      </c>
      <c r="H45" s="179">
        <v>3.7100308675556359E-2</v>
      </c>
      <c r="I45" s="20"/>
    </row>
    <row r="46" spans="1:11" ht="10.5" customHeight="1" x14ac:dyDescent="0.2">
      <c r="B46" s="33" t="s">
        <v>106</v>
      </c>
      <c r="C46" s="289">
        <v>250392980.12000024</v>
      </c>
      <c r="D46" s="289">
        <v>526437926.98999953</v>
      </c>
      <c r="E46" s="289">
        <v>776830907.10999978</v>
      </c>
      <c r="F46" s="290">
        <v>275621140.88999969</v>
      </c>
      <c r="G46" s="290">
        <v>4776122.8499999996</v>
      </c>
      <c r="H46" s="179">
        <v>3.7125432540991987E-2</v>
      </c>
      <c r="I46" s="34"/>
    </row>
    <row r="47" spans="1:11" ht="10.5" customHeight="1" x14ac:dyDescent="0.2">
      <c r="B47" s="33" t="s">
        <v>304</v>
      </c>
      <c r="C47" s="289">
        <v>6086217.9599999962</v>
      </c>
      <c r="D47" s="289">
        <v>134899807.5</v>
      </c>
      <c r="E47" s="289">
        <v>140986025.46000001</v>
      </c>
      <c r="F47" s="290">
        <v>114249039.78000002</v>
      </c>
      <c r="G47" s="290">
        <v>906139.30999999982</v>
      </c>
      <c r="H47" s="179">
        <v>7.2100382922400286E-2</v>
      </c>
      <c r="I47" s="34"/>
    </row>
    <row r="48" spans="1:11" ht="10.5" customHeight="1" x14ac:dyDescent="0.2">
      <c r="B48" s="33" t="s">
        <v>305</v>
      </c>
      <c r="C48" s="289">
        <v>33110.780000000035</v>
      </c>
      <c r="D48" s="289">
        <v>45700.159999999989</v>
      </c>
      <c r="E48" s="289">
        <v>78810.940000000031</v>
      </c>
      <c r="F48" s="290">
        <v>72587.61000000003</v>
      </c>
      <c r="G48" s="290">
        <v>138.24</v>
      </c>
      <c r="H48" s="179">
        <v>-0.1347039418426097</v>
      </c>
      <c r="I48" s="34"/>
    </row>
    <row r="49" spans="2:9" ht="10.5" customHeight="1" x14ac:dyDescent="0.2">
      <c r="B49" s="33" t="s">
        <v>306</v>
      </c>
      <c r="C49" s="289">
        <v>404514.51000000018</v>
      </c>
      <c r="D49" s="289">
        <v>59696099.349999882</v>
      </c>
      <c r="E49" s="289">
        <v>60100613.859999873</v>
      </c>
      <c r="F49" s="290">
        <v>58800581.789999872</v>
      </c>
      <c r="G49" s="290">
        <v>371318.02999999997</v>
      </c>
      <c r="H49" s="179">
        <v>7.1573452232224444E-2</v>
      </c>
      <c r="I49" s="34"/>
    </row>
    <row r="50" spans="2:9" ht="10.5" customHeight="1" x14ac:dyDescent="0.2">
      <c r="B50" s="33" t="s">
        <v>307</v>
      </c>
      <c r="C50" s="289">
        <v>60152539.130000122</v>
      </c>
      <c r="D50" s="289">
        <v>46781994.639999926</v>
      </c>
      <c r="E50" s="289">
        <v>106934533.77000006</v>
      </c>
      <c r="F50" s="290">
        <v>5474411.9500000011</v>
      </c>
      <c r="G50" s="290">
        <v>700713.78999999992</v>
      </c>
      <c r="H50" s="179">
        <v>1.4317555523995384E-2</v>
      </c>
      <c r="I50" s="34"/>
    </row>
    <row r="51" spans="2:9" ht="10.5" customHeight="1" x14ac:dyDescent="0.2">
      <c r="B51" s="33" t="s">
        <v>308</v>
      </c>
      <c r="C51" s="289">
        <v>88638371.260000005</v>
      </c>
      <c r="D51" s="289">
        <v>78862392.639999926</v>
      </c>
      <c r="E51" s="289">
        <v>167500763.89999995</v>
      </c>
      <c r="F51" s="290">
        <v>24565479.759999946</v>
      </c>
      <c r="G51" s="290">
        <v>955042.21</v>
      </c>
      <c r="H51" s="179">
        <v>4.3639238923952162E-2</v>
      </c>
      <c r="I51" s="34"/>
    </row>
    <row r="52" spans="2:9" ht="10.5" customHeight="1" x14ac:dyDescent="0.2">
      <c r="B52" s="33" t="s">
        <v>309</v>
      </c>
      <c r="C52" s="289">
        <v>95078226.480000094</v>
      </c>
      <c r="D52" s="289">
        <v>206151932.69999981</v>
      </c>
      <c r="E52" s="289">
        <v>301230159.17999983</v>
      </c>
      <c r="F52" s="290">
        <v>72459039.999999851</v>
      </c>
      <c r="G52" s="290">
        <v>1842771.27</v>
      </c>
      <c r="H52" s="179">
        <v>1.9669909328956514E-2</v>
      </c>
      <c r="I52" s="34"/>
    </row>
    <row r="53" spans="2:9" ht="10.5" customHeight="1" x14ac:dyDescent="0.2">
      <c r="B53" s="33" t="s">
        <v>105</v>
      </c>
      <c r="C53" s="289">
        <v>341913.42000000004</v>
      </c>
      <c r="D53" s="289">
        <v>3825529.4800000023</v>
      </c>
      <c r="E53" s="289">
        <v>4167442.9000000027</v>
      </c>
      <c r="F53" s="290">
        <v>3679131.7000000025</v>
      </c>
      <c r="G53" s="290">
        <v>29621.250000000007</v>
      </c>
      <c r="H53" s="179">
        <v>3.2438267490099371E-2</v>
      </c>
      <c r="I53" s="34"/>
    </row>
    <row r="54" spans="2:9" ht="10.5" customHeight="1" x14ac:dyDescent="0.2">
      <c r="B54" s="16" t="s">
        <v>22</v>
      </c>
      <c r="C54" s="289">
        <v>128878917.22999981</v>
      </c>
      <c r="D54" s="289">
        <v>80052391.458149984</v>
      </c>
      <c r="E54" s="289">
        <v>208931308.68814978</v>
      </c>
      <c r="F54" s="290">
        <v>17573076.16</v>
      </c>
      <c r="G54" s="290">
        <v>950846.11699999974</v>
      </c>
      <c r="H54" s="179">
        <v>1.9196387229186929E-2</v>
      </c>
      <c r="I54" s="34"/>
    </row>
    <row r="55" spans="2:9" ht="10.5" customHeight="1" x14ac:dyDescent="0.2">
      <c r="B55" s="16" t="s">
        <v>387</v>
      </c>
      <c r="C55" s="289">
        <v>37910.864276999979</v>
      </c>
      <c r="D55" s="289">
        <v>81777.070157999915</v>
      </c>
      <c r="E55" s="289">
        <v>119687.93443499989</v>
      </c>
      <c r="F55" s="290">
        <v>3476.8161</v>
      </c>
      <c r="G55" s="290">
        <v>633.40800000000002</v>
      </c>
      <c r="H55" s="179"/>
      <c r="I55" s="34"/>
    </row>
    <row r="56" spans="2:9" ht="10.5" customHeight="1" x14ac:dyDescent="0.2">
      <c r="B56" s="16" t="s">
        <v>107</v>
      </c>
      <c r="C56" s="289"/>
      <c r="D56" s="289">
        <v>152638959.23999989</v>
      </c>
      <c r="E56" s="289">
        <v>152638959.23999989</v>
      </c>
      <c r="F56" s="290">
        <v>151243307.6399999</v>
      </c>
      <c r="G56" s="290">
        <v>809324.74000000011</v>
      </c>
      <c r="H56" s="179">
        <v>0.10123289098397437</v>
      </c>
      <c r="I56" s="34"/>
    </row>
    <row r="57" spans="2:9" ht="10.5" customHeight="1" x14ac:dyDescent="0.2">
      <c r="B57" s="33" t="s">
        <v>110</v>
      </c>
      <c r="C57" s="289"/>
      <c r="D57" s="289">
        <v>42742342.469999976</v>
      </c>
      <c r="E57" s="289">
        <v>42742342.469999976</v>
      </c>
      <c r="F57" s="290">
        <v>42742342.469999976</v>
      </c>
      <c r="G57" s="290">
        <v>226435.74000000005</v>
      </c>
      <c r="H57" s="179">
        <v>6.9366594397325398E-2</v>
      </c>
      <c r="I57" s="34"/>
    </row>
    <row r="58" spans="2:9" ht="10.5" customHeight="1" x14ac:dyDescent="0.2">
      <c r="B58" s="33" t="s">
        <v>109</v>
      </c>
      <c r="C58" s="289"/>
      <c r="D58" s="289">
        <v>78408315.169999912</v>
      </c>
      <c r="E58" s="289">
        <v>78408315.169999912</v>
      </c>
      <c r="F58" s="290">
        <v>78408315.169999912</v>
      </c>
      <c r="G58" s="290">
        <v>418089.00000000006</v>
      </c>
      <c r="H58" s="179">
        <v>8.7851741178025966E-2</v>
      </c>
      <c r="I58" s="34"/>
    </row>
    <row r="59" spans="2:9" ht="10.5" customHeight="1" x14ac:dyDescent="0.2">
      <c r="B59" s="33" t="s">
        <v>112</v>
      </c>
      <c r="C59" s="289"/>
      <c r="D59" s="289">
        <v>31166750</v>
      </c>
      <c r="E59" s="289">
        <v>31166750</v>
      </c>
      <c r="F59" s="290">
        <v>30092650</v>
      </c>
      <c r="G59" s="290">
        <v>164300</v>
      </c>
      <c r="H59" s="179">
        <v>0.18781270862897825</v>
      </c>
      <c r="I59" s="34"/>
    </row>
    <row r="60" spans="2:9" ht="10.5" customHeight="1" x14ac:dyDescent="0.2">
      <c r="B60" s="33" t="s">
        <v>111</v>
      </c>
      <c r="C60" s="289"/>
      <c r="D60" s="289">
        <v>321551.59999999998</v>
      </c>
      <c r="E60" s="289">
        <v>321551.59999999998</v>
      </c>
      <c r="F60" s="290"/>
      <c r="G60" s="290">
        <v>500</v>
      </c>
      <c r="H60" s="179">
        <v>-2.9407751937985394E-3</v>
      </c>
      <c r="I60" s="20"/>
    </row>
    <row r="61" spans="2:9" ht="10.5" customHeight="1" x14ac:dyDescent="0.2">
      <c r="B61" s="16" t="s">
        <v>103</v>
      </c>
      <c r="C61" s="289"/>
      <c r="D61" s="289"/>
      <c r="E61" s="289"/>
      <c r="F61" s="290"/>
      <c r="G61" s="290"/>
      <c r="H61" s="179"/>
      <c r="I61" s="20"/>
    </row>
    <row r="62" spans="2:9" ht="10.5" customHeight="1" x14ac:dyDescent="0.2">
      <c r="B62" s="16" t="s">
        <v>96</v>
      </c>
      <c r="C62" s="289"/>
      <c r="D62" s="289"/>
      <c r="E62" s="289"/>
      <c r="F62" s="290"/>
      <c r="G62" s="290"/>
      <c r="H62" s="179"/>
      <c r="I62" s="34"/>
    </row>
    <row r="63" spans="2:9" ht="10.5" customHeight="1" x14ac:dyDescent="0.2">
      <c r="B63" s="16" t="s">
        <v>95</v>
      </c>
      <c r="C63" s="289">
        <v>347471.16999999981</v>
      </c>
      <c r="D63" s="289">
        <v>3091593.7599999988</v>
      </c>
      <c r="E63" s="289">
        <v>3439064.9299999988</v>
      </c>
      <c r="F63" s="290">
        <v>3332703.7299999986</v>
      </c>
      <c r="G63" s="290">
        <v>11657.760000000002</v>
      </c>
      <c r="H63" s="179">
        <v>-5.5493602769400296E-2</v>
      </c>
      <c r="I63" s="34"/>
    </row>
    <row r="64" spans="2:9" ht="10.5" customHeight="1" x14ac:dyDescent="0.2">
      <c r="B64" s="16" t="s">
        <v>381</v>
      </c>
      <c r="C64" s="289">
        <v>2449647.0300000045</v>
      </c>
      <c r="D64" s="289">
        <v>2709720.5149999931</v>
      </c>
      <c r="E64" s="289">
        <v>5159367.5449999981</v>
      </c>
      <c r="F64" s="290">
        <v>13726.960000000001</v>
      </c>
      <c r="G64" s="290">
        <v>16112.970000000001</v>
      </c>
      <c r="H64" s="179">
        <v>0.21952190126990923</v>
      </c>
      <c r="I64" s="34"/>
    </row>
    <row r="65" spans="1:10" ht="10.5" customHeight="1" x14ac:dyDescent="0.2">
      <c r="B65" s="16" t="s">
        <v>418</v>
      </c>
      <c r="C65" s="289"/>
      <c r="D65" s="289">
        <v>51395.215005999999</v>
      </c>
      <c r="E65" s="289">
        <v>51395.215005999999</v>
      </c>
      <c r="F65" s="290"/>
      <c r="G65" s="290">
        <v>3528</v>
      </c>
      <c r="H65" s="179">
        <v>-0.38046877717561078</v>
      </c>
      <c r="I65" s="34"/>
    </row>
    <row r="66" spans="1:10" ht="10.5" customHeight="1" x14ac:dyDescent="0.2">
      <c r="B66" s="16" t="s">
        <v>441</v>
      </c>
      <c r="C66" s="289"/>
      <c r="D66" s="289">
        <v>3740194.6453759996</v>
      </c>
      <c r="E66" s="289">
        <v>3740194.6453759996</v>
      </c>
      <c r="F66" s="290"/>
      <c r="G66" s="290"/>
      <c r="H66" s="179"/>
      <c r="I66" s="34"/>
    </row>
    <row r="67" spans="1:10" ht="10.5" customHeight="1" x14ac:dyDescent="0.2">
      <c r="B67" s="16" t="s">
        <v>346</v>
      </c>
      <c r="C67" s="289"/>
      <c r="D67" s="289">
        <v>759</v>
      </c>
      <c r="E67" s="289">
        <v>759</v>
      </c>
      <c r="F67" s="290"/>
      <c r="G67" s="290"/>
      <c r="H67" s="179">
        <v>6.4516129032258007E-2</v>
      </c>
      <c r="I67" s="34"/>
    </row>
    <row r="68" spans="1:10" ht="10.5" customHeight="1" x14ac:dyDescent="0.2">
      <c r="B68" s="16" t="s">
        <v>312</v>
      </c>
      <c r="C68" s="289"/>
      <c r="D68" s="289"/>
      <c r="E68" s="289"/>
      <c r="F68" s="290"/>
      <c r="G68" s="290"/>
      <c r="H68" s="179"/>
      <c r="I68" s="34"/>
    </row>
    <row r="69" spans="1:10" ht="10.5" customHeight="1" x14ac:dyDescent="0.2">
      <c r="B69" s="16" t="s">
        <v>313</v>
      </c>
      <c r="C69" s="289"/>
      <c r="D69" s="289"/>
      <c r="E69" s="289"/>
      <c r="F69" s="290"/>
      <c r="G69" s="290"/>
      <c r="H69" s="179"/>
      <c r="I69" s="34"/>
    </row>
    <row r="70" spans="1:10" ht="10.5" customHeight="1" x14ac:dyDescent="0.2">
      <c r="B70" s="16" t="s">
        <v>94</v>
      </c>
      <c r="C70" s="289">
        <v>26932.53999999999</v>
      </c>
      <c r="D70" s="289">
        <v>632439.35</v>
      </c>
      <c r="E70" s="289">
        <v>659371.8899999999</v>
      </c>
      <c r="F70" s="290"/>
      <c r="G70" s="290">
        <v>2328.4499999999998</v>
      </c>
      <c r="H70" s="179">
        <v>-9.003612492545332E-2</v>
      </c>
      <c r="I70" s="34"/>
    </row>
    <row r="71" spans="1:10" ht="10.5" customHeight="1" x14ac:dyDescent="0.2">
      <c r="B71" s="16" t="s">
        <v>92</v>
      </c>
      <c r="C71" s="289">
        <v>116616.68000000007</v>
      </c>
      <c r="D71" s="289">
        <v>14248.42</v>
      </c>
      <c r="E71" s="289">
        <v>130865.10000000006</v>
      </c>
      <c r="F71" s="290">
        <v>841.61</v>
      </c>
      <c r="G71" s="290">
        <v>216.91000000000003</v>
      </c>
      <c r="H71" s="179">
        <v>-0.4096748118834691</v>
      </c>
      <c r="I71" s="34"/>
    </row>
    <row r="72" spans="1:10" ht="10.5" customHeight="1" x14ac:dyDescent="0.2">
      <c r="B72" s="16" t="s">
        <v>93</v>
      </c>
      <c r="C72" s="289">
        <v>186357.31</v>
      </c>
      <c r="D72" s="289">
        <v>36059.410000000003</v>
      </c>
      <c r="E72" s="289">
        <v>222416.72</v>
      </c>
      <c r="F72" s="290">
        <v>8468.68</v>
      </c>
      <c r="G72" s="290">
        <v>186.75</v>
      </c>
      <c r="H72" s="179">
        <v>-0.30624124152521459</v>
      </c>
      <c r="I72" s="34"/>
    </row>
    <row r="73" spans="1:10" ht="10.5" customHeight="1" x14ac:dyDescent="0.2">
      <c r="B73" s="16" t="s">
        <v>91</v>
      </c>
      <c r="C73" s="289">
        <v>8842.25</v>
      </c>
      <c r="D73" s="289">
        <v>15212.51</v>
      </c>
      <c r="E73" s="289">
        <v>24054.760000000002</v>
      </c>
      <c r="F73" s="290">
        <v>5177.93</v>
      </c>
      <c r="G73" s="290">
        <v>56</v>
      </c>
      <c r="H73" s="179">
        <v>2.432819709199463E-2</v>
      </c>
      <c r="I73" s="34"/>
    </row>
    <row r="74" spans="1:10" s="28" customFormat="1" ht="10.5" customHeight="1" x14ac:dyDescent="0.2">
      <c r="A74" s="24"/>
      <c r="B74" s="16" t="s">
        <v>100</v>
      </c>
      <c r="C74" s="289">
        <v>66153.090000000011</v>
      </c>
      <c r="D74" s="289">
        <v>175298.68999999997</v>
      </c>
      <c r="E74" s="289">
        <v>241451.77999999997</v>
      </c>
      <c r="F74" s="290">
        <v>3135.2199999999957</v>
      </c>
      <c r="G74" s="290">
        <v>528.71</v>
      </c>
      <c r="H74" s="179">
        <v>-0.27734410097150952</v>
      </c>
      <c r="I74" s="27"/>
      <c r="J74" s="5"/>
    </row>
    <row r="75" spans="1:10" s="28" customFormat="1" ht="10.5" customHeight="1" x14ac:dyDescent="0.2">
      <c r="A75" s="24"/>
      <c r="B75" s="16" t="s">
        <v>388</v>
      </c>
      <c r="C75" s="289">
        <v>394.54572300000075</v>
      </c>
      <c r="D75" s="289">
        <v>851.06984199999977</v>
      </c>
      <c r="E75" s="289">
        <v>1245.6155650000005</v>
      </c>
      <c r="F75" s="290">
        <v>36.183899999999994</v>
      </c>
      <c r="G75" s="290">
        <v>6.5920000000000014</v>
      </c>
      <c r="H75" s="179"/>
      <c r="I75" s="27"/>
      <c r="J75" s="5"/>
    </row>
    <row r="76" spans="1:10" ht="10.5" customHeight="1" x14ac:dyDescent="0.2">
      <c r="B76" s="16" t="s">
        <v>97</v>
      </c>
      <c r="C76" s="289"/>
      <c r="D76" s="289"/>
      <c r="E76" s="289"/>
      <c r="F76" s="290"/>
      <c r="G76" s="290"/>
      <c r="H76" s="179"/>
      <c r="I76" s="20"/>
    </row>
    <row r="77" spans="1:10" ht="10.5" customHeight="1" x14ac:dyDescent="0.2">
      <c r="B77" s="16" t="s">
        <v>380</v>
      </c>
      <c r="C77" s="289"/>
      <c r="D77" s="289"/>
      <c r="E77" s="289"/>
      <c r="F77" s="290"/>
      <c r="G77" s="290"/>
      <c r="H77" s="179"/>
      <c r="I77" s="20"/>
    </row>
    <row r="78" spans="1:10" ht="10.5" customHeight="1" x14ac:dyDescent="0.2">
      <c r="B78" s="16" t="s">
        <v>419</v>
      </c>
      <c r="C78" s="289"/>
      <c r="D78" s="289"/>
      <c r="E78" s="289"/>
      <c r="F78" s="290"/>
      <c r="G78" s="290"/>
      <c r="H78" s="179"/>
      <c r="I78" s="20"/>
    </row>
    <row r="79" spans="1:10" ht="10.5" customHeight="1" x14ac:dyDescent="0.2">
      <c r="B79" s="16" t="s">
        <v>303</v>
      </c>
      <c r="C79" s="289"/>
      <c r="D79" s="289"/>
      <c r="E79" s="289"/>
      <c r="F79" s="290"/>
      <c r="G79" s="290"/>
      <c r="H79" s="179"/>
      <c r="I79" s="34"/>
    </row>
    <row r="80" spans="1:10" ht="10.5" customHeight="1" x14ac:dyDescent="0.2">
      <c r="B80" s="268" t="s">
        <v>255</v>
      </c>
      <c r="C80" s="289"/>
      <c r="D80" s="289">
        <v>5250</v>
      </c>
      <c r="E80" s="289">
        <v>5250</v>
      </c>
      <c r="F80" s="290">
        <v>5250</v>
      </c>
      <c r="G80" s="290"/>
      <c r="H80" s="179">
        <v>0.34615384615384626</v>
      </c>
      <c r="I80" s="34"/>
    </row>
    <row r="81" spans="1:11" ht="10.5" customHeight="1" x14ac:dyDescent="0.2">
      <c r="B81" s="16" t="s">
        <v>491</v>
      </c>
      <c r="C81" s="289"/>
      <c r="D81" s="289"/>
      <c r="E81" s="289"/>
      <c r="F81" s="290"/>
      <c r="G81" s="290"/>
      <c r="H81" s="179"/>
      <c r="I81" s="34"/>
    </row>
    <row r="82" spans="1:11" ht="10.5" customHeight="1" x14ac:dyDescent="0.2">
      <c r="B82" s="268" t="s">
        <v>489</v>
      </c>
      <c r="C82" s="289"/>
      <c r="D82" s="289">
        <v>15507.162</v>
      </c>
      <c r="E82" s="289">
        <v>15507.162</v>
      </c>
      <c r="F82" s="290"/>
      <c r="G82" s="290"/>
      <c r="H82" s="179">
        <v>-0.27668715262035493</v>
      </c>
      <c r="I82" s="34"/>
    </row>
    <row r="83" spans="1:11" ht="10.5" customHeight="1" x14ac:dyDescent="0.2">
      <c r="B83" s="16" t="s">
        <v>420</v>
      </c>
      <c r="C83" s="289"/>
      <c r="D83" s="289">
        <v>713980.9375</v>
      </c>
      <c r="E83" s="289">
        <v>713980.9375</v>
      </c>
      <c r="F83" s="290"/>
      <c r="G83" s="290"/>
      <c r="H83" s="179">
        <v>0.75833343656142627</v>
      </c>
      <c r="I83" s="34"/>
    </row>
    <row r="84" spans="1:11" ht="10.5" customHeight="1" x14ac:dyDescent="0.2">
      <c r="B84" s="574" t="s">
        <v>447</v>
      </c>
      <c r="C84" s="289"/>
      <c r="D84" s="289">
        <v>709</v>
      </c>
      <c r="E84" s="289">
        <v>709</v>
      </c>
      <c r="F84" s="290"/>
      <c r="G84" s="290"/>
      <c r="H84" s="179">
        <v>-0.97169208656072825</v>
      </c>
      <c r="I84" s="34"/>
    </row>
    <row r="85" spans="1:11" ht="10.5" hidden="1" customHeight="1" x14ac:dyDescent="0.2">
      <c r="B85" s="574"/>
      <c r="C85" s="289"/>
      <c r="D85" s="289"/>
      <c r="E85" s="289"/>
      <c r="F85" s="290"/>
      <c r="G85" s="290"/>
      <c r="H85" s="179"/>
      <c r="I85" s="34"/>
    </row>
    <row r="86" spans="1:11" ht="10.5" customHeight="1" x14ac:dyDescent="0.2">
      <c r="B86" s="16" t="s">
        <v>99</v>
      </c>
      <c r="C86" s="289">
        <v>337377.89000000065</v>
      </c>
      <c r="D86" s="289">
        <v>330593.53311500058</v>
      </c>
      <c r="E86" s="289">
        <v>667971.42311500129</v>
      </c>
      <c r="F86" s="290">
        <v>63158.235227000012</v>
      </c>
      <c r="G86" s="290">
        <v>2089.51505</v>
      </c>
      <c r="H86" s="179">
        <v>0.11327082873541694</v>
      </c>
      <c r="I86" s="34"/>
    </row>
    <row r="87" spans="1:11" ht="10.5" customHeight="1" x14ac:dyDescent="0.2">
      <c r="B87" s="16" t="s">
        <v>283</v>
      </c>
      <c r="C87" s="289"/>
      <c r="D87" s="289">
        <v>-2281416</v>
      </c>
      <c r="E87" s="289">
        <v>-2281416</v>
      </c>
      <c r="F87" s="290">
        <v>-21768</v>
      </c>
      <c r="G87" s="290">
        <v>-17016</v>
      </c>
      <c r="H87" s="179">
        <v>5.6445876861524802E-2</v>
      </c>
      <c r="I87" s="34"/>
    </row>
    <row r="88" spans="1:11" ht="10.5" customHeight="1" x14ac:dyDescent="0.2">
      <c r="B88" s="16" t="s">
        <v>279</v>
      </c>
      <c r="C88" s="289">
        <v>1</v>
      </c>
      <c r="D88" s="289">
        <v>-13827843</v>
      </c>
      <c r="E88" s="289">
        <v>-13827842</v>
      </c>
      <c r="F88" s="290">
        <v>-58582</v>
      </c>
      <c r="G88" s="290">
        <v>-79402</v>
      </c>
      <c r="H88" s="179">
        <v>-6.6016342983541421E-3</v>
      </c>
      <c r="I88" s="20"/>
    </row>
    <row r="89" spans="1:11" s="28" customFormat="1" ht="15.75" customHeight="1" x14ac:dyDescent="0.2">
      <c r="A89" s="24"/>
      <c r="B89" s="35" t="s">
        <v>108</v>
      </c>
      <c r="C89" s="291">
        <v>383191515.13999999</v>
      </c>
      <c r="D89" s="291">
        <v>758461138.45614648</v>
      </c>
      <c r="E89" s="291">
        <v>1141652653.5961463</v>
      </c>
      <c r="F89" s="292">
        <v>451472281.75522655</v>
      </c>
      <c r="G89" s="292">
        <v>6506842.0220500007</v>
      </c>
      <c r="H89" s="178">
        <v>4.5149683862576229E-2</v>
      </c>
      <c r="I89" s="36"/>
      <c r="J89" s="5"/>
      <c r="K89" s="209" t="b">
        <f>IF(ABS(E89-SUM(E45,E54:E56,E61:E88))&lt;0.001,TRUE,FALSE)</f>
        <v>1</v>
      </c>
    </row>
    <row r="90" spans="1:11" s="28" customFormat="1" ht="15.75" customHeight="1" x14ac:dyDescent="0.2">
      <c r="A90" s="24"/>
      <c r="B90" s="35"/>
      <c r="C90" s="291"/>
      <c r="D90" s="291"/>
      <c r="E90" s="291"/>
      <c r="F90" s="292"/>
      <c r="G90" s="292"/>
      <c r="H90" s="178"/>
      <c r="I90" s="36"/>
      <c r="J90" s="5"/>
      <c r="K90" s="209"/>
    </row>
    <row r="91" spans="1:11" ht="15.75" customHeight="1" x14ac:dyDescent="0.2">
      <c r="B91" s="31" t="s">
        <v>341</v>
      </c>
      <c r="C91" s="289"/>
      <c r="D91" s="289"/>
      <c r="E91" s="289"/>
      <c r="F91" s="290"/>
      <c r="G91" s="290"/>
      <c r="H91" s="179"/>
      <c r="I91" s="34"/>
    </row>
    <row r="92" spans="1:11" s="28" customFormat="1" ht="13.5" customHeight="1" x14ac:dyDescent="0.2">
      <c r="A92" s="24"/>
      <c r="B92" s="16" t="s">
        <v>22</v>
      </c>
      <c r="C92" s="289">
        <v>402116859.64000082</v>
      </c>
      <c r="D92" s="289">
        <v>223895587.30459964</v>
      </c>
      <c r="E92" s="289">
        <v>626012446.94460034</v>
      </c>
      <c r="F92" s="290">
        <v>28733445.789999973</v>
      </c>
      <c r="G92" s="290">
        <v>3682180.7885000012</v>
      </c>
      <c r="H92" s="179">
        <v>6.229972790532412E-2</v>
      </c>
      <c r="I92" s="36"/>
    </row>
    <row r="93" spans="1:11" ht="10.5" customHeight="1" x14ac:dyDescent="0.2">
      <c r="B93" s="16" t="s">
        <v>387</v>
      </c>
      <c r="C93" s="289">
        <v>41565.112276999978</v>
      </c>
      <c r="D93" s="289">
        <v>96833.57822199988</v>
      </c>
      <c r="E93" s="289">
        <v>138398.69049899987</v>
      </c>
      <c r="F93" s="290">
        <v>4129.2080999999998</v>
      </c>
      <c r="G93" s="290">
        <v>706.10919999999999</v>
      </c>
      <c r="H93" s="179"/>
      <c r="I93" s="34"/>
    </row>
    <row r="94" spans="1:11" ht="10.5" customHeight="1" x14ac:dyDescent="0.2">
      <c r="B94" s="16" t="s">
        <v>104</v>
      </c>
      <c r="C94" s="289">
        <v>270631701.58000022</v>
      </c>
      <c r="D94" s="289">
        <v>547770566.58999956</v>
      </c>
      <c r="E94" s="289">
        <v>818402268.1699996</v>
      </c>
      <c r="F94" s="290">
        <v>282527410.94999969</v>
      </c>
      <c r="G94" s="290">
        <v>5013079.5399999991</v>
      </c>
      <c r="H94" s="179">
        <v>3.7146150714220783E-2</v>
      </c>
      <c r="I94" s="34"/>
    </row>
    <row r="95" spans="1:11" ht="10.5" customHeight="1" x14ac:dyDescent="0.2">
      <c r="B95" s="33" t="s">
        <v>106</v>
      </c>
      <c r="C95" s="289">
        <v>270220064.87000018</v>
      </c>
      <c r="D95" s="289">
        <v>543487508.30999959</v>
      </c>
      <c r="E95" s="289">
        <v>813707573.17999971</v>
      </c>
      <c r="F95" s="290">
        <v>278403273.78999966</v>
      </c>
      <c r="G95" s="290">
        <v>4977715.08</v>
      </c>
      <c r="H95" s="179">
        <v>3.7286029087683081E-2</v>
      </c>
      <c r="I95" s="34"/>
    </row>
    <row r="96" spans="1:11" s="28" customFormat="1" ht="10.5" customHeight="1" x14ac:dyDescent="0.2">
      <c r="A96" s="24"/>
      <c r="B96" s="33" t="s">
        <v>304</v>
      </c>
      <c r="C96" s="289">
        <v>7326879.2099999981</v>
      </c>
      <c r="D96" s="289">
        <v>135486330.10000002</v>
      </c>
      <c r="E96" s="289">
        <v>142813209.31</v>
      </c>
      <c r="F96" s="290">
        <v>114451112.77000001</v>
      </c>
      <c r="G96" s="290">
        <v>918800.05999999982</v>
      </c>
      <c r="H96" s="179">
        <v>7.2450213788213258E-2</v>
      </c>
      <c r="I96" s="27"/>
      <c r="J96" s="5"/>
    </row>
    <row r="97" spans="1:10" s="28" customFormat="1" ht="10.5" customHeight="1" x14ac:dyDescent="0.2">
      <c r="A97" s="24"/>
      <c r="B97" s="33" t="s">
        <v>305</v>
      </c>
      <c r="C97" s="289">
        <v>33151.100000000035</v>
      </c>
      <c r="D97" s="289">
        <v>45700.159999999989</v>
      </c>
      <c r="E97" s="289">
        <v>78851.260000000024</v>
      </c>
      <c r="F97" s="290">
        <v>72587.61000000003</v>
      </c>
      <c r="G97" s="290">
        <v>138.24</v>
      </c>
      <c r="H97" s="179">
        <v>-0.13502708084367376</v>
      </c>
      <c r="I97" s="27"/>
      <c r="J97" s="5"/>
    </row>
    <row r="98" spans="1:10" s="28" customFormat="1" ht="10.5" customHeight="1" x14ac:dyDescent="0.2">
      <c r="A98" s="24"/>
      <c r="B98" s="33" t="s">
        <v>306</v>
      </c>
      <c r="C98" s="289">
        <v>405340.25000000023</v>
      </c>
      <c r="D98" s="289">
        <v>59717590.939999886</v>
      </c>
      <c r="E98" s="289">
        <v>60122931.189999878</v>
      </c>
      <c r="F98" s="290">
        <v>58821529.629999876</v>
      </c>
      <c r="G98" s="290">
        <v>371318.02999999997</v>
      </c>
      <c r="H98" s="179">
        <v>7.165903597075296E-2</v>
      </c>
      <c r="I98" s="27"/>
      <c r="J98" s="5"/>
    </row>
    <row r="99" spans="1:10" s="28" customFormat="1" ht="10.5" customHeight="1" x14ac:dyDescent="0.2">
      <c r="A99" s="24"/>
      <c r="B99" s="33" t="s">
        <v>307</v>
      </c>
      <c r="C99" s="289">
        <v>67257826.810000107</v>
      </c>
      <c r="D99" s="289">
        <v>52775378.319999918</v>
      </c>
      <c r="E99" s="289">
        <v>120033205.13000004</v>
      </c>
      <c r="F99" s="290">
        <v>5900102.1000000015</v>
      </c>
      <c r="G99" s="290">
        <v>770943.98</v>
      </c>
      <c r="H99" s="179">
        <v>-7.8334612527375391E-4</v>
      </c>
      <c r="I99" s="27"/>
      <c r="J99" s="5"/>
    </row>
    <row r="100" spans="1:10" s="28" customFormat="1" ht="10.5" customHeight="1" x14ac:dyDescent="0.2">
      <c r="A100" s="24"/>
      <c r="B100" s="33" t="s">
        <v>308</v>
      </c>
      <c r="C100" s="289">
        <v>89141480.820000008</v>
      </c>
      <c r="D100" s="289">
        <v>78903172.189999923</v>
      </c>
      <c r="E100" s="289">
        <v>168044653.00999996</v>
      </c>
      <c r="F100" s="290">
        <v>24576443.459999949</v>
      </c>
      <c r="G100" s="290">
        <v>958331.61999999988</v>
      </c>
      <c r="H100" s="179">
        <v>4.4724472736718646E-2</v>
      </c>
      <c r="I100" s="27"/>
      <c r="J100" s="5"/>
    </row>
    <row r="101" spans="1:10" s="28" customFormat="1" ht="10.5" customHeight="1" x14ac:dyDescent="0.2">
      <c r="A101" s="24"/>
      <c r="B101" s="33" t="s">
        <v>309</v>
      </c>
      <c r="C101" s="289">
        <v>106055386.6800001</v>
      </c>
      <c r="D101" s="289">
        <v>216559336.59999979</v>
      </c>
      <c r="E101" s="289">
        <v>322614723.27999985</v>
      </c>
      <c r="F101" s="290">
        <v>74581498.219999865</v>
      </c>
      <c r="G101" s="290">
        <v>1958183.15</v>
      </c>
      <c r="H101" s="179">
        <v>2.7039446031230874E-2</v>
      </c>
      <c r="I101" s="27"/>
      <c r="J101" s="5"/>
    </row>
    <row r="102" spans="1:10" s="28" customFormat="1" ht="10.5" customHeight="1" x14ac:dyDescent="0.2">
      <c r="A102" s="24"/>
      <c r="B102" s="33" t="s">
        <v>105</v>
      </c>
      <c r="C102" s="289">
        <v>411636.70999999996</v>
      </c>
      <c r="D102" s="289">
        <v>4283058.2800000031</v>
      </c>
      <c r="E102" s="289">
        <v>4694694.990000003</v>
      </c>
      <c r="F102" s="290">
        <v>4124137.1600000029</v>
      </c>
      <c r="G102" s="290">
        <v>35364.460000000006</v>
      </c>
      <c r="H102" s="179">
        <v>1.3458659880080104E-2</v>
      </c>
      <c r="I102" s="27"/>
      <c r="J102" s="5"/>
    </row>
    <row r="103" spans="1:10" ht="10.5" customHeight="1" x14ac:dyDescent="0.2">
      <c r="B103" s="16" t="s">
        <v>100</v>
      </c>
      <c r="C103" s="289">
        <v>9057681.2799999826</v>
      </c>
      <c r="D103" s="289">
        <v>40938960.929100037</v>
      </c>
      <c r="E103" s="289">
        <v>49996642.209100008</v>
      </c>
      <c r="F103" s="290">
        <v>20427.409999999993</v>
      </c>
      <c r="G103" s="290">
        <v>162225.18</v>
      </c>
      <c r="H103" s="179">
        <v>-1.9368857077929902E-2</v>
      </c>
      <c r="I103" s="34"/>
    </row>
    <row r="104" spans="1:10" ht="10.5" customHeight="1" x14ac:dyDescent="0.2">
      <c r="B104" s="16" t="s">
        <v>388</v>
      </c>
      <c r="C104" s="289">
        <v>5310.2977229999969</v>
      </c>
      <c r="D104" s="289">
        <v>21105.32177800002</v>
      </c>
      <c r="E104" s="289">
        <v>26415.619501000016</v>
      </c>
      <c r="F104" s="290">
        <v>913.79189999999994</v>
      </c>
      <c r="G104" s="290">
        <v>104.39079999999997</v>
      </c>
      <c r="H104" s="179"/>
      <c r="I104" s="34"/>
    </row>
    <row r="105" spans="1:10" ht="10.5" customHeight="1" x14ac:dyDescent="0.2">
      <c r="B105" s="16" t="s">
        <v>107</v>
      </c>
      <c r="C105" s="289"/>
      <c r="D105" s="289">
        <v>152638959.23999989</v>
      </c>
      <c r="E105" s="289">
        <v>152638959.23999989</v>
      </c>
      <c r="F105" s="290">
        <v>151243307.6399999</v>
      </c>
      <c r="G105" s="290">
        <v>809324.74000000011</v>
      </c>
      <c r="H105" s="179">
        <v>0.10123289098397437</v>
      </c>
      <c r="I105" s="34"/>
    </row>
    <row r="106" spans="1:10" ht="10.5" customHeight="1" x14ac:dyDescent="0.2">
      <c r="B106" s="33" t="s">
        <v>110</v>
      </c>
      <c r="C106" s="289"/>
      <c r="D106" s="289">
        <v>42742342.469999976</v>
      </c>
      <c r="E106" s="289">
        <v>42742342.469999976</v>
      </c>
      <c r="F106" s="290">
        <v>42742342.469999976</v>
      </c>
      <c r="G106" s="290">
        <v>226435.74000000005</v>
      </c>
      <c r="H106" s="179">
        <v>6.9366594397325398E-2</v>
      </c>
      <c r="I106" s="34"/>
    </row>
    <row r="107" spans="1:10" s="28" customFormat="1" ht="10.5" customHeight="1" x14ac:dyDescent="0.2">
      <c r="A107" s="24"/>
      <c r="B107" s="33" t="s">
        <v>109</v>
      </c>
      <c r="C107" s="289"/>
      <c r="D107" s="289">
        <v>78408315.169999912</v>
      </c>
      <c r="E107" s="289">
        <v>78408315.169999912</v>
      </c>
      <c r="F107" s="290">
        <v>78408315.169999912</v>
      </c>
      <c r="G107" s="290">
        <v>418089.00000000006</v>
      </c>
      <c r="H107" s="179">
        <v>8.7851741178025966E-2</v>
      </c>
      <c r="I107" s="27"/>
      <c r="J107" s="5"/>
    </row>
    <row r="108" spans="1:10" ht="10.5" customHeight="1" x14ac:dyDescent="0.2">
      <c r="B108" s="33" t="s">
        <v>112</v>
      </c>
      <c r="C108" s="289"/>
      <c r="D108" s="289">
        <v>31166750</v>
      </c>
      <c r="E108" s="289">
        <v>31166750</v>
      </c>
      <c r="F108" s="290">
        <v>30092650</v>
      </c>
      <c r="G108" s="290">
        <v>164300</v>
      </c>
      <c r="H108" s="179">
        <v>0.18781270862897825</v>
      </c>
      <c r="I108" s="34"/>
    </row>
    <row r="109" spans="1:10" ht="10.5" customHeight="1" x14ac:dyDescent="0.2">
      <c r="B109" s="33" t="s">
        <v>111</v>
      </c>
      <c r="C109" s="289"/>
      <c r="D109" s="289">
        <v>321551.59999999998</v>
      </c>
      <c r="E109" s="289">
        <v>321551.59999999998</v>
      </c>
      <c r="F109" s="290"/>
      <c r="G109" s="290">
        <v>500</v>
      </c>
      <c r="H109" s="179">
        <v>-2.9407751937985394E-3</v>
      </c>
      <c r="I109" s="34"/>
    </row>
    <row r="110" spans="1:10" ht="10.5" customHeight="1" x14ac:dyDescent="0.2">
      <c r="B110" s="16" t="s">
        <v>97</v>
      </c>
      <c r="C110" s="289"/>
      <c r="D110" s="289"/>
      <c r="E110" s="289"/>
      <c r="F110" s="290"/>
      <c r="G110" s="290"/>
      <c r="H110" s="179"/>
      <c r="I110" s="20"/>
    </row>
    <row r="111" spans="1:10" ht="10.5" customHeight="1" x14ac:dyDescent="0.2">
      <c r="B111" s="16" t="s">
        <v>380</v>
      </c>
      <c r="C111" s="289"/>
      <c r="D111" s="289"/>
      <c r="E111" s="289"/>
      <c r="F111" s="290"/>
      <c r="G111" s="290"/>
      <c r="H111" s="179"/>
      <c r="I111" s="20"/>
    </row>
    <row r="112" spans="1:10" ht="10.5" customHeight="1" x14ac:dyDescent="0.2">
      <c r="B112" s="16" t="s">
        <v>419</v>
      </c>
      <c r="C112" s="289"/>
      <c r="D112" s="289">
        <v>22799.121600000002</v>
      </c>
      <c r="E112" s="289">
        <v>22799.121600000002</v>
      </c>
      <c r="F112" s="290"/>
      <c r="G112" s="290"/>
      <c r="H112" s="179"/>
      <c r="I112" s="20"/>
    </row>
    <row r="113" spans="1:10" ht="10.5" customHeight="1" x14ac:dyDescent="0.2">
      <c r="B113" s="16" t="s">
        <v>103</v>
      </c>
      <c r="C113" s="289"/>
      <c r="D113" s="289"/>
      <c r="E113" s="289"/>
      <c r="F113" s="290"/>
      <c r="G113" s="290"/>
      <c r="H113" s="179"/>
      <c r="I113" s="34"/>
    </row>
    <row r="114" spans="1:10" ht="10.5" customHeight="1" x14ac:dyDescent="0.2">
      <c r="B114" s="16" t="s">
        <v>96</v>
      </c>
      <c r="C114" s="289"/>
      <c r="D114" s="289"/>
      <c r="E114" s="289"/>
      <c r="F114" s="290"/>
      <c r="G114" s="290"/>
      <c r="H114" s="179"/>
      <c r="I114" s="34"/>
    </row>
    <row r="115" spans="1:10" s="40" customFormat="1" ht="10.5" customHeight="1" x14ac:dyDescent="0.25">
      <c r="A115" s="38"/>
      <c r="B115" s="16" t="s">
        <v>95</v>
      </c>
      <c r="C115" s="289">
        <v>379002.86999999982</v>
      </c>
      <c r="D115" s="289">
        <v>3230947.5399999986</v>
      </c>
      <c r="E115" s="289">
        <v>3609950.4099999988</v>
      </c>
      <c r="F115" s="290">
        <v>3502674.6099999989</v>
      </c>
      <c r="G115" s="290">
        <v>12466.720000000003</v>
      </c>
      <c r="H115" s="285">
        <v>-5.7997724059924649E-2</v>
      </c>
      <c r="I115" s="39"/>
      <c r="J115" s="5"/>
    </row>
    <row r="116" spans="1:10" s="40" customFormat="1" ht="10.5" customHeight="1" x14ac:dyDescent="0.25">
      <c r="A116" s="38"/>
      <c r="B116" s="16" t="s">
        <v>381</v>
      </c>
      <c r="C116" s="289">
        <v>9211906.7100000028</v>
      </c>
      <c r="D116" s="289">
        <v>6360387.787499994</v>
      </c>
      <c r="E116" s="289">
        <v>15572294.497499999</v>
      </c>
      <c r="F116" s="290">
        <v>14574.960000000001</v>
      </c>
      <c r="G116" s="290">
        <v>98391.6</v>
      </c>
      <c r="H116" s="285">
        <v>0.11683044040859736</v>
      </c>
      <c r="I116" s="39"/>
      <c r="J116" s="5"/>
    </row>
    <row r="117" spans="1:10" s="40" customFormat="1" ht="10.5" customHeight="1" x14ac:dyDescent="0.25">
      <c r="A117" s="38"/>
      <c r="B117" s="16" t="s">
        <v>418</v>
      </c>
      <c r="C117" s="289"/>
      <c r="D117" s="289">
        <v>51395.215005999999</v>
      </c>
      <c r="E117" s="289">
        <v>51395.215005999999</v>
      </c>
      <c r="F117" s="290"/>
      <c r="G117" s="290">
        <v>3528</v>
      </c>
      <c r="H117" s="285">
        <v>-0.38046877717561078</v>
      </c>
      <c r="I117" s="39"/>
      <c r="J117" s="5"/>
    </row>
    <row r="118" spans="1:10" ht="10.5" customHeight="1" x14ac:dyDescent="0.2">
      <c r="B118" s="16" t="s">
        <v>441</v>
      </c>
      <c r="C118" s="289"/>
      <c r="D118" s="289">
        <v>14750240.809938002</v>
      </c>
      <c r="E118" s="289">
        <v>14750240.809938002</v>
      </c>
      <c r="F118" s="290"/>
      <c r="G118" s="290"/>
      <c r="H118" s="179"/>
      <c r="I118" s="34"/>
    </row>
    <row r="119" spans="1:10" ht="10.5" customHeight="1" x14ac:dyDescent="0.2">
      <c r="B119" s="16" t="s">
        <v>346</v>
      </c>
      <c r="C119" s="289"/>
      <c r="D119" s="289">
        <v>82915</v>
      </c>
      <c r="E119" s="289">
        <v>82915</v>
      </c>
      <c r="F119" s="290"/>
      <c r="G119" s="290"/>
      <c r="H119" s="179">
        <v>0.27160493827160503</v>
      </c>
      <c r="I119" s="34"/>
    </row>
    <row r="120" spans="1:10" ht="10.5" customHeight="1" x14ac:dyDescent="0.2">
      <c r="B120" s="16" t="s">
        <v>312</v>
      </c>
      <c r="C120" s="289"/>
      <c r="D120" s="289"/>
      <c r="E120" s="289"/>
      <c r="F120" s="290"/>
      <c r="G120" s="290"/>
      <c r="H120" s="179"/>
      <c r="I120" s="34"/>
    </row>
    <row r="121" spans="1:10" ht="10.5" customHeight="1" x14ac:dyDescent="0.2">
      <c r="B121" s="16" t="s">
        <v>313</v>
      </c>
      <c r="C121" s="289"/>
      <c r="D121" s="289"/>
      <c r="E121" s="289"/>
      <c r="F121" s="290"/>
      <c r="G121" s="290"/>
      <c r="H121" s="179"/>
      <c r="I121" s="34"/>
    </row>
    <row r="122" spans="1:10" ht="10.5" hidden="1" customHeight="1" x14ac:dyDescent="0.2">
      <c r="B122" s="16"/>
      <c r="C122" s="289"/>
      <c r="D122" s="289"/>
      <c r="E122" s="289"/>
      <c r="F122" s="290"/>
      <c r="G122" s="290"/>
      <c r="H122" s="179"/>
      <c r="I122" s="34"/>
    </row>
    <row r="123" spans="1:10" ht="10.5" customHeight="1" x14ac:dyDescent="0.2">
      <c r="B123" s="16" t="s">
        <v>91</v>
      </c>
      <c r="C123" s="289">
        <v>76326.19</v>
      </c>
      <c r="D123" s="289">
        <v>89216.91</v>
      </c>
      <c r="E123" s="289">
        <v>165543.09999999998</v>
      </c>
      <c r="F123" s="290">
        <v>45901.619999999995</v>
      </c>
      <c r="G123" s="290">
        <v>608</v>
      </c>
      <c r="H123" s="179">
        <v>-8.3137094523948796E-2</v>
      </c>
      <c r="I123" s="34"/>
    </row>
    <row r="124" spans="1:10" s="28" customFormat="1" ht="10.5" customHeight="1" x14ac:dyDescent="0.2">
      <c r="A124" s="24"/>
      <c r="B124" s="16" t="s">
        <v>94</v>
      </c>
      <c r="C124" s="289">
        <v>26932.53999999999</v>
      </c>
      <c r="D124" s="289">
        <v>632439.35</v>
      </c>
      <c r="E124" s="289">
        <v>659371.8899999999</v>
      </c>
      <c r="F124" s="290"/>
      <c r="G124" s="290">
        <v>2328.4499999999998</v>
      </c>
      <c r="H124" s="179">
        <v>-9.003612492545332E-2</v>
      </c>
      <c r="I124" s="27"/>
      <c r="J124" s="5"/>
    </row>
    <row r="125" spans="1:10" ht="10.5" customHeight="1" x14ac:dyDescent="0.2">
      <c r="B125" s="16" t="s">
        <v>92</v>
      </c>
      <c r="C125" s="289">
        <v>116616.68000000007</v>
      </c>
      <c r="D125" s="289">
        <v>14248.42</v>
      </c>
      <c r="E125" s="289">
        <v>130865.10000000006</v>
      </c>
      <c r="F125" s="290">
        <v>841.61</v>
      </c>
      <c r="G125" s="290">
        <v>216.91000000000003</v>
      </c>
      <c r="H125" s="179">
        <v>-0.4096748118834691</v>
      </c>
      <c r="I125" s="34"/>
    </row>
    <row r="126" spans="1:10" ht="10.5" customHeight="1" x14ac:dyDescent="0.2">
      <c r="B126" s="16" t="s">
        <v>93</v>
      </c>
      <c r="C126" s="289">
        <v>186357.31</v>
      </c>
      <c r="D126" s="289">
        <v>36059.410000000003</v>
      </c>
      <c r="E126" s="289">
        <v>222416.72</v>
      </c>
      <c r="F126" s="290">
        <v>8468.68</v>
      </c>
      <c r="G126" s="290">
        <v>186.75</v>
      </c>
      <c r="H126" s="179">
        <v>-0.30624124152521459</v>
      </c>
      <c r="I126" s="34"/>
    </row>
    <row r="127" spans="1:10" ht="10.5" customHeight="1" x14ac:dyDescent="0.2">
      <c r="B127" s="16" t="s">
        <v>252</v>
      </c>
      <c r="C127" s="289"/>
      <c r="D127" s="289"/>
      <c r="E127" s="289"/>
      <c r="F127" s="290"/>
      <c r="G127" s="290"/>
      <c r="H127" s="179"/>
      <c r="I127" s="34"/>
    </row>
    <row r="128" spans="1:10" ht="10.5" customHeight="1" x14ac:dyDescent="0.2">
      <c r="B128" s="16" t="s">
        <v>303</v>
      </c>
      <c r="C128" s="289"/>
      <c r="D128" s="289"/>
      <c r="E128" s="289"/>
      <c r="F128" s="290"/>
      <c r="G128" s="290"/>
      <c r="H128" s="179"/>
      <c r="I128" s="34"/>
    </row>
    <row r="129" spans="1:11" ht="10.5" customHeight="1" x14ac:dyDescent="0.2">
      <c r="B129" s="268" t="s">
        <v>255</v>
      </c>
      <c r="C129" s="289"/>
      <c r="D129" s="289">
        <v>5250</v>
      </c>
      <c r="E129" s="289">
        <v>5250</v>
      </c>
      <c r="F129" s="290">
        <v>5250</v>
      </c>
      <c r="G129" s="290"/>
      <c r="H129" s="179">
        <v>0.34615384615384626</v>
      </c>
      <c r="I129" s="34"/>
    </row>
    <row r="130" spans="1:11" ht="10.5" customHeight="1" x14ac:dyDescent="0.2">
      <c r="B130" s="16" t="s">
        <v>491</v>
      </c>
      <c r="C130" s="289"/>
      <c r="D130" s="289"/>
      <c r="E130" s="289"/>
      <c r="F130" s="290"/>
      <c r="G130" s="290"/>
      <c r="H130" s="179"/>
      <c r="I130" s="34"/>
    </row>
    <row r="131" spans="1:11" ht="10.5" customHeight="1" x14ac:dyDescent="0.2">
      <c r="B131" s="268" t="s">
        <v>489</v>
      </c>
      <c r="C131" s="289"/>
      <c r="D131" s="289">
        <v>2716406.0606</v>
      </c>
      <c r="E131" s="289">
        <v>2716406.0606</v>
      </c>
      <c r="F131" s="290"/>
      <c r="G131" s="290"/>
      <c r="H131" s="179">
        <v>0.41915826346267937</v>
      </c>
      <c r="I131" s="34"/>
    </row>
    <row r="132" spans="1:11" ht="10.5" customHeight="1" x14ac:dyDescent="0.2">
      <c r="B132" s="16" t="s">
        <v>420</v>
      </c>
      <c r="C132" s="289"/>
      <c r="D132" s="289">
        <v>2900594.56121</v>
      </c>
      <c r="E132" s="289">
        <v>2900594.56121</v>
      </c>
      <c r="F132" s="290"/>
      <c r="G132" s="290"/>
      <c r="H132" s="179">
        <v>8.3423130850367677E-2</v>
      </c>
      <c r="I132" s="34"/>
    </row>
    <row r="133" spans="1:11" ht="10.5" customHeight="1" x14ac:dyDescent="0.2">
      <c r="B133" s="574" t="s">
        <v>449</v>
      </c>
      <c r="C133" s="289"/>
      <c r="D133" s="289">
        <v>709</v>
      </c>
      <c r="E133" s="289">
        <v>709</v>
      </c>
      <c r="F133" s="290"/>
      <c r="G133" s="290"/>
      <c r="H133" s="179">
        <v>-0.98181466087163949</v>
      </c>
      <c r="I133" s="34"/>
    </row>
    <row r="134" spans="1:11" ht="10.5" customHeight="1" x14ac:dyDescent="0.2">
      <c r="B134" s="16" t="s">
        <v>99</v>
      </c>
      <c r="C134" s="289">
        <v>520636.34000000067</v>
      </c>
      <c r="D134" s="289">
        <v>605447.96282400133</v>
      </c>
      <c r="E134" s="289">
        <v>1126084.302824002</v>
      </c>
      <c r="F134" s="290">
        <v>244461.87108700001</v>
      </c>
      <c r="G134" s="290">
        <v>4266.0777959999996</v>
      </c>
      <c r="H134" s="179">
        <v>5.0077947465083428E-2</v>
      </c>
      <c r="I134" s="34"/>
    </row>
    <row r="135" spans="1:11" ht="10.5" customHeight="1" x14ac:dyDescent="0.2">
      <c r="B135" s="16" t="s">
        <v>283</v>
      </c>
      <c r="C135" s="289"/>
      <c r="D135" s="289">
        <v>-2645928</v>
      </c>
      <c r="E135" s="289">
        <v>-2645928</v>
      </c>
      <c r="F135" s="290">
        <v>-21768</v>
      </c>
      <c r="G135" s="290">
        <v>-19512</v>
      </c>
      <c r="H135" s="179">
        <v>7.957227210857698E-2</v>
      </c>
      <c r="I135" s="34"/>
    </row>
    <row r="136" spans="1:11" ht="10.5" customHeight="1" x14ac:dyDescent="0.2">
      <c r="B136" s="16" t="s">
        <v>279</v>
      </c>
      <c r="C136" s="289">
        <v>-4</v>
      </c>
      <c r="D136" s="289">
        <v>-29218327.800000001</v>
      </c>
      <c r="E136" s="289">
        <v>-29218331.800000001</v>
      </c>
      <c r="F136" s="290">
        <v>-63500</v>
      </c>
      <c r="G136" s="290">
        <v>-192539</v>
      </c>
      <c r="H136" s="179">
        <v>-9.1756018755373425E-4</v>
      </c>
      <c r="I136" s="34"/>
    </row>
    <row r="137" spans="1:11" s="28" customFormat="1" ht="10.5" customHeight="1" x14ac:dyDescent="0.2">
      <c r="A137" s="24"/>
      <c r="B137" s="29" t="s">
        <v>113</v>
      </c>
      <c r="C137" s="291">
        <v>692370892.55000091</v>
      </c>
      <c r="D137" s="291">
        <v>964996814.31237721</v>
      </c>
      <c r="E137" s="291">
        <v>1657367706.8623779</v>
      </c>
      <c r="F137" s="292">
        <v>466266540.14108664</v>
      </c>
      <c r="G137" s="292">
        <v>9577562.2562960014</v>
      </c>
      <c r="H137" s="178">
        <v>5.7686428294571046E-2</v>
      </c>
      <c r="I137" s="36"/>
      <c r="J137" s="5"/>
      <c r="K137" s="209" t="b">
        <f>IF(ABS(E137-SUM(E92:E94,E103:E105,E110:E136))&lt;0.001,TRUE,FALSE)</f>
        <v>1</v>
      </c>
    </row>
    <row r="138" spans="1:11" s="28" customFormat="1" ht="10.5" customHeight="1" x14ac:dyDescent="0.2">
      <c r="A138" s="24"/>
      <c r="B138" s="273"/>
      <c r="C138" s="291"/>
      <c r="D138" s="291"/>
      <c r="E138" s="291"/>
      <c r="F138" s="292"/>
      <c r="G138" s="292"/>
      <c r="H138" s="178"/>
      <c r="I138" s="36"/>
      <c r="J138" s="5"/>
      <c r="K138" s="209"/>
    </row>
    <row r="139" spans="1:11" s="28" customFormat="1" ht="10.5" customHeight="1" x14ac:dyDescent="0.2">
      <c r="A139" s="24"/>
      <c r="B139" s="74" t="s">
        <v>122</v>
      </c>
      <c r="C139" s="291"/>
      <c r="D139" s="291"/>
      <c r="E139" s="291"/>
      <c r="F139" s="292"/>
      <c r="G139" s="292"/>
      <c r="H139" s="178"/>
      <c r="I139" s="36"/>
    </row>
    <row r="140" spans="1:11" ht="18" customHeight="1" x14ac:dyDescent="0.2">
      <c r="B140" s="16" t="s">
        <v>386</v>
      </c>
      <c r="C140" s="289">
        <v>2525308.3899999927</v>
      </c>
      <c r="D140" s="289">
        <v>229486.63999999958</v>
      </c>
      <c r="E140" s="289">
        <v>2754795.0299999919</v>
      </c>
      <c r="F140" s="290">
        <v>68.400000000000006</v>
      </c>
      <c r="G140" s="290">
        <v>18375.689999999999</v>
      </c>
      <c r="H140" s="179">
        <v>1.7752467988610299E-2</v>
      </c>
      <c r="I140" s="34"/>
    </row>
    <row r="141" spans="1:11" ht="10.5" customHeight="1" x14ac:dyDescent="0.2">
      <c r="B141" s="16" t="s">
        <v>100</v>
      </c>
      <c r="C141" s="289">
        <v>62172.199999999895</v>
      </c>
      <c r="D141" s="289">
        <v>29496.259999999987</v>
      </c>
      <c r="E141" s="289">
        <v>91668.459999999875</v>
      </c>
      <c r="F141" s="290"/>
      <c r="G141" s="290">
        <v>983.01</v>
      </c>
      <c r="H141" s="179">
        <v>8.4666460939046173E-2</v>
      </c>
      <c r="I141" s="34"/>
    </row>
    <row r="142" spans="1:11" ht="10.5" customHeight="1" x14ac:dyDescent="0.2">
      <c r="B142" s="16" t="s">
        <v>177</v>
      </c>
      <c r="C142" s="289">
        <v>246464.91000000018</v>
      </c>
      <c r="D142" s="289">
        <v>939</v>
      </c>
      <c r="E142" s="289">
        <v>247403.91000000018</v>
      </c>
      <c r="F142" s="290">
        <v>316.8</v>
      </c>
      <c r="G142" s="290">
        <v>1851.96</v>
      </c>
      <c r="H142" s="179">
        <v>0.48540486699562413</v>
      </c>
      <c r="I142" s="34"/>
    </row>
    <row r="143" spans="1:11" ht="10.5" customHeight="1" x14ac:dyDescent="0.2">
      <c r="B143" s="16" t="s">
        <v>22</v>
      </c>
      <c r="C143" s="289">
        <v>5505517.7299999995</v>
      </c>
      <c r="D143" s="289">
        <v>1059745.607350006</v>
      </c>
      <c r="E143" s="289">
        <v>6565263.3373500053</v>
      </c>
      <c r="F143" s="290">
        <v>210</v>
      </c>
      <c r="G143" s="290">
        <v>39666.94675000001</v>
      </c>
      <c r="H143" s="179">
        <v>0.1516342693397208</v>
      </c>
      <c r="I143" s="34"/>
    </row>
    <row r="144" spans="1:11" ht="10.5" customHeight="1" x14ac:dyDescent="0.2">
      <c r="B144" s="16" t="s">
        <v>381</v>
      </c>
      <c r="C144" s="289">
        <v>155768.74999999997</v>
      </c>
      <c r="D144" s="289">
        <v>19700.647499999999</v>
      </c>
      <c r="E144" s="289">
        <v>175469.39749999996</v>
      </c>
      <c r="F144" s="290"/>
      <c r="G144" s="290">
        <v>1180</v>
      </c>
      <c r="H144" s="179">
        <v>0.5357383119887551</v>
      </c>
      <c r="I144" s="34"/>
    </row>
    <row r="145" spans="2:11" ht="10.5" customHeight="1" x14ac:dyDescent="0.2">
      <c r="B145" s="37" t="s">
        <v>312</v>
      </c>
      <c r="C145" s="289"/>
      <c r="D145" s="289">
        <v>330504.25787500001</v>
      </c>
      <c r="E145" s="289">
        <v>330504.25787500001</v>
      </c>
      <c r="F145" s="290"/>
      <c r="G145" s="290"/>
      <c r="H145" s="179">
        <v>0.7160384068956116</v>
      </c>
      <c r="I145" s="34"/>
    </row>
    <row r="146" spans="2:11" ht="10.5" customHeight="1" x14ac:dyDescent="0.2">
      <c r="B146" s="16" t="s">
        <v>385</v>
      </c>
      <c r="C146" s="289">
        <v>3468440.2099999939</v>
      </c>
      <c r="D146" s="289">
        <v>121975.06999999989</v>
      </c>
      <c r="E146" s="289">
        <v>3590415.2799999942</v>
      </c>
      <c r="F146" s="290">
        <v>1439.5600000000002</v>
      </c>
      <c r="G146" s="290">
        <v>22695.52</v>
      </c>
      <c r="H146" s="179">
        <v>0.20277761387128956</v>
      </c>
      <c r="I146" s="34"/>
    </row>
    <row r="147" spans="2:11" ht="10.5" customHeight="1" x14ac:dyDescent="0.2">
      <c r="B147" s="16" t="s">
        <v>382</v>
      </c>
      <c r="C147" s="289"/>
      <c r="D147" s="289">
        <v>50</v>
      </c>
      <c r="E147" s="289">
        <v>50</v>
      </c>
      <c r="F147" s="290"/>
      <c r="G147" s="290"/>
      <c r="H147" s="179">
        <v>-0.33333333333333337</v>
      </c>
      <c r="I147" s="34"/>
    </row>
    <row r="148" spans="2:11" ht="10.5" customHeight="1" x14ac:dyDescent="0.2">
      <c r="B148" s="574" t="s">
        <v>450</v>
      </c>
      <c r="C148" s="289"/>
      <c r="D148" s="289"/>
      <c r="E148" s="289"/>
      <c r="F148" s="290"/>
      <c r="G148" s="290"/>
      <c r="H148" s="179"/>
      <c r="I148" s="34"/>
    </row>
    <row r="149" spans="2:11" ht="10.5" hidden="1" customHeight="1" x14ac:dyDescent="0.2">
      <c r="B149" s="574"/>
      <c r="C149" s="289"/>
      <c r="D149" s="289"/>
      <c r="E149" s="289"/>
      <c r="F149" s="290"/>
      <c r="G149" s="290"/>
      <c r="H149" s="179"/>
      <c r="I149" s="34"/>
    </row>
    <row r="150" spans="2:11" ht="10.5" customHeight="1" x14ac:dyDescent="0.2">
      <c r="B150" s="16" t="s">
        <v>99</v>
      </c>
      <c r="C150" s="289">
        <v>28</v>
      </c>
      <c r="D150" s="289">
        <v>525884.6618909993</v>
      </c>
      <c r="E150" s="289">
        <v>525912.6618909993</v>
      </c>
      <c r="F150" s="290">
        <v>578.85500000000002</v>
      </c>
      <c r="G150" s="290">
        <v>1553.3671979999999</v>
      </c>
      <c r="H150" s="179">
        <v>0.35664634024301534</v>
      </c>
      <c r="I150" s="34"/>
    </row>
    <row r="151" spans="2:11" ht="10.5" customHeight="1" x14ac:dyDescent="0.2">
      <c r="B151" s="41" t="s">
        <v>120</v>
      </c>
      <c r="C151" s="293">
        <v>11963700.189999986</v>
      </c>
      <c r="D151" s="293">
        <v>2317782.144616005</v>
      </c>
      <c r="E151" s="293">
        <v>14281482.334615991</v>
      </c>
      <c r="F151" s="294">
        <v>2613.6150000000002</v>
      </c>
      <c r="G151" s="294">
        <v>86306.493948000003</v>
      </c>
      <c r="H151" s="286">
        <v>0.15748949929019007</v>
      </c>
      <c r="I151" s="34"/>
      <c r="K151" s="209" t="b">
        <f>IF(ABS(E151-SUM(E140:E150))&lt;0.001,TRUE,FALSE)</f>
        <v>1</v>
      </c>
    </row>
    <row r="152" spans="2:11" ht="10.5" customHeight="1" x14ac:dyDescent="0.2">
      <c r="B152" s="265" t="s">
        <v>238</v>
      </c>
      <c r="C152" s="208"/>
      <c r="D152" s="208"/>
      <c r="E152" s="208"/>
      <c r="F152" s="208"/>
      <c r="G152" s="208"/>
      <c r="H152" s="205"/>
      <c r="I152" s="34"/>
    </row>
    <row r="153" spans="2:11" ht="10.5" customHeight="1" x14ac:dyDescent="0.2">
      <c r="B153" s="265" t="s">
        <v>249</v>
      </c>
      <c r="C153" s="208"/>
      <c r="D153" s="208"/>
      <c r="E153" s="208"/>
      <c r="F153" s="208"/>
      <c r="G153" s="208"/>
      <c r="H153" s="205"/>
      <c r="I153" s="34"/>
    </row>
    <row r="154" spans="2:11" ht="10.5" customHeight="1" x14ac:dyDescent="0.2">
      <c r="B154" s="265" t="s">
        <v>251</v>
      </c>
      <c r="C154" s="208"/>
      <c r="D154" s="208"/>
      <c r="E154" s="208"/>
      <c r="F154" s="208"/>
      <c r="G154" s="208"/>
      <c r="H154" s="205"/>
      <c r="I154" s="34"/>
    </row>
    <row r="155" spans="2:11" ht="10.5" customHeight="1" x14ac:dyDescent="0.2">
      <c r="B155" s="265" t="s">
        <v>377</v>
      </c>
      <c r="C155" s="208"/>
      <c r="D155" s="208"/>
      <c r="E155" s="208"/>
      <c r="F155" s="208"/>
      <c r="G155" s="208"/>
      <c r="H155" s="205"/>
      <c r="I155" s="34"/>
    </row>
    <row r="156" spans="2:11" ht="10.5" customHeight="1" x14ac:dyDescent="0.2">
      <c r="B156" s="265" t="s">
        <v>282</v>
      </c>
      <c r="C156" s="208"/>
      <c r="D156" s="208"/>
      <c r="E156" s="208"/>
      <c r="F156" s="208"/>
      <c r="G156" s="208"/>
      <c r="H156" s="205"/>
      <c r="I156" s="34"/>
    </row>
    <row r="157" spans="2:11" ht="10.5" customHeight="1" x14ac:dyDescent="0.2">
      <c r="B157" s="265"/>
      <c r="C157" s="208"/>
      <c r="D157" s="208"/>
      <c r="E157" s="208"/>
      <c r="F157" s="208"/>
      <c r="G157" s="208"/>
      <c r="H157" s="205"/>
      <c r="I157" s="34"/>
    </row>
    <row r="158" spans="2:11" ht="14.25" customHeight="1" x14ac:dyDescent="0.25">
      <c r="B158" s="7" t="s">
        <v>288</v>
      </c>
      <c r="C158" s="8"/>
      <c r="D158" s="8"/>
      <c r="E158" s="8"/>
      <c r="F158" s="8"/>
      <c r="G158" s="8"/>
      <c r="H158" s="8"/>
      <c r="I158" s="8"/>
    </row>
    <row r="159" spans="2:11" ht="12" customHeight="1" x14ac:dyDescent="0.2">
      <c r="B159" s="9"/>
      <c r="C159" s="10" t="str">
        <f>C3</f>
        <v>PERIODE DU 1.1 AU 31.1.2024</v>
      </c>
      <c r="D159" s="11"/>
    </row>
    <row r="160" spans="2:11" ht="14.25" customHeight="1" x14ac:dyDescent="0.2">
      <c r="B160" s="12" t="str">
        <f>B4</f>
        <v xml:space="preserve">             I - ASSURANCE MALADIE : DÉPENSES en milliers d'euros</v>
      </c>
      <c r="C160" s="13"/>
      <c r="D160" s="13"/>
      <c r="E160" s="13"/>
      <c r="F160" s="13"/>
      <c r="G160" s="13"/>
      <c r="H160" s="14"/>
      <c r="I160" s="15"/>
    </row>
    <row r="161" spans="1:10" ht="12" customHeight="1" x14ac:dyDescent="0.2">
      <c r="B161" s="16" t="s">
        <v>4</v>
      </c>
      <c r="C161" s="386" t="s">
        <v>1</v>
      </c>
      <c r="D161" s="17" t="s">
        <v>2</v>
      </c>
      <c r="E161" s="386" t="s">
        <v>6</v>
      </c>
      <c r="F161" s="219" t="s">
        <v>3</v>
      </c>
      <c r="G161" s="219" t="s">
        <v>237</v>
      </c>
      <c r="H161" s="19" t="str">
        <f>$H$5</f>
        <v>PCAP</v>
      </c>
      <c r="I161" s="20"/>
    </row>
    <row r="162" spans="1:10" ht="9.75" customHeight="1" x14ac:dyDescent="0.2">
      <c r="B162" s="21"/>
      <c r="C162" s="45" t="s">
        <v>5</v>
      </c>
      <c r="D162" s="44" t="s">
        <v>5</v>
      </c>
      <c r="E162" s="45"/>
      <c r="F162" s="220" t="s">
        <v>241</v>
      </c>
      <c r="G162" s="220" t="s">
        <v>239</v>
      </c>
      <c r="H162" s="22" t="str">
        <f>$H$6</f>
        <v>en %</v>
      </c>
      <c r="I162" s="23"/>
    </row>
    <row r="163" spans="1:10" s="28" customFormat="1" ht="13.5" customHeight="1" x14ac:dyDescent="0.2">
      <c r="A163" s="24"/>
      <c r="B163" s="31" t="s">
        <v>121</v>
      </c>
      <c r="C163" s="30"/>
      <c r="D163" s="30"/>
      <c r="E163" s="30"/>
      <c r="F163" s="222"/>
      <c r="G163" s="222"/>
      <c r="H163" s="178"/>
      <c r="I163" s="36"/>
    </row>
    <row r="164" spans="1:10" s="28" customFormat="1" ht="10.5" customHeight="1" x14ac:dyDescent="0.2">
      <c r="A164" s="24"/>
      <c r="B164" s="16" t="s">
        <v>116</v>
      </c>
      <c r="C164" s="289">
        <v>97945877.139999971</v>
      </c>
      <c r="D164" s="289">
        <v>10323249.52</v>
      </c>
      <c r="E164" s="289">
        <v>108269126.65999997</v>
      </c>
      <c r="F164" s="290">
        <v>138006.83999999997</v>
      </c>
      <c r="G164" s="290">
        <v>899833.08000000042</v>
      </c>
      <c r="H164" s="179">
        <v>-0.13829951006700514</v>
      </c>
      <c r="I164" s="36"/>
      <c r="J164" s="5"/>
    </row>
    <row r="165" spans="1:10" s="28" customFormat="1" ht="10.5" customHeight="1" x14ac:dyDescent="0.2">
      <c r="A165" s="24"/>
      <c r="B165" s="16" t="s">
        <v>117</v>
      </c>
      <c r="C165" s="289">
        <v>52020760.299999714</v>
      </c>
      <c r="D165" s="289">
        <v>6749225.3800000073</v>
      </c>
      <c r="E165" s="289">
        <v>58769985.679999717</v>
      </c>
      <c r="F165" s="290">
        <v>4170.34</v>
      </c>
      <c r="G165" s="290">
        <v>419597.14999999997</v>
      </c>
      <c r="H165" s="179">
        <v>-0.17569527480477876</v>
      </c>
      <c r="I165" s="36"/>
      <c r="J165" s="5"/>
    </row>
    <row r="166" spans="1:10" s="28" customFormat="1" ht="10.5" customHeight="1" x14ac:dyDescent="0.2">
      <c r="A166" s="24"/>
      <c r="B166" s="16" t="s">
        <v>118</v>
      </c>
      <c r="C166" s="289">
        <v>1830230.340000001</v>
      </c>
      <c r="D166" s="289">
        <v>39160142.909999996</v>
      </c>
      <c r="E166" s="289">
        <v>40990373.249999993</v>
      </c>
      <c r="F166" s="290"/>
      <c r="G166" s="290">
        <v>213071.12</v>
      </c>
      <c r="H166" s="179">
        <v>-1.2582678963051208E-3</v>
      </c>
      <c r="I166" s="36"/>
      <c r="J166" s="5"/>
    </row>
    <row r="167" spans="1:10" s="28" customFormat="1" ht="10.5" customHeight="1" x14ac:dyDescent="0.2">
      <c r="A167" s="24"/>
      <c r="B167" s="16" t="s">
        <v>166</v>
      </c>
      <c r="C167" s="289">
        <v>17514724.16999995</v>
      </c>
      <c r="D167" s="289">
        <v>1390099.489999996</v>
      </c>
      <c r="E167" s="289">
        <v>18904823.659999944</v>
      </c>
      <c r="F167" s="290">
        <v>2759.1500000000005</v>
      </c>
      <c r="G167" s="290">
        <v>143244.41000000003</v>
      </c>
      <c r="H167" s="179">
        <v>-0.10992183327955207</v>
      </c>
      <c r="I167" s="36"/>
      <c r="J167" s="5"/>
    </row>
    <row r="168" spans="1:10" s="28" customFormat="1" ht="10.5" customHeight="1" x14ac:dyDescent="0.2">
      <c r="A168" s="24"/>
      <c r="B168" s="16" t="s">
        <v>22</v>
      </c>
      <c r="C168" s="289">
        <v>11848245.120000003</v>
      </c>
      <c r="D168" s="289">
        <v>1364500.1999999997</v>
      </c>
      <c r="E168" s="289">
        <v>13212745.320000002</v>
      </c>
      <c r="F168" s="290">
        <v>744.6</v>
      </c>
      <c r="G168" s="290">
        <v>87647.840000000011</v>
      </c>
      <c r="H168" s="179">
        <v>-0.14220044068049809</v>
      </c>
      <c r="I168" s="36"/>
      <c r="J168" s="5"/>
    </row>
    <row r="169" spans="1:10" s="28" customFormat="1" ht="10.5" customHeight="1" x14ac:dyDescent="0.2">
      <c r="A169" s="24"/>
      <c r="B169" s="16" t="s">
        <v>115</v>
      </c>
      <c r="C169" s="289">
        <v>9926060.3500000183</v>
      </c>
      <c r="D169" s="289">
        <v>8110334.9599999879</v>
      </c>
      <c r="E169" s="289">
        <v>18036395.31000001</v>
      </c>
      <c r="F169" s="290">
        <v>1132432.9899999988</v>
      </c>
      <c r="G169" s="290">
        <v>109885.51000000001</v>
      </c>
      <c r="H169" s="179">
        <v>-1.616541007480321E-2</v>
      </c>
      <c r="I169" s="36"/>
      <c r="J169" s="5"/>
    </row>
    <row r="170" spans="1:10" s="28" customFormat="1" ht="10.5" customHeight="1" x14ac:dyDescent="0.2">
      <c r="A170" s="24"/>
      <c r="B170" s="16" t="s">
        <v>114</v>
      </c>
      <c r="C170" s="289">
        <v>109618.37000000001</v>
      </c>
      <c r="D170" s="289">
        <v>5961567.6999999816</v>
      </c>
      <c r="E170" s="289">
        <v>6071186.0699999817</v>
      </c>
      <c r="F170" s="290">
        <v>1061.8799999999999</v>
      </c>
      <c r="G170" s="290">
        <v>38646.110000000015</v>
      </c>
      <c r="H170" s="179">
        <v>4.200716531232529E-2</v>
      </c>
      <c r="I170" s="36"/>
      <c r="J170" s="5"/>
    </row>
    <row r="171" spans="1:10" s="28" customFormat="1" ht="10.5" customHeight="1" x14ac:dyDescent="0.2">
      <c r="A171" s="24"/>
      <c r="B171" s="16" t="s">
        <v>100</v>
      </c>
      <c r="C171" s="289">
        <v>3971.36</v>
      </c>
      <c r="D171" s="289">
        <v>3257.61</v>
      </c>
      <c r="E171" s="289">
        <v>7228.97</v>
      </c>
      <c r="F171" s="290"/>
      <c r="G171" s="290">
        <v>70</v>
      </c>
      <c r="H171" s="179">
        <v>0.39192108627674527</v>
      </c>
      <c r="I171" s="36"/>
      <c r="J171" s="5"/>
    </row>
    <row r="172" spans="1:10" s="28" customFormat="1" ht="10.5" customHeight="1" x14ac:dyDescent="0.2">
      <c r="A172" s="24"/>
      <c r="B172" s="16" t="s">
        <v>283</v>
      </c>
      <c r="C172" s="289"/>
      <c r="D172" s="289">
        <v>-10104</v>
      </c>
      <c r="E172" s="289">
        <v>-10104</v>
      </c>
      <c r="F172" s="290"/>
      <c r="G172" s="290">
        <v>-48</v>
      </c>
      <c r="H172" s="179">
        <v>9.6354166666666741E-2</v>
      </c>
      <c r="I172" s="36"/>
      <c r="J172" s="5"/>
    </row>
    <row r="173" spans="1:10" s="28" customFormat="1" ht="12.75" customHeight="1" x14ac:dyDescent="0.2">
      <c r="A173" s="24"/>
      <c r="B173" s="16" t="s">
        <v>416</v>
      </c>
      <c r="C173" s="289"/>
      <c r="D173" s="289"/>
      <c r="E173" s="289"/>
      <c r="F173" s="290"/>
      <c r="G173" s="290"/>
      <c r="H173" s="179"/>
      <c r="I173" s="36"/>
      <c r="J173" s="5"/>
    </row>
    <row r="174" spans="1:10" s="28" customFormat="1" ht="12.75" customHeight="1" x14ac:dyDescent="0.2">
      <c r="A174" s="24"/>
      <c r="B174" s="16" t="s">
        <v>412</v>
      </c>
      <c r="C174" s="289"/>
      <c r="D174" s="289">
        <v>114108.76820000001</v>
      </c>
      <c r="E174" s="289">
        <v>114108.76820000001</v>
      </c>
      <c r="F174" s="290"/>
      <c r="G174" s="290"/>
      <c r="H174" s="179">
        <v>0.52892362132771664</v>
      </c>
      <c r="I174" s="36"/>
      <c r="J174" s="5"/>
    </row>
    <row r="175" spans="1:10" s="28" customFormat="1" ht="12.75" customHeight="1" x14ac:dyDescent="0.2">
      <c r="A175" s="24"/>
      <c r="B175" s="16" t="s">
        <v>374</v>
      </c>
      <c r="C175" s="289">
        <v>162150.19</v>
      </c>
      <c r="D175" s="289">
        <v>124080.52499999997</v>
      </c>
      <c r="E175" s="289">
        <v>286230.71499999997</v>
      </c>
      <c r="F175" s="290"/>
      <c r="G175" s="290">
        <v>804</v>
      </c>
      <c r="H175" s="179">
        <v>0.1190150126300642</v>
      </c>
      <c r="I175" s="36"/>
      <c r="J175" s="5"/>
    </row>
    <row r="176" spans="1:10" s="28" customFormat="1" ht="12.75" customHeight="1" x14ac:dyDescent="0.2">
      <c r="A176" s="24"/>
      <c r="B176" s="574" t="s">
        <v>451</v>
      </c>
      <c r="C176" s="289"/>
      <c r="D176" s="289">
        <v>3672.78</v>
      </c>
      <c r="E176" s="289">
        <v>3672.78</v>
      </c>
      <c r="F176" s="290"/>
      <c r="G176" s="290"/>
      <c r="H176" s="179">
        <v>0.94419564872161321</v>
      </c>
      <c r="I176" s="36"/>
      <c r="J176" s="5"/>
    </row>
    <row r="177" spans="1:11" s="28" customFormat="1" ht="12.75" hidden="1" customHeight="1" x14ac:dyDescent="0.2">
      <c r="A177" s="24"/>
      <c r="B177" s="574"/>
      <c r="C177" s="289"/>
      <c r="D177" s="289"/>
      <c r="E177" s="289"/>
      <c r="F177" s="290"/>
      <c r="G177" s="290"/>
      <c r="H177" s="179"/>
      <c r="I177" s="36"/>
      <c r="J177" s="5"/>
    </row>
    <row r="178" spans="1:11" s="28" customFormat="1" ht="12" customHeight="1" x14ac:dyDescent="0.2">
      <c r="A178" s="24"/>
      <c r="B178" s="269" t="s">
        <v>99</v>
      </c>
      <c r="C178" s="289"/>
      <c r="D178" s="289">
        <v>37846</v>
      </c>
      <c r="E178" s="289">
        <v>37846</v>
      </c>
      <c r="F178" s="290"/>
      <c r="G178" s="290"/>
      <c r="H178" s="179">
        <v>0.39890589191986403</v>
      </c>
      <c r="I178" s="36"/>
    </row>
    <row r="179" spans="1:11" s="28" customFormat="1" ht="14.25" customHeight="1" x14ac:dyDescent="0.2">
      <c r="A179" s="24"/>
      <c r="B179" s="35" t="s">
        <v>119</v>
      </c>
      <c r="C179" s="291">
        <v>191361637.33999968</v>
      </c>
      <c r="D179" s="291">
        <v>73331981.843199968</v>
      </c>
      <c r="E179" s="291">
        <v>264693619.18319964</v>
      </c>
      <c r="F179" s="292">
        <v>1279175.7999999989</v>
      </c>
      <c r="G179" s="292">
        <v>1912751.2200000007</v>
      </c>
      <c r="H179" s="178">
        <v>-0.11515564368036246</v>
      </c>
      <c r="I179" s="36"/>
      <c r="K179" s="209" t="b">
        <f>IF(ABS(E179-SUM(E164:E178))&lt;0.001,TRUE,FALSE)</f>
        <v>1</v>
      </c>
    </row>
    <row r="180" spans="1:11" s="28" customFormat="1" ht="14.25" customHeight="1" x14ac:dyDescent="0.2">
      <c r="A180" s="24"/>
      <c r="B180" s="35"/>
      <c r="C180" s="291"/>
      <c r="D180" s="291"/>
      <c r="E180" s="291"/>
      <c r="F180" s="292"/>
      <c r="G180" s="292"/>
      <c r="H180" s="178"/>
      <c r="I180" s="36"/>
      <c r="K180" s="209"/>
    </row>
    <row r="181" spans="1:11" s="28" customFormat="1" ht="14.25" customHeight="1" x14ac:dyDescent="0.2">
      <c r="A181" s="24"/>
      <c r="B181" s="31" t="s">
        <v>243</v>
      </c>
      <c r="C181" s="291"/>
      <c r="D181" s="291"/>
      <c r="E181" s="291"/>
      <c r="F181" s="292"/>
      <c r="G181" s="292"/>
      <c r="H181" s="178"/>
      <c r="I181" s="36"/>
    </row>
    <row r="182" spans="1:11" s="28" customFormat="1" ht="10.5" customHeight="1" x14ac:dyDescent="0.2">
      <c r="A182" s="24"/>
      <c r="B182" s="16" t="s">
        <v>22</v>
      </c>
      <c r="C182" s="289">
        <v>19807633.110000018</v>
      </c>
      <c r="D182" s="289">
        <v>13452247.39725001</v>
      </c>
      <c r="E182" s="289">
        <v>33259880.50725003</v>
      </c>
      <c r="F182" s="290"/>
      <c r="G182" s="290">
        <v>110428.39000000001</v>
      </c>
      <c r="H182" s="179">
        <v>0.20892069853673334</v>
      </c>
      <c r="I182" s="36"/>
      <c r="J182" s="5"/>
    </row>
    <row r="183" spans="1:11" s="28" customFormat="1" ht="10.5" customHeight="1" x14ac:dyDescent="0.2">
      <c r="A183" s="24"/>
      <c r="B183" s="16" t="s">
        <v>387</v>
      </c>
      <c r="C183" s="289">
        <v>1706.0233999999998</v>
      </c>
      <c r="D183" s="289">
        <v>39119.702580000012</v>
      </c>
      <c r="E183" s="289">
        <v>40825.72598000001</v>
      </c>
      <c r="F183" s="290"/>
      <c r="G183" s="290">
        <v>103.39885000000001</v>
      </c>
      <c r="H183" s="179">
        <v>0.48090391868175941</v>
      </c>
      <c r="I183" s="36"/>
      <c r="J183" s="5"/>
    </row>
    <row r="184" spans="1:11" s="28" customFormat="1" ht="10.5" customHeight="1" x14ac:dyDescent="0.2">
      <c r="A184" s="24"/>
      <c r="B184" s="16" t="s">
        <v>104</v>
      </c>
      <c r="C184" s="289">
        <v>17299463.680000018</v>
      </c>
      <c r="D184" s="289">
        <v>11960299.189999998</v>
      </c>
      <c r="E184" s="289">
        <v>29259762.870000016</v>
      </c>
      <c r="F184" s="290"/>
      <c r="G184" s="290">
        <v>175702.95</v>
      </c>
      <c r="H184" s="179">
        <v>8.8266961166342695E-2</v>
      </c>
      <c r="I184" s="36"/>
      <c r="J184" s="5"/>
    </row>
    <row r="185" spans="1:11" s="28" customFormat="1" ht="10.5" customHeight="1" x14ac:dyDescent="0.2">
      <c r="A185" s="24"/>
      <c r="B185" s="33" t="s">
        <v>106</v>
      </c>
      <c r="C185" s="289">
        <v>13936043.21000002</v>
      </c>
      <c r="D185" s="289">
        <v>11124256.739999998</v>
      </c>
      <c r="E185" s="289">
        <v>25060299.950000014</v>
      </c>
      <c r="F185" s="290"/>
      <c r="G185" s="290">
        <v>166165.88</v>
      </c>
      <c r="H185" s="179">
        <v>0.10887261078561838</v>
      </c>
      <c r="I185" s="36"/>
      <c r="J185" s="5"/>
    </row>
    <row r="186" spans="1:11" s="28" customFormat="1" ht="10.5" customHeight="1" x14ac:dyDescent="0.2">
      <c r="A186" s="24"/>
      <c r="B186" s="33" t="s">
        <v>304</v>
      </c>
      <c r="C186" s="289">
        <v>233102.27</v>
      </c>
      <c r="D186" s="289">
        <v>839815.94999999984</v>
      </c>
      <c r="E186" s="289">
        <v>1072918.22</v>
      </c>
      <c r="F186" s="290"/>
      <c r="G186" s="290">
        <v>16312.760000000002</v>
      </c>
      <c r="H186" s="179">
        <v>0.16531027643168894</v>
      </c>
      <c r="I186" s="36"/>
      <c r="J186" s="5"/>
    </row>
    <row r="187" spans="1:11" s="28" customFormat="1" ht="10.5" customHeight="1" x14ac:dyDescent="0.2">
      <c r="A187" s="24"/>
      <c r="B187" s="33" t="s">
        <v>305</v>
      </c>
      <c r="C187" s="289">
        <v>541.43999999999994</v>
      </c>
      <c r="D187" s="289">
        <v>530.99</v>
      </c>
      <c r="E187" s="289">
        <v>1072.4299999999998</v>
      </c>
      <c r="F187" s="290"/>
      <c r="G187" s="290"/>
      <c r="H187" s="179">
        <v>-0.4680802519653795</v>
      </c>
      <c r="I187" s="36"/>
      <c r="J187" s="5"/>
    </row>
    <row r="188" spans="1:11" s="28" customFormat="1" ht="10.5" customHeight="1" x14ac:dyDescent="0.2">
      <c r="A188" s="24"/>
      <c r="B188" s="33" t="s">
        <v>306</v>
      </c>
      <c r="C188" s="289">
        <v>5495.3899999999985</v>
      </c>
      <c r="D188" s="289">
        <v>322452.3000000001</v>
      </c>
      <c r="E188" s="289">
        <v>327947.69000000012</v>
      </c>
      <c r="F188" s="290"/>
      <c r="G188" s="290">
        <v>3335.63</v>
      </c>
      <c r="H188" s="179">
        <v>-0.2343539793141739</v>
      </c>
      <c r="I188" s="36"/>
      <c r="J188" s="5"/>
    </row>
    <row r="189" spans="1:11" s="28" customFormat="1" ht="10.5" customHeight="1" x14ac:dyDescent="0.2">
      <c r="A189" s="24"/>
      <c r="B189" s="33" t="s">
        <v>307</v>
      </c>
      <c r="C189" s="289">
        <v>1731497.0199999998</v>
      </c>
      <c r="D189" s="289">
        <v>900589.3400000002</v>
      </c>
      <c r="E189" s="289">
        <v>2632086.36</v>
      </c>
      <c r="F189" s="290"/>
      <c r="G189" s="290">
        <v>12441.529999999999</v>
      </c>
      <c r="H189" s="179">
        <v>5.3137316766021847E-2</v>
      </c>
      <c r="I189" s="36"/>
      <c r="J189" s="5"/>
    </row>
    <row r="190" spans="1:11" s="28" customFormat="1" ht="10.5" customHeight="1" x14ac:dyDescent="0.2">
      <c r="A190" s="24"/>
      <c r="B190" s="33" t="s">
        <v>308</v>
      </c>
      <c r="C190" s="289">
        <v>2401965.5100000026</v>
      </c>
      <c r="D190" s="289">
        <v>981282.80999999947</v>
      </c>
      <c r="E190" s="289">
        <v>3383248.3200000017</v>
      </c>
      <c r="F190" s="290"/>
      <c r="G190" s="290">
        <v>16779.02</v>
      </c>
      <c r="H190" s="179">
        <v>3.049659205401789E-2</v>
      </c>
      <c r="I190" s="36"/>
      <c r="J190" s="5"/>
    </row>
    <row r="191" spans="1:11" s="28" customFormat="1" ht="10.5" customHeight="1" x14ac:dyDescent="0.2">
      <c r="A191" s="24"/>
      <c r="B191" s="33" t="s">
        <v>309</v>
      </c>
      <c r="C191" s="289">
        <v>9563441.5800000168</v>
      </c>
      <c r="D191" s="289">
        <v>8079585.3499999978</v>
      </c>
      <c r="E191" s="289">
        <v>17643026.930000015</v>
      </c>
      <c r="F191" s="290"/>
      <c r="G191" s="290">
        <v>117296.94</v>
      </c>
      <c r="H191" s="179">
        <v>0.14073731337347417</v>
      </c>
      <c r="I191" s="36"/>
      <c r="J191" s="5"/>
    </row>
    <row r="192" spans="1:11" ht="10.5" customHeight="1" x14ac:dyDescent="0.2">
      <c r="B192" s="33" t="s">
        <v>105</v>
      </c>
      <c r="C192" s="289">
        <v>3363420.47</v>
      </c>
      <c r="D192" s="289">
        <v>836042.45</v>
      </c>
      <c r="E192" s="289">
        <v>4199462.92</v>
      </c>
      <c r="F192" s="290"/>
      <c r="G192" s="290">
        <v>9537.07</v>
      </c>
      <c r="H192" s="179">
        <v>-2.0365864889640206E-2</v>
      </c>
      <c r="I192" s="34"/>
    </row>
    <row r="193" spans="1:10" ht="10.5" customHeight="1" x14ac:dyDescent="0.2">
      <c r="B193" s="16" t="s">
        <v>116</v>
      </c>
      <c r="C193" s="289">
        <v>18575651.959999997</v>
      </c>
      <c r="D193" s="289">
        <v>2360110.790000001</v>
      </c>
      <c r="E193" s="289">
        <v>20935762.749999996</v>
      </c>
      <c r="F193" s="290"/>
      <c r="G193" s="290">
        <v>62004.500000000007</v>
      </c>
      <c r="H193" s="179">
        <v>-6.6808535752827081E-2</v>
      </c>
      <c r="I193" s="34"/>
    </row>
    <row r="194" spans="1:10" ht="10.5" customHeight="1" x14ac:dyDescent="0.2">
      <c r="B194" s="16" t="s">
        <v>117</v>
      </c>
      <c r="C194" s="289">
        <v>10954770.130000046</v>
      </c>
      <c r="D194" s="289">
        <v>1974626.9999999995</v>
      </c>
      <c r="E194" s="289">
        <v>12929397.130000046</v>
      </c>
      <c r="F194" s="290"/>
      <c r="G194" s="290">
        <v>31929.510000000006</v>
      </c>
      <c r="H194" s="179">
        <v>-9.4287266346029019E-2</v>
      </c>
      <c r="I194" s="34"/>
    </row>
    <row r="195" spans="1:10" ht="10.5" customHeight="1" x14ac:dyDescent="0.2">
      <c r="B195" s="16" t="s">
        <v>118</v>
      </c>
      <c r="C195" s="289">
        <v>195963.70999999993</v>
      </c>
      <c r="D195" s="289">
        <v>4137812.79</v>
      </c>
      <c r="E195" s="289">
        <v>4333776.5</v>
      </c>
      <c r="F195" s="290"/>
      <c r="G195" s="290">
        <v>2625.16</v>
      </c>
      <c r="H195" s="179">
        <v>0.10451654730251314</v>
      </c>
      <c r="I195" s="34"/>
    </row>
    <row r="196" spans="1:10" s="28" customFormat="1" ht="10.5" customHeight="1" x14ac:dyDescent="0.2">
      <c r="A196" s="24"/>
      <c r="B196" s="16" t="s">
        <v>115</v>
      </c>
      <c r="C196" s="289">
        <v>1868575.9499999983</v>
      </c>
      <c r="D196" s="289">
        <v>2454117.4100000015</v>
      </c>
      <c r="E196" s="289">
        <v>4322693.3600000003</v>
      </c>
      <c r="F196" s="290"/>
      <c r="G196" s="290">
        <v>9731.0300000000007</v>
      </c>
      <c r="H196" s="179">
        <v>6.0909596771711483E-2</v>
      </c>
      <c r="I196" s="36"/>
      <c r="J196" s="5"/>
    </row>
    <row r="197" spans="1:10" s="28" customFormat="1" ht="10.5" customHeight="1" x14ac:dyDescent="0.2">
      <c r="A197" s="24"/>
      <c r="B197" s="16" t="s">
        <v>114</v>
      </c>
      <c r="C197" s="289">
        <v>16610.139999999989</v>
      </c>
      <c r="D197" s="289">
        <v>1927088.8200000024</v>
      </c>
      <c r="E197" s="289">
        <v>1943698.9600000023</v>
      </c>
      <c r="F197" s="290"/>
      <c r="G197" s="290">
        <v>5356.8000000000011</v>
      </c>
      <c r="H197" s="179">
        <v>0.10355632272421422</v>
      </c>
      <c r="I197" s="36"/>
      <c r="J197" s="5"/>
    </row>
    <row r="198" spans="1:10" s="28" customFormat="1" ht="10.5" customHeight="1" x14ac:dyDescent="0.2">
      <c r="A198" s="24"/>
      <c r="B198" s="16" t="s">
        <v>95</v>
      </c>
      <c r="C198" s="289">
        <v>173630.74000000008</v>
      </c>
      <c r="D198" s="289">
        <v>868957.34000000008</v>
      </c>
      <c r="E198" s="289">
        <v>1042588.0800000002</v>
      </c>
      <c r="F198" s="290"/>
      <c r="G198" s="290">
        <v>3483.1200000000003</v>
      </c>
      <c r="H198" s="179">
        <v>0.13566990192867423</v>
      </c>
      <c r="I198" s="36"/>
      <c r="J198" s="5"/>
    </row>
    <row r="199" spans="1:10" ht="10.5" customHeight="1" x14ac:dyDescent="0.2">
      <c r="B199" s="16" t="s">
        <v>381</v>
      </c>
      <c r="C199" s="289">
        <v>9230156.4400000013</v>
      </c>
      <c r="D199" s="289">
        <v>1267304.9350000008</v>
      </c>
      <c r="E199" s="289">
        <v>10497461.375000002</v>
      </c>
      <c r="F199" s="290"/>
      <c r="G199" s="290">
        <v>53001.749999999971</v>
      </c>
      <c r="H199" s="179">
        <v>0.6936379003962998</v>
      </c>
      <c r="I199" s="20"/>
    </row>
    <row r="200" spans="1:10" ht="10.5" customHeight="1" x14ac:dyDescent="0.2">
      <c r="B200" s="16" t="s">
        <v>418</v>
      </c>
      <c r="C200" s="289"/>
      <c r="D200" s="289">
        <v>2435</v>
      </c>
      <c r="E200" s="289">
        <v>2435</v>
      </c>
      <c r="F200" s="290"/>
      <c r="G200" s="290"/>
      <c r="H200" s="179"/>
      <c r="I200" s="34"/>
    </row>
    <row r="201" spans="1:10" ht="10.5" customHeight="1" x14ac:dyDescent="0.2">
      <c r="B201" s="16" t="s">
        <v>441</v>
      </c>
      <c r="C201" s="289"/>
      <c r="D201" s="289">
        <v>463487.2350000001</v>
      </c>
      <c r="E201" s="289">
        <v>463487.2350000001</v>
      </c>
      <c r="F201" s="290"/>
      <c r="G201" s="290"/>
      <c r="H201" s="179">
        <v>0.20044583907257363</v>
      </c>
      <c r="I201" s="34"/>
    </row>
    <row r="202" spans="1:10" ht="10.5" customHeight="1" x14ac:dyDescent="0.2">
      <c r="B202" s="16" t="s">
        <v>346</v>
      </c>
      <c r="C202" s="289"/>
      <c r="D202" s="289"/>
      <c r="E202" s="289"/>
      <c r="F202" s="290"/>
      <c r="G202" s="290"/>
      <c r="H202" s="179"/>
      <c r="I202" s="20"/>
    </row>
    <row r="203" spans="1:10" ht="10.5" customHeight="1" x14ac:dyDescent="0.2">
      <c r="B203" s="16" t="s">
        <v>350</v>
      </c>
      <c r="C203" s="289"/>
      <c r="D203" s="289">
        <v>383876.45062800002</v>
      </c>
      <c r="E203" s="289">
        <v>383876.45062800002</v>
      </c>
      <c r="F203" s="290"/>
      <c r="G203" s="290"/>
      <c r="H203" s="179"/>
      <c r="I203" s="20"/>
    </row>
    <row r="204" spans="1:10" ht="10.5" customHeight="1" x14ac:dyDescent="0.2">
      <c r="B204" s="16" t="s">
        <v>313</v>
      </c>
      <c r="C204" s="289"/>
      <c r="D204" s="289"/>
      <c r="E204" s="289"/>
      <c r="F204" s="290"/>
      <c r="G204" s="290"/>
      <c r="H204" s="179"/>
      <c r="I204" s="20"/>
    </row>
    <row r="205" spans="1:10" ht="10.5" customHeight="1" x14ac:dyDescent="0.2">
      <c r="B205" s="16" t="s">
        <v>351</v>
      </c>
      <c r="C205" s="289"/>
      <c r="D205" s="289"/>
      <c r="E205" s="289"/>
      <c r="F205" s="290"/>
      <c r="G205" s="290"/>
      <c r="H205" s="179"/>
      <c r="I205" s="20"/>
    </row>
    <row r="206" spans="1:10" ht="10.5" customHeight="1" x14ac:dyDescent="0.2">
      <c r="B206" s="269" t="s">
        <v>412</v>
      </c>
      <c r="C206" s="289"/>
      <c r="D206" s="289"/>
      <c r="E206" s="289"/>
      <c r="F206" s="290"/>
      <c r="G206" s="290"/>
      <c r="H206" s="179"/>
      <c r="I206" s="34"/>
    </row>
    <row r="207" spans="1:10" ht="10.5" customHeight="1" x14ac:dyDescent="0.2">
      <c r="B207" s="16" t="s">
        <v>100</v>
      </c>
      <c r="C207" s="289">
        <v>68903.49000000002</v>
      </c>
      <c r="D207" s="289">
        <v>408880.51999999996</v>
      </c>
      <c r="E207" s="289">
        <v>477784.00999999995</v>
      </c>
      <c r="F207" s="290"/>
      <c r="G207" s="290">
        <v>1607.98</v>
      </c>
      <c r="H207" s="179">
        <v>0.14783245918890175</v>
      </c>
      <c r="I207" s="34"/>
    </row>
    <row r="208" spans="1:10" ht="10.5" customHeight="1" x14ac:dyDescent="0.2">
      <c r="B208" s="16" t="s">
        <v>388</v>
      </c>
      <c r="C208" s="289">
        <v>733.47660000000042</v>
      </c>
      <c r="D208" s="289">
        <v>20542.497420000003</v>
      </c>
      <c r="E208" s="289">
        <v>21275.974020000005</v>
      </c>
      <c r="F208" s="290"/>
      <c r="G208" s="290">
        <v>48.601149999999997</v>
      </c>
      <c r="H208" s="179">
        <v>0.53176000692417547</v>
      </c>
      <c r="I208" s="34"/>
    </row>
    <row r="209" spans="1:10" ht="10.5" customHeight="1" x14ac:dyDescent="0.2">
      <c r="B209" s="16" t="s">
        <v>94</v>
      </c>
      <c r="C209" s="289">
        <v>709.49999999999989</v>
      </c>
      <c r="D209" s="289">
        <v>18748</v>
      </c>
      <c r="E209" s="289">
        <v>19457.5</v>
      </c>
      <c r="F209" s="290"/>
      <c r="G209" s="290"/>
      <c r="H209" s="179">
        <v>-0.40356899165686289</v>
      </c>
      <c r="I209" s="34"/>
    </row>
    <row r="210" spans="1:10" ht="10.5" customHeight="1" x14ac:dyDescent="0.2">
      <c r="B210" s="16" t="s">
        <v>92</v>
      </c>
      <c r="C210" s="289">
        <v>25496.350000000002</v>
      </c>
      <c r="D210" s="289">
        <v>4603.4600000000009</v>
      </c>
      <c r="E210" s="289">
        <v>30099.810000000005</v>
      </c>
      <c r="F210" s="290"/>
      <c r="G210" s="290">
        <v>70</v>
      </c>
      <c r="H210" s="179">
        <v>-4.6850898989940659E-2</v>
      </c>
      <c r="I210" s="34"/>
    </row>
    <row r="211" spans="1:10" s="28" customFormat="1" ht="10.5" customHeight="1" x14ac:dyDescent="0.2">
      <c r="A211" s="24"/>
      <c r="B211" s="16" t="s">
        <v>93</v>
      </c>
      <c r="C211" s="289">
        <v>25271.840000000007</v>
      </c>
      <c r="D211" s="289">
        <v>2734</v>
      </c>
      <c r="E211" s="289">
        <v>28005.840000000007</v>
      </c>
      <c r="F211" s="290"/>
      <c r="G211" s="290"/>
      <c r="H211" s="179">
        <v>5.2664980085519453E-3</v>
      </c>
      <c r="I211" s="27"/>
      <c r="J211" s="5"/>
    </row>
    <row r="212" spans="1:10" ht="10.5" customHeight="1" x14ac:dyDescent="0.2">
      <c r="B212" s="16" t="s">
        <v>303</v>
      </c>
      <c r="C212" s="289"/>
      <c r="D212" s="289"/>
      <c r="E212" s="289"/>
      <c r="F212" s="290"/>
      <c r="G212" s="290"/>
      <c r="H212" s="179"/>
      <c r="I212" s="34"/>
    </row>
    <row r="213" spans="1:10" ht="10.5" customHeight="1" x14ac:dyDescent="0.2">
      <c r="B213" s="16" t="s">
        <v>123</v>
      </c>
      <c r="C213" s="289">
        <v>102416.83000000006</v>
      </c>
      <c r="D213" s="289">
        <v>9980.14</v>
      </c>
      <c r="E213" s="289">
        <v>112396.97000000006</v>
      </c>
      <c r="F213" s="290"/>
      <c r="G213" s="290">
        <v>135.04000000000002</v>
      </c>
      <c r="H213" s="179">
        <v>0.11673471082895315</v>
      </c>
      <c r="I213" s="34"/>
    </row>
    <row r="214" spans="1:10" ht="10.5" customHeight="1" x14ac:dyDescent="0.2">
      <c r="B214" s="16" t="s">
        <v>107</v>
      </c>
      <c r="C214" s="289"/>
      <c r="D214" s="289">
        <v>500</v>
      </c>
      <c r="E214" s="289">
        <v>500</v>
      </c>
      <c r="F214" s="290"/>
      <c r="G214" s="290"/>
      <c r="H214" s="179"/>
      <c r="I214" s="20"/>
    </row>
    <row r="215" spans="1:10" ht="10.5" customHeight="1" x14ac:dyDescent="0.2">
      <c r="B215" s="33" t="s">
        <v>110</v>
      </c>
      <c r="C215" s="289"/>
      <c r="D215" s="289"/>
      <c r="E215" s="289"/>
      <c r="F215" s="290"/>
      <c r="G215" s="290"/>
      <c r="H215" s="179"/>
      <c r="I215" s="34"/>
    </row>
    <row r="216" spans="1:10" ht="10.5" customHeight="1" x14ac:dyDescent="0.2">
      <c r="B216" s="33" t="s">
        <v>109</v>
      </c>
      <c r="C216" s="289"/>
      <c r="D216" s="289"/>
      <c r="E216" s="289"/>
      <c r="F216" s="290"/>
      <c r="G216" s="290"/>
      <c r="H216" s="179"/>
      <c r="I216" s="34"/>
    </row>
    <row r="217" spans="1:10" ht="10.5" customHeight="1" x14ac:dyDescent="0.2">
      <c r="B217" s="33" t="s">
        <v>111</v>
      </c>
      <c r="C217" s="289"/>
      <c r="D217" s="289">
        <v>500</v>
      </c>
      <c r="E217" s="289">
        <v>500</v>
      </c>
      <c r="F217" s="290"/>
      <c r="G217" s="290"/>
      <c r="H217" s="179"/>
      <c r="I217" s="34"/>
    </row>
    <row r="218" spans="1:10" ht="10.5" customHeight="1" x14ac:dyDescent="0.2">
      <c r="B218" s="33" t="s">
        <v>112</v>
      </c>
      <c r="C218" s="289"/>
      <c r="D218" s="289"/>
      <c r="E218" s="289"/>
      <c r="F218" s="290"/>
      <c r="G218" s="290"/>
      <c r="H218" s="179"/>
      <c r="I218" s="34"/>
    </row>
    <row r="219" spans="1:10" s="28" customFormat="1" ht="10.5" customHeight="1" x14ac:dyDescent="0.2">
      <c r="A219" s="24"/>
      <c r="B219" s="16" t="s">
        <v>256</v>
      </c>
      <c r="C219" s="289">
        <v>5478.9</v>
      </c>
      <c r="D219" s="289">
        <v>156</v>
      </c>
      <c r="E219" s="289">
        <v>5634.9</v>
      </c>
      <c r="F219" s="290"/>
      <c r="G219" s="290"/>
      <c r="H219" s="179">
        <v>0.87604874151018763</v>
      </c>
      <c r="I219" s="47"/>
      <c r="J219" s="5"/>
    </row>
    <row r="220" spans="1:10" s="28" customFormat="1" ht="10.5" customHeight="1" x14ac:dyDescent="0.2">
      <c r="A220" s="24"/>
      <c r="B220" s="16" t="s">
        <v>96</v>
      </c>
      <c r="C220" s="289"/>
      <c r="D220" s="289"/>
      <c r="E220" s="289"/>
      <c r="F220" s="290"/>
      <c r="G220" s="290"/>
      <c r="H220" s="179"/>
      <c r="I220" s="47"/>
      <c r="J220" s="5"/>
    </row>
    <row r="221" spans="1:10" s="28" customFormat="1" ht="10.5" customHeight="1" x14ac:dyDescent="0.2">
      <c r="A221" s="24"/>
      <c r="B221" s="16" t="s">
        <v>103</v>
      </c>
      <c r="C221" s="295"/>
      <c r="D221" s="295"/>
      <c r="E221" s="295"/>
      <c r="F221" s="296"/>
      <c r="G221" s="296"/>
      <c r="H221" s="190"/>
      <c r="I221" s="47"/>
      <c r="J221" s="5"/>
    </row>
    <row r="222" spans="1:10" s="28" customFormat="1" ht="10.5" customHeight="1" x14ac:dyDescent="0.2">
      <c r="A222" s="24"/>
      <c r="B222" s="16" t="s">
        <v>91</v>
      </c>
      <c r="C222" s="295">
        <v>10966.92</v>
      </c>
      <c r="D222" s="295">
        <v>5082.24</v>
      </c>
      <c r="E222" s="295">
        <v>16049.16</v>
      </c>
      <c r="F222" s="296"/>
      <c r="G222" s="296">
        <v>500</v>
      </c>
      <c r="H222" s="190">
        <v>0.30646035723181986</v>
      </c>
      <c r="I222" s="47"/>
      <c r="J222" s="5"/>
    </row>
    <row r="223" spans="1:10" s="28" customFormat="1" ht="10.5" customHeight="1" x14ac:dyDescent="0.2">
      <c r="A223" s="24"/>
      <c r="B223" s="269" t="s">
        <v>382</v>
      </c>
      <c r="C223" s="295"/>
      <c r="D223" s="295"/>
      <c r="E223" s="295"/>
      <c r="F223" s="296"/>
      <c r="G223" s="296"/>
      <c r="H223" s="190"/>
      <c r="I223" s="47"/>
      <c r="J223" s="5"/>
    </row>
    <row r="224" spans="1:10" s="28" customFormat="1" ht="10.5" customHeight="1" x14ac:dyDescent="0.2">
      <c r="A224" s="24"/>
      <c r="B224" s="268" t="s">
        <v>255</v>
      </c>
      <c r="C224" s="295"/>
      <c r="D224" s="295">
        <v>150</v>
      </c>
      <c r="E224" s="295">
        <v>150</v>
      </c>
      <c r="F224" s="296"/>
      <c r="G224" s="296"/>
      <c r="H224" s="190">
        <v>0</v>
      </c>
      <c r="I224" s="47"/>
      <c r="J224" s="5"/>
    </row>
    <row r="225" spans="1:11" s="28" customFormat="1" ht="10.5" customHeight="1" x14ac:dyDescent="0.2">
      <c r="A225" s="24"/>
      <c r="B225" s="16" t="s">
        <v>411</v>
      </c>
      <c r="C225" s="295"/>
      <c r="D225" s="295"/>
      <c r="E225" s="295"/>
      <c r="F225" s="296"/>
      <c r="G225" s="296"/>
      <c r="H225" s="190"/>
      <c r="I225" s="47"/>
      <c r="J225" s="5"/>
    </row>
    <row r="226" spans="1:11" s="28" customFormat="1" ht="10.5" customHeight="1" x14ac:dyDescent="0.2">
      <c r="A226" s="24"/>
      <c r="B226" s="16" t="s">
        <v>97</v>
      </c>
      <c r="C226" s="295"/>
      <c r="D226" s="295"/>
      <c r="E226" s="295"/>
      <c r="F226" s="296"/>
      <c r="G226" s="296"/>
      <c r="H226" s="190"/>
      <c r="I226" s="47"/>
      <c r="J226" s="5"/>
    </row>
    <row r="227" spans="1:11" s="28" customFormat="1" ht="10.5" customHeight="1" x14ac:dyDescent="0.2">
      <c r="A227" s="24"/>
      <c r="B227" s="16" t="s">
        <v>380</v>
      </c>
      <c r="C227" s="295"/>
      <c r="D227" s="295"/>
      <c r="E227" s="295"/>
      <c r="F227" s="296"/>
      <c r="G227" s="296"/>
      <c r="H227" s="190"/>
      <c r="I227" s="47"/>
      <c r="J227" s="5"/>
    </row>
    <row r="228" spans="1:11" s="28" customFormat="1" ht="10.5" customHeight="1" x14ac:dyDescent="0.2">
      <c r="A228" s="24"/>
      <c r="B228" s="16" t="s">
        <v>419</v>
      </c>
      <c r="C228" s="295"/>
      <c r="D228" s="295">
        <v>127412.27925200001</v>
      </c>
      <c r="E228" s="295">
        <v>127412.27925200001</v>
      </c>
      <c r="F228" s="296"/>
      <c r="G228" s="296"/>
      <c r="H228" s="190"/>
      <c r="I228" s="47"/>
      <c r="J228" s="5"/>
    </row>
    <row r="229" spans="1:11" s="28" customFormat="1" ht="10.5" customHeight="1" x14ac:dyDescent="0.2">
      <c r="A229" s="24"/>
      <c r="B229" s="16" t="s">
        <v>491</v>
      </c>
      <c r="C229" s="295"/>
      <c r="D229" s="295"/>
      <c r="E229" s="295"/>
      <c r="F229" s="296"/>
      <c r="G229" s="296"/>
      <c r="H229" s="190"/>
      <c r="I229" s="47"/>
      <c r="J229" s="5"/>
    </row>
    <row r="230" spans="1:11" s="28" customFormat="1" ht="10.5" customHeight="1" x14ac:dyDescent="0.2">
      <c r="A230" s="24"/>
      <c r="B230" s="16" t="s">
        <v>489</v>
      </c>
      <c r="C230" s="295"/>
      <c r="D230" s="295">
        <v>7371.2</v>
      </c>
      <c r="E230" s="295">
        <v>7371.2</v>
      </c>
      <c r="F230" s="296"/>
      <c r="G230" s="296"/>
      <c r="H230" s="190"/>
      <c r="I230" s="47"/>
      <c r="J230" s="5"/>
    </row>
    <row r="231" spans="1:11" s="28" customFormat="1" ht="10.5" customHeight="1" x14ac:dyDescent="0.2">
      <c r="A231" s="24"/>
      <c r="B231" s="16" t="s">
        <v>374</v>
      </c>
      <c r="C231" s="295">
        <v>15967.8</v>
      </c>
      <c r="D231" s="295">
        <v>10141.500000000005</v>
      </c>
      <c r="E231" s="295">
        <v>26109.300000000003</v>
      </c>
      <c r="F231" s="296"/>
      <c r="G231" s="296">
        <v>153</v>
      </c>
      <c r="H231" s="190">
        <v>0.41949587136358613</v>
      </c>
      <c r="I231" s="47"/>
      <c r="J231" s="5"/>
    </row>
    <row r="232" spans="1:11" s="28" customFormat="1" ht="10.5" customHeight="1" x14ac:dyDescent="0.2">
      <c r="A232" s="24"/>
      <c r="B232" s="16" t="s">
        <v>420</v>
      </c>
      <c r="C232" s="295"/>
      <c r="D232" s="295">
        <v>69262.5</v>
      </c>
      <c r="E232" s="295">
        <v>69262.5</v>
      </c>
      <c r="F232" s="296"/>
      <c r="G232" s="296"/>
      <c r="H232" s="190">
        <v>0.54319613421317325</v>
      </c>
      <c r="I232" s="47"/>
      <c r="J232" s="5"/>
    </row>
    <row r="233" spans="1:11" s="28" customFormat="1" ht="10.5" customHeight="1" x14ac:dyDescent="0.2">
      <c r="A233" s="24"/>
      <c r="B233" s="574" t="s">
        <v>460</v>
      </c>
      <c r="C233" s="295"/>
      <c r="D233" s="295"/>
      <c r="E233" s="295"/>
      <c r="F233" s="296"/>
      <c r="G233" s="296"/>
      <c r="H233" s="190"/>
      <c r="I233" s="47"/>
      <c r="J233" s="5"/>
    </row>
    <row r="234" spans="1:11" s="28" customFormat="1" ht="10.5" hidden="1" customHeight="1" x14ac:dyDescent="0.2">
      <c r="A234" s="24"/>
      <c r="B234" s="574"/>
      <c r="C234" s="295"/>
      <c r="D234" s="295"/>
      <c r="E234" s="295"/>
      <c r="F234" s="296"/>
      <c r="G234" s="296"/>
      <c r="H234" s="190"/>
      <c r="I234" s="47"/>
      <c r="J234" s="5"/>
    </row>
    <row r="235" spans="1:11" s="28" customFormat="1" ht="10.5" customHeight="1" x14ac:dyDescent="0.2">
      <c r="A235" s="24"/>
      <c r="B235" s="16" t="s">
        <v>99</v>
      </c>
      <c r="C235" s="295">
        <v>38308.240000000005</v>
      </c>
      <c r="D235" s="295">
        <v>149844.08390200004</v>
      </c>
      <c r="E235" s="295">
        <v>188152.32390200006</v>
      </c>
      <c r="F235" s="296"/>
      <c r="G235" s="296">
        <v>499.95757200000003</v>
      </c>
      <c r="H235" s="190">
        <v>0.31989472085724602</v>
      </c>
      <c r="I235" s="47"/>
      <c r="J235" s="5"/>
    </row>
    <row r="236" spans="1:11" s="28" customFormat="1" ht="10.5" customHeight="1" x14ac:dyDescent="0.2">
      <c r="A236" s="24"/>
      <c r="B236" s="16" t="s">
        <v>283</v>
      </c>
      <c r="C236" s="295"/>
      <c r="D236" s="295">
        <v>-96048</v>
      </c>
      <c r="E236" s="295">
        <v>-96048</v>
      </c>
      <c r="F236" s="296"/>
      <c r="G236" s="296">
        <v>-288</v>
      </c>
      <c r="H236" s="190">
        <v>0.18965517241379315</v>
      </c>
      <c r="I236" s="47"/>
      <c r="J236" s="5"/>
    </row>
    <row r="237" spans="1:11" s="28" customFormat="1" ht="12.75" customHeight="1" x14ac:dyDescent="0.2">
      <c r="A237" s="24"/>
      <c r="B237" s="16" t="s">
        <v>279</v>
      </c>
      <c r="C237" s="295">
        <v>15</v>
      </c>
      <c r="D237" s="295">
        <v>-1550758</v>
      </c>
      <c r="E237" s="295">
        <v>-1550743</v>
      </c>
      <c r="F237" s="296"/>
      <c r="G237" s="296">
        <v>-6469</v>
      </c>
      <c r="H237" s="190">
        <v>0.1779330722866399</v>
      </c>
      <c r="I237" s="47"/>
    </row>
    <row r="238" spans="1:11" ht="10.5" customHeight="1" x14ac:dyDescent="0.2">
      <c r="B238" s="35" t="s">
        <v>245</v>
      </c>
      <c r="C238" s="297">
        <v>78418430.230000064</v>
      </c>
      <c r="D238" s="297">
        <v>40480086.481032014</v>
      </c>
      <c r="E238" s="297">
        <v>118898516.71103209</v>
      </c>
      <c r="F238" s="298"/>
      <c r="G238" s="298">
        <v>450624.18757200002</v>
      </c>
      <c r="H238" s="180">
        <v>0.10126648093313251</v>
      </c>
      <c r="I238" s="47"/>
      <c r="K238" s="209" t="b">
        <f>IF(ABS(E238-SUM(E182:E184,E193:E214,E219:E237))&lt;0.001,TRUE,FALSE)</f>
        <v>1</v>
      </c>
    </row>
    <row r="239" spans="1:11" ht="10.5" customHeight="1" x14ac:dyDescent="0.2">
      <c r="B239" s="35"/>
      <c r="C239" s="297"/>
      <c r="D239" s="297"/>
      <c r="E239" s="297"/>
      <c r="F239" s="298"/>
      <c r="G239" s="298"/>
      <c r="H239" s="180"/>
      <c r="I239" s="47"/>
      <c r="K239" s="209"/>
    </row>
    <row r="240" spans="1:11" ht="10.5" customHeight="1" x14ac:dyDescent="0.2">
      <c r="B240" s="31" t="s">
        <v>278</v>
      </c>
      <c r="C240" s="297"/>
      <c r="D240" s="297"/>
      <c r="E240" s="297"/>
      <c r="F240" s="298"/>
      <c r="G240" s="298"/>
      <c r="H240" s="180"/>
      <c r="I240" s="47"/>
    </row>
    <row r="241" spans="2:9" ht="10.5" customHeight="1" x14ac:dyDescent="0.2">
      <c r="B241" s="16" t="s">
        <v>22</v>
      </c>
      <c r="C241" s="295">
        <v>439278255.6000008</v>
      </c>
      <c r="D241" s="295">
        <v>239772080.50919962</v>
      </c>
      <c r="E241" s="295">
        <v>679050336.1092006</v>
      </c>
      <c r="F241" s="296">
        <v>28734400.389999971</v>
      </c>
      <c r="G241" s="296">
        <v>3919923.9652500018</v>
      </c>
      <c r="H241" s="190">
        <v>6.4483706365181748E-2</v>
      </c>
      <c r="I241" s="47"/>
    </row>
    <row r="242" spans="2:9" ht="10.5" customHeight="1" x14ac:dyDescent="0.2">
      <c r="B242" s="16" t="s">
        <v>387</v>
      </c>
      <c r="C242" s="295">
        <v>43271.135676999977</v>
      </c>
      <c r="D242" s="295">
        <v>135953.28080199988</v>
      </c>
      <c r="E242" s="295">
        <v>179224.41647899989</v>
      </c>
      <c r="F242" s="296">
        <v>4129.2080999999998</v>
      </c>
      <c r="G242" s="296">
        <v>809.50805000000003</v>
      </c>
      <c r="H242" s="190"/>
      <c r="I242" s="47"/>
    </row>
    <row r="243" spans="2:9" ht="10.5" customHeight="1" x14ac:dyDescent="0.2">
      <c r="B243" s="16" t="s">
        <v>104</v>
      </c>
      <c r="C243" s="295">
        <v>308914329.64000016</v>
      </c>
      <c r="D243" s="295">
        <v>561242940.33999956</v>
      </c>
      <c r="E243" s="295">
        <v>870157269.97999966</v>
      </c>
      <c r="F243" s="296">
        <v>282531609.65999973</v>
      </c>
      <c r="G243" s="296">
        <v>5354722.42</v>
      </c>
      <c r="H243" s="190">
        <v>3.5652745477698033E-2</v>
      </c>
      <c r="I243" s="47"/>
    </row>
    <row r="244" spans="2:9" ht="10.5" customHeight="1" x14ac:dyDescent="0.2">
      <c r="B244" s="33" t="s">
        <v>106</v>
      </c>
      <c r="C244" s="295">
        <v>284156108.08000016</v>
      </c>
      <c r="D244" s="295">
        <v>554611765.04999959</v>
      </c>
      <c r="E244" s="295">
        <v>838767873.12999976</v>
      </c>
      <c r="F244" s="296">
        <v>278403273.78999966</v>
      </c>
      <c r="G244" s="296">
        <v>5143880.959999999</v>
      </c>
      <c r="H244" s="190">
        <v>3.9290646343541402E-2</v>
      </c>
      <c r="I244" s="47"/>
    </row>
    <row r="245" spans="2:9" ht="10.5" customHeight="1" x14ac:dyDescent="0.2">
      <c r="B245" s="33" t="s">
        <v>304</v>
      </c>
      <c r="C245" s="295">
        <v>7559981.4799999986</v>
      </c>
      <c r="D245" s="295">
        <v>136326146.05000001</v>
      </c>
      <c r="E245" s="295">
        <v>143886127.53</v>
      </c>
      <c r="F245" s="296">
        <v>114451112.77000001</v>
      </c>
      <c r="G245" s="296">
        <v>935112.81999999983</v>
      </c>
      <c r="H245" s="190">
        <v>7.3087846175450721E-2</v>
      </c>
      <c r="I245" s="47"/>
    </row>
    <row r="246" spans="2:9" ht="10.5" customHeight="1" x14ac:dyDescent="0.2">
      <c r="B246" s="33" t="s">
        <v>305</v>
      </c>
      <c r="C246" s="295">
        <v>33692.54000000003</v>
      </c>
      <c r="D246" s="295">
        <v>46231.149999999994</v>
      </c>
      <c r="E246" s="295">
        <v>79923.690000000031</v>
      </c>
      <c r="F246" s="296">
        <v>72587.61000000003</v>
      </c>
      <c r="G246" s="296">
        <v>138.24</v>
      </c>
      <c r="H246" s="190">
        <v>-0.142233671934338</v>
      </c>
      <c r="I246" s="47"/>
    </row>
    <row r="247" spans="2:9" ht="10.5" customHeight="1" x14ac:dyDescent="0.2">
      <c r="B247" s="33" t="s">
        <v>306</v>
      </c>
      <c r="C247" s="295">
        <v>410835.64000000019</v>
      </c>
      <c r="D247" s="295">
        <v>60040043.239999883</v>
      </c>
      <c r="E247" s="295">
        <v>60450878.879999876</v>
      </c>
      <c r="F247" s="296">
        <v>58821529.629999876</v>
      </c>
      <c r="G247" s="296">
        <v>374653.66</v>
      </c>
      <c r="H247" s="190">
        <v>6.9340414750616919E-2</v>
      </c>
      <c r="I247" s="47"/>
    </row>
    <row r="248" spans="2:9" ht="10.5" customHeight="1" x14ac:dyDescent="0.2">
      <c r="B248" s="33" t="s">
        <v>307</v>
      </c>
      <c r="C248" s="295">
        <v>68989323.830000117</v>
      </c>
      <c r="D248" s="295">
        <v>53675967.659999914</v>
      </c>
      <c r="E248" s="295">
        <v>122665291.49000004</v>
      </c>
      <c r="F248" s="296">
        <v>5900102.1000000015</v>
      </c>
      <c r="G248" s="296">
        <v>783385.51</v>
      </c>
      <c r="H248" s="190">
        <v>3.1562355881797899E-4</v>
      </c>
      <c r="I248" s="47"/>
    </row>
    <row r="249" spans="2:9" ht="10.5" customHeight="1" x14ac:dyDescent="0.2">
      <c r="B249" s="33" t="s">
        <v>308</v>
      </c>
      <c r="C249" s="295">
        <v>91543446.330000013</v>
      </c>
      <c r="D249" s="295">
        <v>79884454.99999994</v>
      </c>
      <c r="E249" s="295">
        <v>171427901.32999995</v>
      </c>
      <c r="F249" s="296">
        <v>24576443.459999949</v>
      </c>
      <c r="G249" s="296">
        <v>975110.6399999999</v>
      </c>
      <c r="H249" s="190">
        <v>4.4439876295107261E-2</v>
      </c>
      <c r="I249" s="47"/>
    </row>
    <row r="250" spans="2:9" ht="10.5" customHeight="1" x14ac:dyDescent="0.2">
      <c r="B250" s="33" t="s">
        <v>309</v>
      </c>
      <c r="C250" s="295">
        <v>115618828.26000011</v>
      </c>
      <c r="D250" s="295">
        <v>224638921.94999981</v>
      </c>
      <c r="E250" s="295">
        <v>340257750.20999986</v>
      </c>
      <c r="F250" s="296">
        <v>74581498.219999865</v>
      </c>
      <c r="G250" s="296">
        <v>2075480.0899999999</v>
      </c>
      <c r="H250" s="190">
        <v>3.2374872852254599E-2</v>
      </c>
      <c r="I250" s="47"/>
    </row>
    <row r="251" spans="2:9" ht="10.5" customHeight="1" x14ac:dyDescent="0.2">
      <c r="B251" s="33" t="s">
        <v>105</v>
      </c>
      <c r="C251" s="295">
        <v>24758221.559999947</v>
      </c>
      <c r="D251" s="295">
        <v>6631175.2899999991</v>
      </c>
      <c r="E251" s="295">
        <v>31389396.849999946</v>
      </c>
      <c r="F251" s="296">
        <v>4128335.8700000029</v>
      </c>
      <c r="G251" s="296">
        <v>210841.46000000005</v>
      </c>
      <c r="H251" s="190">
        <v>-5.2931044868975374E-2</v>
      </c>
      <c r="I251" s="47"/>
    </row>
    <row r="252" spans="2:9" ht="10.5" customHeight="1" x14ac:dyDescent="0.2">
      <c r="B252" s="16" t="s">
        <v>116</v>
      </c>
      <c r="C252" s="295">
        <v>116521529.09999996</v>
      </c>
      <c r="D252" s="295">
        <v>12683360.310000001</v>
      </c>
      <c r="E252" s="295">
        <v>129204889.40999997</v>
      </c>
      <c r="F252" s="296">
        <v>138006.83999999997</v>
      </c>
      <c r="G252" s="296">
        <v>961837.58000000042</v>
      </c>
      <c r="H252" s="190">
        <v>-0.12746843805822883</v>
      </c>
      <c r="I252" s="47"/>
    </row>
    <row r="253" spans="2:9" ht="10.5" customHeight="1" x14ac:dyDescent="0.2">
      <c r="B253" s="16" t="s">
        <v>117</v>
      </c>
      <c r="C253" s="295">
        <v>62975530.429999761</v>
      </c>
      <c r="D253" s="295">
        <v>8723852.3800000064</v>
      </c>
      <c r="E253" s="295">
        <v>71699382.809999764</v>
      </c>
      <c r="F253" s="296">
        <v>4170.34</v>
      </c>
      <c r="G253" s="296">
        <v>451526.66</v>
      </c>
      <c r="H253" s="190">
        <v>-0.16211451139153843</v>
      </c>
      <c r="I253" s="47"/>
    </row>
    <row r="254" spans="2:9" ht="10.5" customHeight="1" x14ac:dyDescent="0.2">
      <c r="B254" s="16" t="s">
        <v>118</v>
      </c>
      <c r="C254" s="295">
        <v>2026194.050000001</v>
      </c>
      <c r="D254" s="295">
        <v>43297955.699999996</v>
      </c>
      <c r="E254" s="295">
        <v>45324149.75</v>
      </c>
      <c r="F254" s="296"/>
      <c r="G254" s="296">
        <v>215696.28</v>
      </c>
      <c r="H254" s="190">
        <v>7.9715936467394943E-3</v>
      </c>
      <c r="I254" s="47"/>
    </row>
    <row r="255" spans="2:9" ht="10.5" customHeight="1" x14ac:dyDescent="0.2">
      <c r="B255" s="16" t="s">
        <v>100</v>
      </c>
      <c r="C255" s="295">
        <v>9192728.3299999814</v>
      </c>
      <c r="D255" s="295">
        <v>41380595.319100037</v>
      </c>
      <c r="E255" s="295">
        <v>50573323.649100013</v>
      </c>
      <c r="F255" s="296">
        <v>20427.409999999993</v>
      </c>
      <c r="G255" s="296">
        <v>164886.17000000001</v>
      </c>
      <c r="H255" s="190">
        <v>-1.7804949733843278E-2</v>
      </c>
      <c r="I255" s="47"/>
    </row>
    <row r="256" spans="2:9" ht="10.5" customHeight="1" x14ac:dyDescent="0.2">
      <c r="B256" s="16" t="s">
        <v>388</v>
      </c>
      <c r="C256" s="295">
        <v>6043.7743229999978</v>
      </c>
      <c r="D256" s="295">
        <v>41647.819198000027</v>
      </c>
      <c r="E256" s="295">
        <v>47691.593521000024</v>
      </c>
      <c r="F256" s="296">
        <v>913.79189999999994</v>
      </c>
      <c r="G256" s="296">
        <v>152.99194999999995</v>
      </c>
      <c r="H256" s="190"/>
      <c r="I256" s="20"/>
    </row>
    <row r="257" spans="2:9" ht="10.5" customHeight="1" x14ac:dyDescent="0.2">
      <c r="B257" s="16" t="s">
        <v>107</v>
      </c>
      <c r="C257" s="295"/>
      <c r="D257" s="295">
        <v>152639459.23999989</v>
      </c>
      <c r="E257" s="295">
        <v>152639459.23999989</v>
      </c>
      <c r="F257" s="296">
        <v>151243307.6399999</v>
      </c>
      <c r="G257" s="296">
        <v>809324.74000000011</v>
      </c>
      <c r="H257" s="190">
        <v>0.1012364982966043</v>
      </c>
      <c r="I257" s="47"/>
    </row>
    <row r="258" spans="2:9" ht="10.5" customHeight="1" x14ac:dyDescent="0.2">
      <c r="B258" s="33" t="s">
        <v>110</v>
      </c>
      <c r="C258" s="289"/>
      <c r="D258" s="289">
        <v>42742342.469999976</v>
      </c>
      <c r="E258" s="289">
        <v>42742342.469999976</v>
      </c>
      <c r="F258" s="290">
        <v>42742342.469999976</v>
      </c>
      <c r="G258" s="290">
        <v>226435.74000000005</v>
      </c>
      <c r="H258" s="179">
        <v>6.9366594397325398E-2</v>
      </c>
      <c r="I258" s="47"/>
    </row>
    <row r="259" spans="2:9" ht="10.5" customHeight="1" x14ac:dyDescent="0.2">
      <c r="B259" s="33" t="s">
        <v>109</v>
      </c>
      <c r="C259" s="295"/>
      <c r="D259" s="295">
        <v>78408315.169999912</v>
      </c>
      <c r="E259" s="295">
        <v>78408315.169999912</v>
      </c>
      <c r="F259" s="296">
        <v>78408315.169999912</v>
      </c>
      <c r="G259" s="296">
        <v>418089.00000000006</v>
      </c>
      <c r="H259" s="190">
        <v>8.7851741178025966E-2</v>
      </c>
      <c r="I259" s="47"/>
    </row>
    <row r="260" spans="2:9" ht="10.5" customHeight="1" x14ac:dyDescent="0.2">
      <c r="B260" s="33" t="s">
        <v>112</v>
      </c>
      <c r="C260" s="295"/>
      <c r="D260" s="295">
        <v>31166750</v>
      </c>
      <c r="E260" s="295">
        <v>31166750</v>
      </c>
      <c r="F260" s="296">
        <v>30092650</v>
      </c>
      <c r="G260" s="296">
        <v>164300</v>
      </c>
      <c r="H260" s="190">
        <v>0.18781270862897825</v>
      </c>
      <c r="I260" s="47"/>
    </row>
    <row r="261" spans="2:9" ht="10.5" customHeight="1" x14ac:dyDescent="0.2">
      <c r="B261" s="33" t="s">
        <v>111</v>
      </c>
      <c r="C261" s="295"/>
      <c r="D261" s="295">
        <v>322051.59999999998</v>
      </c>
      <c r="E261" s="295">
        <v>322051.59999999998</v>
      </c>
      <c r="F261" s="296"/>
      <c r="G261" s="296">
        <v>500</v>
      </c>
      <c r="H261" s="190">
        <v>-1.3903875968992452E-3</v>
      </c>
      <c r="I261" s="47"/>
    </row>
    <row r="262" spans="2:9" ht="10.5" customHeight="1" x14ac:dyDescent="0.2">
      <c r="B262" s="269" t="s">
        <v>411</v>
      </c>
      <c r="C262" s="295"/>
      <c r="D262" s="295"/>
      <c r="E262" s="295"/>
      <c r="F262" s="296"/>
      <c r="G262" s="296"/>
      <c r="H262" s="190"/>
      <c r="I262" s="47"/>
    </row>
    <row r="263" spans="2:9" ht="10.5" customHeight="1" x14ac:dyDescent="0.2">
      <c r="B263" s="16" t="s">
        <v>97</v>
      </c>
      <c r="C263" s="295"/>
      <c r="D263" s="295"/>
      <c r="E263" s="295"/>
      <c r="F263" s="296"/>
      <c r="G263" s="296"/>
      <c r="H263" s="190"/>
      <c r="I263" s="47"/>
    </row>
    <row r="264" spans="2:9" ht="10.5" customHeight="1" x14ac:dyDescent="0.2">
      <c r="B264" s="16" t="s">
        <v>380</v>
      </c>
      <c r="C264" s="295"/>
      <c r="D264" s="295"/>
      <c r="E264" s="295"/>
      <c r="F264" s="296"/>
      <c r="G264" s="296"/>
      <c r="H264" s="190"/>
      <c r="I264" s="47"/>
    </row>
    <row r="265" spans="2:9" ht="10.5" customHeight="1" x14ac:dyDescent="0.2">
      <c r="B265" s="16" t="s">
        <v>419</v>
      </c>
      <c r="C265" s="295"/>
      <c r="D265" s="295">
        <v>150211.40085200002</v>
      </c>
      <c r="E265" s="295">
        <v>150211.40085200002</v>
      </c>
      <c r="F265" s="296"/>
      <c r="G265" s="296"/>
      <c r="H265" s="190">
        <v>6.5383490743494477E-2</v>
      </c>
      <c r="I265" s="47"/>
    </row>
    <row r="266" spans="2:9" ht="10.5" customHeight="1" x14ac:dyDescent="0.2">
      <c r="B266" s="16" t="s">
        <v>103</v>
      </c>
      <c r="C266" s="295"/>
      <c r="D266" s="295"/>
      <c r="E266" s="295"/>
      <c r="F266" s="296"/>
      <c r="G266" s="296"/>
      <c r="H266" s="190"/>
      <c r="I266" s="47"/>
    </row>
    <row r="267" spans="2:9" ht="10.5" customHeight="1" x14ac:dyDescent="0.2">
      <c r="B267" s="16" t="s">
        <v>96</v>
      </c>
      <c r="C267" s="295"/>
      <c r="D267" s="295"/>
      <c r="E267" s="295"/>
      <c r="F267" s="296"/>
      <c r="G267" s="296"/>
      <c r="H267" s="190"/>
      <c r="I267" s="47"/>
    </row>
    <row r="268" spans="2:9" ht="10.5" customHeight="1" x14ac:dyDescent="0.2">
      <c r="B268" s="16" t="s">
        <v>115</v>
      </c>
      <c r="C268" s="295">
        <v>11794636.300000016</v>
      </c>
      <c r="D268" s="295">
        <v>10564452.36999999</v>
      </c>
      <c r="E268" s="295">
        <v>22359088.670000006</v>
      </c>
      <c r="F268" s="296">
        <v>1132432.9899999988</v>
      </c>
      <c r="G268" s="296">
        <v>119616.54000000001</v>
      </c>
      <c r="H268" s="190">
        <v>-2.1501644039327861E-3</v>
      </c>
      <c r="I268" s="47"/>
    </row>
    <row r="269" spans="2:9" ht="10.5" customHeight="1" x14ac:dyDescent="0.2">
      <c r="B269" s="16" t="s">
        <v>114</v>
      </c>
      <c r="C269" s="295">
        <v>126228.51</v>
      </c>
      <c r="D269" s="295">
        <v>7888656.5199999837</v>
      </c>
      <c r="E269" s="295">
        <v>8014885.0299999835</v>
      </c>
      <c r="F269" s="296">
        <v>1061.8799999999999</v>
      </c>
      <c r="G269" s="296">
        <v>44002.910000000018</v>
      </c>
      <c r="H269" s="190">
        <v>5.6294270361159082E-2</v>
      </c>
      <c r="I269" s="47"/>
    </row>
    <row r="270" spans="2:9" ht="10.5" customHeight="1" x14ac:dyDescent="0.2">
      <c r="B270" s="16" t="s">
        <v>123</v>
      </c>
      <c r="C270" s="295">
        <v>2627725.2199999923</v>
      </c>
      <c r="D270" s="295">
        <v>239466.77999999956</v>
      </c>
      <c r="E270" s="295">
        <v>2867191.9999999921</v>
      </c>
      <c r="F270" s="296">
        <v>68.400000000000006</v>
      </c>
      <c r="G270" s="296">
        <v>18510.73</v>
      </c>
      <c r="H270" s="190">
        <v>2.130108307800227E-2</v>
      </c>
      <c r="I270" s="47"/>
    </row>
    <row r="271" spans="2:9" ht="10.5" customHeight="1" x14ac:dyDescent="0.2">
      <c r="B271" s="16" t="s">
        <v>95</v>
      </c>
      <c r="C271" s="295">
        <v>552633.60999999987</v>
      </c>
      <c r="D271" s="295">
        <v>4099904.879999999</v>
      </c>
      <c r="E271" s="295">
        <v>4652538.4899999984</v>
      </c>
      <c r="F271" s="296">
        <v>3502674.6099999989</v>
      </c>
      <c r="G271" s="296">
        <v>15949.840000000004</v>
      </c>
      <c r="H271" s="190">
        <v>-2.0569312108016047E-2</v>
      </c>
      <c r="I271" s="47"/>
    </row>
    <row r="272" spans="2:9" ht="10.5" customHeight="1" x14ac:dyDescent="0.2">
      <c r="B272" s="16" t="s">
        <v>422</v>
      </c>
      <c r="C272" s="295">
        <v>18597831.900000002</v>
      </c>
      <c r="D272" s="295">
        <v>7647393.3699999945</v>
      </c>
      <c r="E272" s="295">
        <v>26245225.270000003</v>
      </c>
      <c r="F272" s="296">
        <v>14574.960000000001</v>
      </c>
      <c r="G272" s="296">
        <v>152573.34999999998</v>
      </c>
      <c r="H272" s="190">
        <v>0.29569424862832805</v>
      </c>
      <c r="I272" s="47"/>
    </row>
    <row r="273" spans="2:10" ht="10.5" customHeight="1" x14ac:dyDescent="0.2">
      <c r="B273" s="16" t="s">
        <v>418</v>
      </c>
      <c r="C273" s="295"/>
      <c r="D273" s="295">
        <v>53830.215005999999</v>
      </c>
      <c r="E273" s="295">
        <v>53830.215005999999</v>
      </c>
      <c r="F273" s="296"/>
      <c r="G273" s="296">
        <v>3528</v>
      </c>
      <c r="H273" s="190">
        <v>-0.32055198341681779</v>
      </c>
      <c r="I273" s="34"/>
    </row>
    <row r="274" spans="2:10" ht="10.5" customHeight="1" x14ac:dyDescent="0.2">
      <c r="B274" s="16" t="s">
        <v>441</v>
      </c>
      <c r="C274" s="295"/>
      <c r="D274" s="295">
        <v>15213728.044938002</v>
      </c>
      <c r="E274" s="295">
        <v>15213728.044938002</v>
      </c>
      <c r="F274" s="296"/>
      <c r="G274" s="296"/>
      <c r="H274" s="190"/>
      <c r="I274" s="34"/>
    </row>
    <row r="275" spans="2:10" ht="10.5" customHeight="1" x14ac:dyDescent="0.2">
      <c r="B275" s="16" t="s">
        <v>346</v>
      </c>
      <c r="C275" s="295"/>
      <c r="D275" s="295">
        <v>82915</v>
      </c>
      <c r="E275" s="295">
        <v>82915</v>
      </c>
      <c r="F275" s="296"/>
      <c r="G275" s="296"/>
      <c r="H275" s="190">
        <v>0.27160493827160503</v>
      </c>
      <c r="I275" s="47"/>
    </row>
    <row r="276" spans="2:10" ht="10.5" customHeight="1" x14ac:dyDescent="0.2">
      <c r="B276" s="16" t="s">
        <v>350</v>
      </c>
      <c r="C276" s="295"/>
      <c r="D276" s="295">
        <v>383876.45062800002</v>
      </c>
      <c r="E276" s="295">
        <v>383876.45062800002</v>
      </c>
      <c r="F276" s="296"/>
      <c r="G276" s="296"/>
      <c r="H276" s="190"/>
      <c r="I276" s="47"/>
    </row>
    <row r="277" spans="2:10" ht="10.5" customHeight="1" x14ac:dyDescent="0.2">
      <c r="B277" s="16" t="s">
        <v>313</v>
      </c>
      <c r="C277" s="295"/>
      <c r="D277" s="295"/>
      <c r="E277" s="295"/>
      <c r="F277" s="296"/>
      <c r="G277" s="296"/>
      <c r="H277" s="190"/>
      <c r="I277" s="47"/>
      <c r="J277" s="73"/>
    </row>
    <row r="278" spans="2:10" ht="10.5" hidden="1" customHeight="1" x14ac:dyDescent="0.2">
      <c r="B278" s="16"/>
      <c r="C278" s="295"/>
      <c r="D278" s="295"/>
      <c r="E278" s="295"/>
      <c r="F278" s="296"/>
      <c r="G278" s="296"/>
      <c r="H278" s="190"/>
      <c r="I278" s="47"/>
    </row>
    <row r="279" spans="2:10" ht="10.5" customHeight="1" x14ac:dyDescent="0.2">
      <c r="B279" s="16" t="s">
        <v>351</v>
      </c>
      <c r="C279" s="295"/>
      <c r="D279" s="295">
        <v>330504.25787500001</v>
      </c>
      <c r="E279" s="295">
        <v>330504.25787500001</v>
      </c>
      <c r="F279" s="296"/>
      <c r="G279" s="296"/>
      <c r="H279" s="190">
        <v>0.7160384068956116</v>
      </c>
      <c r="I279" s="47"/>
    </row>
    <row r="280" spans="2:10" ht="10.5" customHeight="1" x14ac:dyDescent="0.2">
      <c r="B280" s="269" t="s">
        <v>412</v>
      </c>
      <c r="C280" s="295"/>
      <c r="D280" s="295">
        <v>114108.76820000001</v>
      </c>
      <c r="E280" s="295">
        <v>114108.76820000001</v>
      </c>
      <c r="F280" s="296"/>
      <c r="G280" s="296"/>
      <c r="H280" s="190">
        <v>0.52892362132771664</v>
      </c>
      <c r="I280" s="47"/>
    </row>
    <row r="281" spans="2:10" ht="10.5" customHeight="1" x14ac:dyDescent="0.2">
      <c r="B281" s="16" t="s">
        <v>94</v>
      </c>
      <c r="C281" s="295">
        <v>27642.03999999999</v>
      </c>
      <c r="D281" s="295">
        <v>651187.35</v>
      </c>
      <c r="E281" s="295">
        <v>678829.3899999999</v>
      </c>
      <c r="F281" s="296"/>
      <c r="G281" s="296">
        <v>2328.4499999999998</v>
      </c>
      <c r="H281" s="190">
        <v>-0.1035437304869411</v>
      </c>
      <c r="I281" s="47"/>
    </row>
    <row r="282" spans="2:10" ht="10.5" customHeight="1" x14ac:dyDescent="0.2">
      <c r="B282" s="16" t="s">
        <v>92</v>
      </c>
      <c r="C282" s="295">
        <v>142113.03000000009</v>
      </c>
      <c r="D282" s="295">
        <v>18851.880000000005</v>
      </c>
      <c r="E282" s="295">
        <v>160964.91000000006</v>
      </c>
      <c r="F282" s="296">
        <v>841.61</v>
      </c>
      <c r="G282" s="296">
        <v>286.91000000000003</v>
      </c>
      <c r="H282" s="190">
        <v>-0.36443423895532823</v>
      </c>
      <c r="I282" s="47"/>
    </row>
    <row r="283" spans="2:10" ht="10.5" customHeight="1" x14ac:dyDescent="0.2">
      <c r="B283" s="16" t="s">
        <v>93</v>
      </c>
      <c r="C283" s="295">
        <v>211629.15</v>
      </c>
      <c r="D283" s="295">
        <v>38793.410000000003</v>
      </c>
      <c r="E283" s="295">
        <v>250422.56</v>
      </c>
      <c r="F283" s="296">
        <v>8468.68</v>
      </c>
      <c r="G283" s="296">
        <v>186.75</v>
      </c>
      <c r="H283" s="190">
        <v>-0.28133612374024486</v>
      </c>
      <c r="I283" s="47"/>
    </row>
    <row r="284" spans="2:10" ht="10.5" customHeight="1" x14ac:dyDescent="0.2">
      <c r="B284" s="16" t="s">
        <v>91</v>
      </c>
      <c r="C284" s="295">
        <v>87293.11</v>
      </c>
      <c r="D284" s="295">
        <v>94299.15</v>
      </c>
      <c r="E284" s="295">
        <v>181592.25999999998</v>
      </c>
      <c r="F284" s="296">
        <v>45901.619999999995</v>
      </c>
      <c r="G284" s="296">
        <v>1108</v>
      </c>
      <c r="H284" s="190">
        <v>-5.8318400267830639E-2</v>
      </c>
      <c r="I284" s="47"/>
    </row>
    <row r="285" spans="2:10" ht="10.5" customHeight="1" x14ac:dyDescent="0.2">
      <c r="B285" s="16" t="s">
        <v>252</v>
      </c>
      <c r="C285" s="295"/>
      <c r="D285" s="295"/>
      <c r="E285" s="295"/>
      <c r="F285" s="296"/>
      <c r="G285" s="296"/>
      <c r="H285" s="190"/>
      <c r="I285" s="47"/>
    </row>
    <row r="286" spans="2:10" ht="10.5" customHeight="1" x14ac:dyDescent="0.2">
      <c r="B286" s="16" t="s">
        <v>177</v>
      </c>
      <c r="C286" s="295">
        <v>251943.81000000017</v>
      </c>
      <c r="D286" s="295">
        <v>1095</v>
      </c>
      <c r="E286" s="295">
        <v>253038.81000000017</v>
      </c>
      <c r="F286" s="296">
        <v>316.8</v>
      </c>
      <c r="G286" s="296">
        <v>1851.96</v>
      </c>
      <c r="H286" s="190">
        <v>0.49232475908991602</v>
      </c>
      <c r="I286" s="47"/>
    </row>
    <row r="287" spans="2:10" ht="10.5" customHeight="1" x14ac:dyDescent="0.2">
      <c r="B287" s="16" t="s">
        <v>303</v>
      </c>
      <c r="C287" s="295"/>
      <c r="D287" s="295"/>
      <c r="E287" s="295"/>
      <c r="F287" s="296"/>
      <c r="G287" s="296"/>
      <c r="H287" s="190"/>
      <c r="I287" s="47"/>
    </row>
    <row r="288" spans="2:10" ht="10.5" customHeight="1" x14ac:dyDescent="0.2">
      <c r="B288" s="16" t="s">
        <v>382</v>
      </c>
      <c r="C288" s="295"/>
      <c r="D288" s="295">
        <v>50</v>
      </c>
      <c r="E288" s="295">
        <v>50</v>
      </c>
      <c r="F288" s="296"/>
      <c r="G288" s="296"/>
      <c r="H288" s="190">
        <v>-0.33333333333333337</v>
      </c>
      <c r="I288" s="47"/>
    </row>
    <row r="289" spans="1:11" ht="10.5" customHeight="1" x14ac:dyDescent="0.2">
      <c r="B289" s="268" t="s">
        <v>255</v>
      </c>
      <c r="C289" s="295"/>
      <c r="D289" s="295">
        <v>5400</v>
      </c>
      <c r="E289" s="295">
        <v>5400</v>
      </c>
      <c r="F289" s="296">
        <v>5250</v>
      </c>
      <c r="G289" s="296"/>
      <c r="H289" s="190">
        <v>0.33333333333333326</v>
      </c>
      <c r="I289" s="47"/>
    </row>
    <row r="290" spans="1:11" ht="10.5" customHeight="1" x14ac:dyDescent="0.2">
      <c r="B290" s="16" t="s">
        <v>488</v>
      </c>
      <c r="C290" s="295"/>
      <c r="D290" s="295"/>
      <c r="E290" s="295"/>
      <c r="F290" s="296"/>
      <c r="G290" s="296"/>
      <c r="H290" s="190"/>
      <c r="I290" s="47"/>
    </row>
    <row r="291" spans="1:11" ht="10.5" customHeight="1" x14ac:dyDescent="0.2">
      <c r="B291" s="268" t="s">
        <v>489</v>
      </c>
      <c r="C291" s="295"/>
      <c r="D291" s="295">
        <v>2723777.2606000002</v>
      </c>
      <c r="E291" s="295">
        <v>2723777.2606000002</v>
      </c>
      <c r="F291" s="296"/>
      <c r="G291" s="296"/>
      <c r="H291" s="190">
        <v>0.42036321686443112</v>
      </c>
      <c r="I291" s="47"/>
    </row>
    <row r="292" spans="1:11" ht="10.5" customHeight="1" x14ac:dyDescent="0.2">
      <c r="B292" s="16" t="s">
        <v>374</v>
      </c>
      <c r="C292" s="295">
        <v>178117.99</v>
      </c>
      <c r="D292" s="295">
        <v>134222.02499999997</v>
      </c>
      <c r="E292" s="295">
        <v>312340.01499999996</v>
      </c>
      <c r="F292" s="296"/>
      <c r="G292" s="296">
        <v>957</v>
      </c>
      <c r="H292" s="190">
        <v>0.13917265950151658</v>
      </c>
      <c r="I292" s="47"/>
    </row>
    <row r="293" spans="1:11" ht="10.5" customHeight="1" x14ac:dyDescent="0.2">
      <c r="B293" s="16" t="s">
        <v>420</v>
      </c>
      <c r="C293" s="295"/>
      <c r="D293" s="295">
        <v>2969857.06121</v>
      </c>
      <c r="E293" s="295">
        <v>2969857.06121</v>
      </c>
      <c r="F293" s="296"/>
      <c r="G293" s="296"/>
      <c r="H293" s="190">
        <v>9.1003864627910325E-2</v>
      </c>
      <c r="I293" s="47"/>
    </row>
    <row r="294" spans="1:11" ht="10.5" customHeight="1" x14ac:dyDescent="0.2">
      <c r="B294" s="574" t="s">
        <v>460</v>
      </c>
      <c r="C294" s="295"/>
      <c r="D294" s="295">
        <v>4381.7800000000007</v>
      </c>
      <c r="E294" s="295">
        <v>4381.7800000000007</v>
      </c>
      <c r="F294" s="296"/>
      <c r="G294" s="296"/>
      <c r="H294" s="190">
        <v>-0.89280455420039118</v>
      </c>
      <c r="I294" s="47"/>
    </row>
    <row r="295" spans="1:11" ht="13.5" customHeight="1" x14ac:dyDescent="0.2">
      <c r="B295" s="16" t="s">
        <v>99</v>
      </c>
      <c r="C295" s="295">
        <v>558972.58000000066</v>
      </c>
      <c r="D295" s="295">
        <v>1319022.7086170008</v>
      </c>
      <c r="E295" s="295">
        <v>1877995.2886170014</v>
      </c>
      <c r="F295" s="296">
        <v>245040.72608700002</v>
      </c>
      <c r="G295" s="296">
        <v>6319.4025660000007</v>
      </c>
      <c r="H295" s="190">
        <v>0.1523967029414115</v>
      </c>
      <c r="I295" s="117"/>
    </row>
    <row r="296" spans="1:11" s="28" customFormat="1" ht="14.25" customHeight="1" x14ac:dyDescent="0.2">
      <c r="A296" s="24"/>
      <c r="B296" s="16" t="s">
        <v>283</v>
      </c>
      <c r="C296" s="295"/>
      <c r="D296" s="295">
        <v>-2752080</v>
      </c>
      <c r="E296" s="295">
        <v>-2752080</v>
      </c>
      <c r="F296" s="296">
        <v>-21768</v>
      </c>
      <c r="G296" s="296">
        <v>-19848</v>
      </c>
      <c r="H296" s="190">
        <v>8.3131039303290022E-2</v>
      </c>
      <c r="I296" s="47"/>
      <c r="J296" s="5"/>
    </row>
    <row r="297" spans="1:11" s="28" customFormat="1" ht="14.25" customHeight="1" x14ac:dyDescent="0.2">
      <c r="A297" s="24"/>
      <c r="B297" s="16" t="s">
        <v>279</v>
      </c>
      <c r="C297" s="295">
        <v>11</v>
      </c>
      <c r="D297" s="295">
        <v>-30769085.800000001</v>
      </c>
      <c r="E297" s="295">
        <v>-30769074.800000001</v>
      </c>
      <c r="F297" s="296">
        <v>-63500</v>
      </c>
      <c r="G297" s="296">
        <v>-199008</v>
      </c>
      <c r="H297" s="190">
        <v>6.7867319122478786E-3</v>
      </c>
      <c r="I297" s="47"/>
    </row>
    <row r="298" spans="1:11" s="28" customFormat="1" ht="11.25" customHeight="1" x14ac:dyDescent="0.2">
      <c r="A298" s="24"/>
      <c r="B298" s="263" t="s">
        <v>286</v>
      </c>
      <c r="C298" s="299">
        <v>974114660.31000066</v>
      </c>
      <c r="D298" s="299">
        <v>1081126664.781225</v>
      </c>
      <c r="E298" s="299">
        <v>2055241325.0912256</v>
      </c>
      <c r="F298" s="300">
        <v>467548329.5560866</v>
      </c>
      <c r="G298" s="300">
        <v>12027244.157816002</v>
      </c>
      <c r="H298" s="234">
        <v>3.4646133293882997E-2</v>
      </c>
      <c r="I298" s="47"/>
      <c r="K298" s="209" t="b">
        <f>IF(ABS(E298-SUM(E241:E243,E252:E257,E262:E297))&lt;0.001,TRUE,FALSE)</f>
        <v>1</v>
      </c>
    </row>
    <row r="299" spans="1:11" s="28" customFormat="1" ht="11.25" customHeight="1" x14ac:dyDescent="0.2">
      <c r="A299" s="24"/>
      <c r="B299" s="265" t="s">
        <v>238</v>
      </c>
      <c r="C299" s="266"/>
      <c r="D299" s="266"/>
      <c r="E299" s="266"/>
      <c r="F299" s="266"/>
      <c r="G299" s="266"/>
      <c r="H299" s="267"/>
      <c r="I299" s="47"/>
    </row>
    <row r="300" spans="1:11" s="28" customFormat="1" ht="11.25" customHeight="1" x14ac:dyDescent="0.2">
      <c r="A300" s="24"/>
      <c r="B300" s="265" t="s">
        <v>249</v>
      </c>
      <c r="C300" s="266"/>
      <c r="D300" s="266"/>
      <c r="E300" s="266"/>
      <c r="F300" s="266"/>
      <c r="G300" s="266"/>
      <c r="H300" s="267"/>
      <c r="I300" s="47"/>
    </row>
    <row r="301" spans="1:11" s="28" customFormat="1" ht="11.25" customHeight="1" x14ac:dyDescent="0.2">
      <c r="A301" s="24"/>
      <c r="B301" s="265" t="s">
        <v>251</v>
      </c>
      <c r="C301" s="266"/>
      <c r="D301" s="266"/>
      <c r="E301" s="266"/>
      <c r="F301" s="266"/>
      <c r="G301" s="266"/>
      <c r="H301" s="267"/>
      <c r="I301" s="47"/>
    </row>
    <row r="302" spans="1:11" s="28" customFormat="1" ht="11.25" customHeight="1" x14ac:dyDescent="0.2">
      <c r="A302" s="24"/>
      <c r="B302" s="265" t="s">
        <v>376</v>
      </c>
      <c r="C302" s="266"/>
      <c r="D302" s="266"/>
      <c r="E302" s="266"/>
      <c r="F302" s="266"/>
      <c r="G302" s="266"/>
      <c r="H302" s="267"/>
      <c r="I302" s="47"/>
    </row>
    <row r="303" spans="1:11" ht="15" customHeight="1" x14ac:dyDescent="0.2">
      <c r="B303" s="265" t="s">
        <v>431</v>
      </c>
      <c r="C303" s="266"/>
      <c r="D303" s="266"/>
      <c r="E303" s="266"/>
      <c r="F303" s="266"/>
      <c r="G303" s="266"/>
      <c r="H303" s="267"/>
      <c r="I303" s="8"/>
    </row>
    <row r="304" spans="1:11" ht="15.75" x14ac:dyDescent="0.25">
      <c r="B304" s="7" t="s">
        <v>288</v>
      </c>
      <c r="C304" s="8"/>
      <c r="D304" s="8"/>
      <c r="E304" s="8"/>
      <c r="F304" s="8"/>
      <c r="G304" s="8"/>
      <c r="H304" s="8"/>
    </row>
    <row r="305" spans="1:9" ht="14.25" customHeight="1" x14ac:dyDescent="0.2">
      <c r="B305" s="9"/>
      <c r="C305" s="10" t="str">
        <f>$C$3</f>
        <v>PERIODE DU 1.1 AU 31.1.2024</v>
      </c>
      <c r="D305" s="11"/>
      <c r="I305" s="15"/>
    </row>
    <row r="306" spans="1:9" ht="12" customHeight="1" x14ac:dyDescent="0.2">
      <c r="B306" s="12" t="str">
        <f>B4</f>
        <v xml:space="preserve">             I - ASSURANCE MALADIE : DÉPENSES en milliers d'euros</v>
      </c>
      <c r="C306" s="13"/>
      <c r="D306" s="13"/>
      <c r="E306" s="13"/>
      <c r="F306" s="13"/>
      <c r="G306" s="13"/>
      <c r="H306" s="14"/>
      <c r="I306" s="20"/>
    </row>
    <row r="307" spans="1:9" ht="9.75" customHeight="1" x14ac:dyDescent="0.2">
      <c r="B307" s="16" t="s">
        <v>4</v>
      </c>
      <c r="C307" s="17" t="s">
        <v>1</v>
      </c>
      <c r="D307" s="17" t="s">
        <v>2</v>
      </c>
      <c r="E307" s="386" t="s">
        <v>6</v>
      </c>
      <c r="F307" s="219" t="s">
        <v>3</v>
      </c>
      <c r="G307" s="219" t="s">
        <v>237</v>
      </c>
      <c r="H307" s="19" t="str">
        <f>$H$5</f>
        <v>PCAP</v>
      </c>
      <c r="I307" s="23"/>
    </row>
    <row r="308" spans="1:9" s="28" customFormat="1" ht="18" customHeight="1" x14ac:dyDescent="0.2">
      <c r="A308" s="24"/>
      <c r="B308" s="21"/>
      <c r="C308" s="45" t="s">
        <v>5</v>
      </c>
      <c r="D308" s="44" t="s">
        <v>5</v>
      </c>
      <c r="E308" s="45"/>
      <c r="F308" s="220" t="s">
        <v>241</v>
      </c>
      <c r="G308" s="220" t="s">
        <v>239</v>
      </c>
      <c r="H308" s="22" t="str">
        <f>$H$6</f>
        <v>en %</v>
      </c>
      <c r="I308" s="27"/>
    </row>
    <row r="309" spans="1:9" s="28" customFormat="1" ht="15" customHeight="1" x14ac:dyDescent="0.2">
      <c r="A309" s="54"/>
      <c r="B309" s="52" t="s">
        <v>163</v>
      </c>
      <c r="C309" s="235"/>
      <c r="D309" s="235"/>
      <c r="E309" s="235"/>
      <c r="F309" s="236"/>
      <c r="G309" s="236"/>
      <c r="H309" s="237"/>
      <c r="I309" s="27"/>
    </row>
    <row r="310" spans="1:9" ht="10.5" customHeight="1" x14ac:dyDescent="0.2">
      <c r="A310" s="2"/>
      <c r="B310" s="31" t="s">
        <v>124</v>
      </c>
      <c r="C310" s="235"/>
      <c r="D310" s="235"/>
      <c r="E310" s="235"/>
      <c r="F310" s="236"/>
      <c r="G310" s="236"/>
      <c r="H310" s="237"/>
      <c r="I310" s="20"/>
    </row>
    <row r="311" spans="1:9" ht="10.5" customHeight="1" x14ac:dyDescent="0.2">
      <c r="A311" s="2"/>
      <c r="B311" s="37" t="s">
        <v>125</v>
      </c>
      <c r="C311" s="301">
        <v>50549981.889999464</v>
      </c>
      <c r="D311" s="301">
        <v>307635721.99999982</v>
      </c>
      <c r="E311" s="301">
        <v>358185703.88999927</v>
      </c>
      <c r="F311" s="302">
        <v>852387.78999998374</v>
      </c>
      <c r="G311" s="302">
        <v>1304170.5899999985</v>
      </c>
      <c r="H311" s="239">
        <v>3.361168623959121E-2</v>
      </c>
      <c r="I311" s="20"/>
    </row>
    <row r="312" spans="1:9" ht="10.5" customHeight="1" x14ac:dyDescent="0.2">
      <c r="A312" s="2"/>
      <c r="B312" s="37" t="s">
        <v>126</v>
      </c>
      <c r="C312" s="301">
        <v>1513571.3300000024</v>
      </c>
      <c r="D312" s="301">
        <v>29920941.460000008</v>
      </c>
      <c r="E312" s="301">
        <v>31434512.79000001</v>
      </c>
      <c r="F312" s="302"/>
      <c r="G312" s="302">
        <v>86382.199999999983</v>
      </c>
      <c r="H312" s="239"/>
      <c r="I312" s="20"/>
    </row>
    <row r="313" spans="1:9" ht="10.5" customHeight="1" x14ac:dyDescent="0.2">
      <c r="A313" s="2"/>
      <c r="B313" s="37" t="s">
        <v>127</v>
      </c>
      <c r="C313" s="301">
        <v>16179662.609999908</v>
      </c>
      <c r="D313" s="301">
        <v>203278977.47000036</v>
      </c>
      <c r="E313" s="301">
        <v>219458640.08000025</v>
      </c>
      <c r="F313" s="302"/>
      <c r="G313" s="302">
        <v>761806.71999999986</v>
      </c>
      <c r="H313" s="239">
        <v>0.99871474122613613</v>
      </c>
      <c r="I313" s="20"/>
    </row>
    <row r="314" spans="1:9" ht="10.5" customHeight="1" x14ac:dyDescent="0.2">
      <c r="A314" s="2"/>
      <c r="B314" s="37" t="s">
        <v>219</v>
      </c>
      <c r="C314" s="301">
        <v>13621207.880000338</v>
      </c>
      <c r="D314" s="301">
        <v>134152298.81000254</v>
      </c>
      <c r="E314" s="301">
        <v>147773506.69000289</v>
      </c>
      <c r="F314" s="302"/>
      <c r="G314" s="302">
        <v>549516.68999999971</v>
      </c>
      <c r="H314" s="239">
        <v>8.9514860319136691E-2</v>
      </c>
      <c r="I314" s="20"/>
    </row>
    <row r="315" spans="1:9" ht="10.5" customHeight="1" x14ac:dyDescent="0.2">
      <c r="A315" s="2"/>
      <c r="B315" s="37" t="s">
        <v>312</v>
      </c>
      <c r="C315" s="301"/>
      <c r="D315" s="301">
        <v>140807.24555000002</v>
      </c>
      <c r="E315" s="301">
        <v>140807.24555000002</v>
      </c>
      <c r="F315" s="302"/>
      <c r="G315" s="302"/>
      <c r="H315" s="239">
        <v>-0.39078362054789029</v>
      </c>
      <c r="I315" s="20"/>
    </row>
    <row r="316" spans="1:9" ht="10.5" customHeight="1" x14ac:dyDescent="0.2">
      <c r="A316" s="2"/>
      <c r="B316" s="16" t="s">
        <v>128</v>
      </c>
      <c r="C316" s="301"/>
      <c r="D316" s="301"/>
      <c r="E316" s="301"/>
      <c r="F316" s="302"/>
      <c r="G316" s="302"/>
      <c r="H316" s="239"/>
      <c r="I316" s="20"/>
    </row>
    <row r="317" spans="1:9" ht="10.5" customHeight="1" x14ac:dyDescent="0.2">
      <c r="A317" s="2"/>
      <c r="B317" s="16" t="s">
        <v>192</v>
      </c>
      <c r="C317" s="301"/>
      <c r="D317" s="301"/>
      <c r="E317" s="301"/>
      <c r="F317" s="302"/>
      <c r="G317" s="302"/>
      <c r="H317" s="239"/>
      <c r="I317" s="20"/>
    </row>
    <row r="318" spans="1:9" ht="10.5" hidden="1" customHeight="1" x14ac:dyDescent="0.2">
      <c r="A318" s="2"/>
      <c r="B318" s="16"/>
      <c r="C318" s="301"/>
      <c r="D318" s="301"/>
      <c r="E318" s="301"/>
      <c r="F318" s="302"/>
      <c r="G318" s="302"/>
      <c r="H318" s="239"/>
      <c r="I318" s="20"/>
    </row>
    <row r="319" spans="1:9" ht="10.5" customHeight="1" x14ac:dyDescent="0.2">
      <c r="A319" s="2"/>
      <c r="B319" s="16" t="s">
        <v>416</v>
      </c>
      <c r="C319" s="301">
        <v>14260.500000000013</v>
      </c>
      <c r="D319" s="301">
        <v>26008.25</v>
      </c>
      <c r="E319" s="301">
        <v>40268.750000000015</v>
      </c>
      <c r="F319" s="302"/>
      <c r="G319" s="302">
        <v>410</v>
      </c>
      <c r="H319" s="239">
        <v>0.5835291341833877</v>
      </c>
      <c r="I319" s="20"/>
    </row>
    <row r="320" spans="1:9" ht="10.5" customHeight="1" x14ac:dyDescent="0.2">
      <c r="A320" s="2"/>
      <c r="B320" s="574" t="s">
        <v>452</v>
      </c>
      <c r="C320" s="301"/>
      <c r="D320" s="301"/>
      <c r="E320" s="301"/>
      <c r="F320" s="302"/>
      <c r="G320" s="302"/>
      <c r="H320" s="239"/>
      <c r="I320" s="20"/>
    </row>
    <row r="321" spans="1:11" ht="10.5" customHeight="1" x14ac:dyDescent="0.2">
      <c r="A321" s="2"/>
      <c r="B321" s="574" t="s">
        <v>490</v>
      </c>
      <c r="C321" s="301"/>
      <c r="D321" s="301">
        <v>44815.053199999988</v>
      </c>
      <c r="E321" s="301">
        <v>44815.053199999988</v>
      </c>
      <c r="F321" s="302"/>
      <c r="G321" s="302"/>
      <c r="H321" s="239"/>
      <c r="I321" s="20"/>
    </row>
    <row r="322" spans="1:11" ht="10.5" customHeight="1" x14ac:dyDescent="0.2">
      <c r="A322" s="2"/>
      <c r="B322" s="16" t="s">
        <v>423</v>
      </c>
      <c r="C322" s="301"/>
      <c r="D322" s="301">
        <v>180</v>
      </c>
      <c r="E322" s="301">
        <v>180</v>
      </c>
      <c r="F322" s="302"/>
      <c r="G322" s="302"/>
      <c r="H322" s="239"/>
      <c r="I322" s="20"/>
    </row>
    <row r="323" spans="1:11" s="60" customFormat="1" ht="10.5" customHeight="1" x14ac:dyDescent="0.2">
      <c r="A323" s="24"/>
      <c r="B323" s="16" t="s">
        <v>280</v>
      </c>
      <c r="C323" s="301"/>
      <c r="D323" s="301">
        <v>-22742341.209999878</v>
      </c>
      <c r="E323" s="301">
        <v>-22742341.209999878</v>
      </c>
      <c r="F323" s="302">
        <v>-364.5</v>
      </c>
      <c r="G323" s="302">
        <v>-89170.240000000005</v>
      </c>
      <c r="H323" s="239">
        <v>-1.0672568650418768E-2</v>
      </c>
      <c r="I323" s="59"/>
      <c r="J323" s="5"/>
    </row>
    <row r="324" spans="1:11" s="28" customFormat="1" ht="15.75" customHeight="1" x14ac:dyDescent="0.2">
      <c r="A324" s="54"/>
      <c r="B324" s="35" t="s">
        <v>131</v>
      </c>
      <c r="C324" s="303">
        <v>81878684.20999971</v>
      </c>
      <c r="D324" s="303">
        <v>652457409.07875276</v>
      </c>
      <c r="E324" s="303">
        <v>734336093.28875256</v>
      </c>
      <c r="F324" s="304">
        <v>852023.28999998374</v>
      </c>
      <c r="G324" s="304">
        <v>2613115.9599999976</v>
      </c>
      <c r="H324" s="237">
        <v>7.4482321505854321E-2</v>
      </c>
      <c r="I324" s="27"/>
      <c r="J324" s="5"/>
      <c r="K324" s="209" t="b">
        <f>IF(ABS(E324-SUM(E311:E323))&lt;0.001,TRUE,FALSE)</f>
        <v>1</v>
      </c>
    </row>
    <row r="325" spans="1:11" s="28" customFormat="1" ht="12.75" customHeight="1" x14ac:dyDescent="0.2">
      <c r="A325" s="54"/>
      <c r="B325" s="31" t="s">
        <v>132</v>
      </c>
      <c r="C325" s="303"/>
      <c r="D325" s="303"/>
      <c r="E325" s="303"/>
      <c r="F325" s="304"/>
      <c r="G325" s="304"/>
      <c r="H325" s="237"/>
      <c r="I325" s="27"/>
      <c r="J325" s="5"/>
    </row>
    <row r="326" spans="1:11" ht="10.5" customHeight="1" x14ac:dyDescent="0.2">
      <c r="A326" s="2"/>
      <c r="B326" s="31"/>
      <c r="C326" s="303"/>
      <c r="D326" s="303"/>
      <c r="E326" s="303"/>
      <c r="F326" s="304"/>
      <c r="G326" s="304"/>
      <c r="H326" s="237"/>
      <c r="I326" s="20"/>
    </row>
    <row r="327" spans="1:11" ht="10.5" customHeight="1" x14ac:dyDescent="0.2">
      <c r="A327" s="2"/>
      <c r="B327" s="37" t="s">
        <v>24</v>
      </c>
      <c r="C327" s="301">
        <v>120377939.78000243</v>
      </c>
      <c r="D327" s="301">
        <v>77049107.84999916</v>
      </c>
      <c r="E327" s="301">
        <v>197427047.6300016</v>
      </c>
      <c r="F327" s="302">
        <v>2256127.6899999864</v>
      </c>
      <c r="G327" s="302">
        <v>1065404.8799999994</v>
      </c>
      <c r="H327" s="239">
        <v>2.7145244450929473E-2</v>
      </c>
      <c r="I327" s="20"/>
    </row>
    <row r="328" spans="1:11" ht="10.5" customHeight="1" x14ac:dyDescent="0.2">
      <c r="A328" s="2"/>
      <c r="B328" s="37" t="s">
        <v>133</v>
      </c>
      <c r="C328" s="301">
        <v>18898069.160000168</v>
      </c>
      <c r="D328" s="301">
        <v>78255332.639999688</v>
      </c>
      <c r="E328" s="301">
        <v>97153401.799999833</v>
      </c>
      <c r="F328" s="302">
        <v>146790.96999999986</v>
      </c>
      <c r="G328" s="302">
        <v>400085.88999999972</v>
      </c>
      <c r="H328" s="239">
        <v>-1.3208186453681159E-2</v>
      </c>
      <c r="I328" s="20"/>
    </row>
    <row r="329" spans="1:11" ht="10.5" customHeight="1" x14ac:dyDescent="0.2">
      <c r="A329" s="2"/>
      <c r="B329" s="37" t="s">
        <v>134</v>
      </c>
      <c r="C329" s="305">
        <v>1144893.2800000082</v>
      </c>
      <c r="D329" s="301">
        <v>12158104.459999891</v>
      </c>
      <c r="E329" s="301">
        <v>13302997.739999898</v>
      </c>
      <c r="F329" s="302">
        <v>7804059.3399999524</v>
      </c>
      <c r="G329" s="302">
        <v>45990.69000000001</v>
      </c>
      <c r="H329" s="239">
        <v>-1.8574516595342039E-2</v>
      </c>
      <c r="I329" s="20"/>
    </row>
    <row r="330" spans="1:11" ht="10.5" customHeight="1" x14ac:dyDescent="0.2">
      <c r="A330" s="2"/>
      <c r="B330" s="37" t="s">
        <v>220</v>
      </c>
      <c r="C330" s="301">
        <v>1883583.9399999995</v>
      </c>
      <c r="D330" s="301">
        <v>12732036.789999928</v>
      </c>
      <c r="E330" s="301">
        <v>14615620.729999928</v>
      </c>
      <c r="F330" s="302">
        <v>662.32999999999981</v>
      </c>
      <c r="G330" s="302">
        <v>70943.23</v>
      </c>
      <c r="H330" s="239">
        <v>-4.0717147150228117E-2</v>
      </c>
      <c r="I330" s="20"/>
    </row>
    <row r="331" spans="1:11" ht="10.5" customHeight="1" x14ac:dyDescent="0.2">
      <c r="A331" s="2"/>
      <c r="B331" s="37" t="s">
        <v>352</v>
      </c>
      <c r="C331" s="301"/>
      <c r="D331" s="301">
        <v>865062.59153500001</v>
      </c>
      <c r="E331" s="301">
        <v>865062.59153500001</v>
      </c>
      <c r="F331" s="302"/>
      <c r="G331" s="302"/>
      <c r="H331" s="239">
        <v>4.6257400901357215E-3</v>
      </c>
      <c r="I331" s="20"/>
    </row>
    <row r="332" spans="1:11" ht="10.5" hidden="1" customHeight="1" x14ac:dyDescent="0.2">
      <c r="A332" s="2"/>
      <c r="B332" s="16"/>
      <c r="C332" s="301"/>
      <c r="D332" s="301"/>
      <c r="E332" s="301"/>
      <c r="F332" s="302"/>
      <c r="G332" s="302"/>
      <c r="H332" s="239"/>
      <c r="I332" s="20"/>
    </row>
    <row r="333" spans="1:11" ht="10.5" customHeight="1" x14ac:dyDescent="0.2">
      <c r="A333" s="2"/>
      <c r="B333" s="16" t="s">
        <v>416</v>
      </c>
      <c r="C333" s="301"/>
      <c r="D333" s="301"/>
      <c r="E333" s="301"/>
      <c r="F333" s="302"/>
      <c r="G333" s="302"/>
      <c r="H333" s="239"/>
      <c r="I333" s="20"/>
    </row>
    <row r="334" spans="1:11" ht="10.5" customHeight="1" x14ac:dyDescent="0.2">
      <c r="A334" s="2"/>
      <c r="B334" s="574" t="s">
        <v>453</v>
      </c>
      <c r="C334" s="301"/>
      <c r="D334" s="301"/>
      <c r="E334" s="301"/>
      <c r="F334" s="302"/>
      <c r="G334" s="302"/>
      <c r="H334" s="239"/>
      <c r="I334" s="20"/>
    </row>
    <row r="335" spans="1:11" ht="10.5" hidden="1" customHeight="1" x14ac:dyDescent="0.2">
      <c r="A335" s="2"/>
      <c r="B335" s="16"/>
      <c r="C335" s="301"/>
      <c r="D335" s="301"/>
      <c r="E335" s="301"/>
      <c r="F335" s="302"/>
      <c r="G335" s="302"/>
      <c r="H335" s="239"/>
      <c r="I335" s="20"/>
    </row>
    <row r="336" spans="1:11" ht="10.5" customHeight="1" x14ac:dyDescent="0.2">
      <c r="A336" s="2"/>
      <c r="B336" s="16" t="s">
        <v>424</v>
      </c>
      <c r="C336" s="301">
        <v>22748</v>
      </c>
      <c r="D336" s="301">
        <v>22434</v>
      </c>
      <c r="E336" s="301">
        <v>45182</v>
      </c>
      <c r="F336" s="302"/>
      <c r="G336" s="302">
        <v>432</v>
      </c>
      <c r="H336" s="239">
        <v>7.3818804068827903E-2</v>
      </c>
      <c r="I336" s="20"/>
    </row>
    <row r="337" spans="1:11" ht="10.5" customHeight="1" x14ac:dyDescent="0.2">
      <c r="A337" s="2"/>
      <c r="B337" s="16" t="s">
        <v>280</v>
      </c>
      <c r="C337" s="301"/>
      <c r="D337" s="301">
        <v>-9048371.0800000019</v>
      </c>
      <c r="E337" s="301">
        <v>-9048371.0800000019</v>
      </c>
      <c r="F337" s="302">
        <v>-2079</v>
      </c>
      <c r="G337" s="302">
        <v>-46944.6</v>
      </c>
      <c r="H337" s="239">
        <v>1.3578493547581116E-2</v>
      </c>
      <c r="I337" s="20"/>
    </row>
    <row r="338" spans="1:11" s="28" customFormat="1" ht="16.5" customHeight="1" x14ac:dyDescent="0.2">
      <c r="A338" s="54"/>
      <c r="B338" s="35" t="s">
        <v>135</v>
      </c>
      <c r="C338" s="303">
        <v>142327234.16000262</v>
      </c>
      <c r="D338" s="303">
        <v>172033707.25153366</v>
      </c>
      <c r="E338" s="303">
        <v>314360941.41153628</v>
      </c>
      <c r="F338" s="304">
        <v>10205561.329999939</v>
      </c>
      <c r="G338" s="304">
        <v>1535912.0899999992</v>
      </c>
      <c r="H338" s="237">
        <v>9.4111336443958304E-3</v>
      </c>
      <c r="I338" s="27"/>
      <c r="J338" s="5"/>
      <c r="K338" s="209" t="b">
        <f>IF(ABS(E338-SUM(E327:E337))&lt;0.001,TRUE,FALSE)</f>
        <v>1</v>
      </c>
    </row>
    <row r="339" spans="1:11" s="28" customFormat="1" ht="16.5" customHeight="1" x14ac:dyDescent="0.2">
      <c r="A339" s="54"/>
      <c r="B339" s="31" t="s">
        <v>136</v>
      </c>
      <c r="C339" s="303"/>
      <c r="D339" s="303"/>
      <c r="E339" s="303"/>
      <c r="F339" s="304"/>
      <c r="G339" s="304"/>
      <c r="H339" s="237"/>
      <c r="I339" s="27"/>
      <c r="J339" s="5"/>
    </row>
    <row r="340" spans="1:11" ht="10.5" customHeight="1" x14ac:dyDescent="0.2">
      <c r="A340" s="2"/>
      <c r="B340" s="31"/>
      <c r="C340" s="303"/>
      <c r="D340" s="303"/>
      <c r="E340" s="303"/>
      <c r="F340" s="304"/>
      <c r="G340" s="304"/>
      <c r="H340" s="237"/>
      <c r="I340" s="20"/>
    </row>
    <row r="341" spans="1:11" ht="10.5" customHeight="1" x14ac:dyDescent="0.2">
      <c r="A341" s="2"/>
      <c r="B341" s="37" t="s">
        <v>138</v>
      </c>
      <c r="C341" s="301">
        <v>27294402.909999825</v>
      </c>
      <c r="D341" s="301">
        <v>22476680.190000035</v>
      </c>
      <c r="E341" s="301">
        <v>49771083.099999852</v>
      </c>
      <c r="F341" s="302">
        <v>197986.69</v>
      </c>
      <c r="G341" s="302">
        <v>200081.83000000002</v>
      </c>
      <c r="H341" s="239">
        <v>-5.148420923111674E-2</v>
      </c>
      <c r="I341" s="20"/>
    </row>
    <row r="342" spans="1:11" ht="10.5" customHeight="1" x14ac:dyDescent="0.2">
      <c r="A342" s="2"/>
      <c r="B342" s="37" t="s">
        <v>221</v>
      </c>
      <c r="C342" s="301">
        <v>15730.160000000002</v>
      </c>
      <c r="D342" s="301">
        <v>500836.45999999973</v>
      </c>
      <c r="E342" s="301">
        <v>516566.6199999997</v>
      </c>
      <c r="F342" s="302">
        <v>5</v>
      </c>
      <c r="G342" s="302">
        <v>1510.61</v>
      </c>
      <c r="H342" s="239">
        <v>6.1027722485820002E-2</v>
      </c>
      <c r="I342" s="20"/>
    </row>
    <row r="343" spans="1:11" ht="10.5" customHeight="1" x14ac:dyDescent="0.2">
      <c r="A343" s="2"/>
      <c r="B343" s="16" t="s">
        <v>128</v>
      </c>
      <c r="C343" s="301"/>
      <c r="D343" s="301"/>
      <c r="E343" s="301"/>
      <c r="F343" s="302"/>
      <c r="G343" s="302"/>
      <c r="H343" s="239"/>
      <c r="I343" s="20"/>
    </row>
    <row r="344" spans="1:11" s="28" customFormat="1" ht="10.5" customHeight="1" x14ac:dyDescent="0.2">
      <c r="A344" s="54"/>
      <c r="B344" s="16" t="s">
        <v>416</v>
      </c>
      <c r="C344" s="301"/>
      <c r="D344" s="301">
        <v>290</v>
      </c>
      <c r="E344" s="301">
        <v>290</v>
      </c>
      <c r="F344" s="302"/>
      <c r="G344" s="302"/>
      <c r="H344" s="239"/>
      <c r="I344" s="27"/>
      <c r="J344" s="5"/>
    </row>
    <row r="345" spans="1:11" s="28" customFormat="1" ht="10.5" customHeight="1" x14ac:dyDescent="0.2">
      <c r="A345" s="54"/>
      <c r="B345" s="16" t="s">
        <v>436</v>
      </c>
      <c r="C345" s="301">
        <v>418917</v>
      </c>
      <c r="D345" s="301">
        <v>337750</v>
      </c>
      <c r="E345" s="301">
        <v>756667</v>
      </c>
      <c r="F345" s="302"/>
      <c r="G345" s="302">
        <v>2785</v>
      </c>
      <c r="H345" s="239">
        <v>0.12483759235308978</v>
      </c>
      <c r="I345" s="27"/>
      <c r="J345" s="5"/>
    </row>
    <row r="346" spans="1:11" s="28" customFormat="1" ht="10.5" customHeight="1" x14ac:dyDescent="0.2">
      <c r="A346" s="54"/>
      <c r="B346" s="574" t="s">
        <v>454</v>
      </c>
      <c r="C346" s="301"/>
      <c r="D346" s="301"/>
      <c r="E346" s="301"/>
      <c r="F346" s="302"/>
      <c r="G346" s="302"/>
      <c r="H346" s="239"/>
      <c r="I346" s="27"/>
      <c r="J346" s="5"/>
    </row>
    <row r="347" spans="1:11" s="28" customFormat="1" ht="10.5" hidden="1" customHeight="1" x14ac:dyDescent="0.2">
      <c r="A347" s="54"/>
      <c r="B347" s="574"/>
      <c r="C347" s="301"/>
      <c r="D347" s="301"/>
      <c r="E347" s="301"/>
      <c r="F347" s="302"/>
      <c r="G347" s="302"/>
      <c r="H347" s="239"/>
      <c r="I347" s="27"/>
      <c r="J347" s="5"/>
    </row>
    <row r="348" spans="1:11" ht="10.5" customHeight="1" x14ac:dyDescent="0.2">
      <c r="A348" s="2"/>
      <c r="B348" s="16" t="s">
        <v>280</v>
      </c>
      <c r="C348" s="301"/>
      <c r="D348" s="301">
        <v>-250296.72000000006</v>
      </c>
      <c r="E348" s="301">
        <v>-250296.72000000006</v>
      </c>
      <c r="F348" s="302">
        <v>-73</v>
      </c>
      <c r="G348" s="302">
        <v>-718</v>
      </c>
      <c r="H348" s="239">
        <v>9.339720659656825E-3</v>
      </c>
      <c r="I348" s="20"/>
    </row>
    <row r="349" spans="1:11" s="28" customFormat="1" ht="16.5" customHeight="1" x14ac:dyDescent="0.2">
      <c r="A349" s="54"/>
      <c r="B349" s="16" t="s">
        <v>356</v>
      </c>
      <c r="C349" s="301"/>
      <c r="D349" s="301">
        <v>126901.829</v>
      </c>
      <c r="E349" s="301">
        <v>126901.829</v>
      </c>
      <c r="F349" s="302"/>
      <c r="G349" s="302"/>
      <c r="H349" s="239">
        <v>7.7177271777237877E-2</v>
      </c>
      <c r="I349" s="27"/>
      <c r="J349" s="5"/>
    </row>
    <row r="350" spans="1:11" s="28" customFormat="1" ht="16.5" customHeight="1" x14ac:dyDescent="0.2">
      <c r="A350" s="54"/>
      <c r="B350" s="35" t="s">
        <v>137</v>
      </c>
      <c r="C350" s="303">
        <v>27729050.069999825</v>
      </c>
      <c r="D350" s="303">
        <v>23192161.759000037</v>
      </c>
      <c r="E350" s="303">
        <v>50921211.828999855</v>
      </c>
      <c r="F350" s="304">
        <v>197918.69</v>
      </c>
      <c r="G350" s="304">
        <v>203659.44</v>
      </c>
      <c r="H350" s="237">
        <v>-4.8237174339669897E-2</v>
      </c>
      <c r="I350" s="27"/>
      <c r="J350" s="5"/>
      <c r="K350" s="209" t="b">
        <f>IF(ABS(E350-SUM(E341:E349))&lt;0.001,TRUE,FALSE)</f>
        <v>1</v>
      </c>
    </row>
    <row r="351" spans="1:11" ht="10.5" customHeight="1" x14ac:dyDescent="0.2">
      <c r="A351" s="2"/>
      <c r="B351" s="31" t="s">
        <v>141</v>
      </c>
      <c r="C351" s="303"/>
      <c r="D351" s="303"/>
      <c r="E351" s="303"/>
      <c r="F351" s="304"/>
      <c r="G351" s="304"/>
      <c r="H351" s="237"/>
      <c r="I351" s="20"/>
    </row>
    <row r="352" spans="1:11" ht="10.5" customHeight="1" x14ac:dyDescent="0.2">
      <c r="A352" s="2"/>
      <c r="B352" s="31"/>
      <c r="C352" s="303"/>
      <c r="D352" s="303"/>
      <c r="E352" s="303"/>
      <c r="F352" s="304"/>
      <c r="G352" s="304"/>
      <c r="H352" s="237"/>
      <c r="I352" s="20"/>
    </row>
    <row r="353" spans="1:11" s="57" customFormat="1" ht="10.5" customHeight="1" x14ac:dyDescent="0.2">
      <c r="A353" s="6"/>
      <c r="B353" s="37" t="s">
        <v>151</v>
      </c>
      <c r="C353" s="301">
        <v>10776826.280000042</v>
      </c>
      <c r="D353" s="301">
        <v>3592959.7900000126</v>
      </c>
      <c r="E353" s="301">
        <v>14369786.070000056</v>
      </c>
      <c r="F353" s="302">
        <v>7440.5199999999995</v>
      </c>
      <c r="G353" s="302">
        <v>47591.159999999974</v>
      </c>
      <c r="H353" s="239">
        <v>6.2538054512931041E-2</v>
      </c>
      <c r="I353" s="56"/>
      <c r="J353" s="5"/>
    </row>
    <row r="354" spans="1:11" s="57" customFormat="1" ht="10.5" customHeight="1" x14ac:dyDescent="0.2">
      <c r="A354" s="6"/>
      <c r="B354" s="37" t="s">
        <v>222</v>
      </c>
      <c r="C354" s="301">
        <v>427.5</v>
      </c>
      <c r="D354" s="301">
        <v>4522.8999999999996</v>
      </c>
      <c r="E354" s="301">
        <v>4950.3999999999996</v>
      </c>
      <c r="F354" s="302">
        <v>20</v>
      </c>
      <c r="G354" s="302"/>
      <c r="H354" s="239">
        <v>0.31910414751455529</v>
      </c>
      <c r="I354" s="56"/>
      <c r="J354" s="5"/>
    </row>
    <row r="355" spans="1:11" s="57" customFormat="1" ht="10.5" customHeight="1" x14ac:dyDescent="0.2">
      <c r="A355" s="6"/>
      <c r="B355" s="16" t="s">
        <v>128</v>
      </c>
      <c r="C355" s="306"/>
      <c r="D355" s="306"/>
      <c r="E355" s="306"/>
      <c r="F355" s="307"/>
      <c r="G355" s="307"/>
      <c r="H355" s="182"/>
      <c r="I355" s="56"/>
      <c r="J355" s="5"/>
    </row>
    <row r="356" spans="1:11" s="57" customFormat="1" ht="10.5" customHeight="1" x14ac:dyDescent="0.2">
      <c r="A356" s="6"/>
      <c r="B356" s="16" t="s">
        <v>427</v>
      </c>
      <c r="C356" s="306">
        <v>480</v>
      </c>
      <c r="D356" s="306">
        <v>2250</v>
      </c>
      <c r="E356" s="306">
        <v>2730</v>
      </c>
      <c r="F356" s="307"/>
      <c r="G356" s="307"/>
      <c r="H356" s="182"/>
      <c r="I356" s="56"/>
      <c r="J356" s="5"/>
    </row>
    <row r="357" spans="1:11" s="57" customFormat="1" ht="13.5" hidden="1" customHeight="1" x14ac:dyDescent="0.2">
      <c r="A357" s="6"/>
      <c r="B357" s="16"/>
      <c r="C357" s="306"/>
      <c r="D357" s="306"/>
      <c r="E357" s="306"/>
      <c r="F357" s="307"/>
      <c r="G357" s="307"/>
      <c r="H357" s="182"/>
      <c r="I357" s="56"/>
      <c r="J357" s="5"/>
    </row>
    <row r="358" spans="1:11" s="57" customFormat="1" ht="10.5" customHeight="1" x14ac:dyDescent="0.2">
      <c r="A358" s="6"/>
      <c r="B358" s="574" t="s">
        <v>455</v>
      </c>
      <c r="C358" s="306"/>
      <c r="D358" s="306"/>
      <c r="E358" s="306"/>
      <c r="F358" s="307"/>
      <c r="G358" s="307"/>
      <c r="H358" s="182"/>
      <c r="I358" s="56"/>
      <c r="J358" s="5"/>
    </row>
    <row r="359" spans="1:11" s="57" customFormat="1" ht="10.5" hidden="1" customHeight="1" x14ac:dyDescent="0.2">
      <c r="A359" s="6"/>
      <c r="B359" s="574"/>
      <c r="C359" s="306"/>
      <c r="D359" s="306"/>
      <c r="E359" s="306"/>
      <c r="F359" s="307"/>
      <c r="G359" s="307"/>
      <c r="H359" s="182"/>
      <c r="I359" s="56"/>
      <c r="J359" s="5"/>
    </row>
    <row r="360" spans="1:11" s="60" customFormat="1" ht="14.25" customHeight="1" x14ac:dyDescent="0.2">
      <c r="A360" s="24"/>
      <c r="B360" s="16" t="s">
        <v>424</v>
      </c>
      <c r="C360" s="306"/>
      <c r="D360" s="306"/>
      <c r="E360" s="306"/>
      <c r="F360" s="307"/>
      <c r="G360" s="307"/>
      <c r="H360" s="182"/>
      <c r="I360" s="59"/>
    </row>
    <row r="361" spans="1:11" s="60" customFormat="1" ht="14.25" customHeight="1" x14ac:dyDescent="0.2">
      <c r="A361" s="24"/>
      <c r="B361" s="16" t="s">
        <v>280</v>
      </c>
      <c r="C361" s="306"/>
      <c r="D361" s="306">
        <v>-263598.87</v>
      </c>
      <c r="E361" s="306">
        <v>-263598.87</v>
      </c>
      <c r="F361" s="307">
        <v>-1</v>
      </c>
      <c r="G361" s="307">
        <v>-952.5</v>
      </c>
      <c r="H361" s="182">
        <v>3.9684321142193557E-2</v>
      </c>
      <c r="I361" s="59"/>
    </row>
    <row r="362" spans="1:11" s="57" customFormat="1" ht="10.5" customHeight="1" x14ac:dyDescent="0.2">
      <c r="A362" s="6"/>
      <c r="B362" s="35" t="s">
        <v>142</v>
      </c>
      <c r="C362" s="308">
        <v>10777733.780000042</v>
      </c>
      <c r="D362" s="308">
        <v>3336133.8200000124</v>
      </c>
      <c r="E362" s="308">
        <v>14113867.600000056</v>
      </c>
      <c r="F362" s="309">
        <v>7459.5199999999995</v>
      </c>
      <c r="G362" s="309">
        <v>46638.659999999974</v>
      </c>
      <c r="H362" s="183">
        <v>6.3151857971346148E-2</v>
      </c>
      <c r="I362" s="56"/>
      <c r="J362" s="5"/>
      <c r="K362" s="209" t="b">
        <f>IF(ABS(E362-SUM(E353:E361))&lt;0.001,TRUE,FALSE)</f>
        <v>1</v>
      </c>
    </row>
    <row r="363" spans="1:11" s="57" customFormat="1" ht="10.5" customHeight="1" x14ac:dyDescent="0.2">
      <c r="A363" s="6"/>
      <c r="B363" s="31" t="s">
        <v>139</v>
      </c>
      <c r="C363" s="308"/>
      <c r="D363" s="308"/>
      <c r="E363" s="308"/>
      <c r="F363" s="309"/>
      <c r="G363" s="309"/>
      <c r="H363" s="183"/>
      <c r="I363" s="56"/>
      <c r="J363" s="5"/>
    </row>
    <row r="364" spans="1:11" s="57" customFormat="1" ht="10.5" customHeight="1" x14ac:dyDescent="0.2">
      <c r="A364" s="6"/>
      <c r="B364" s="37" t="s">
        <v>140</v>
      </c>
      <c r="C364" s="308">
        <v>4690.6600000000208</v>
      </c>
      <c r="D364" s="308">
        <v>4679.5500000000156</v>
      </c>
      <c r="E364" s="308">
        <v>9370.2100000000373</v>
      </c>
      <c r="F364" s="309"/>
      <c r="G364" s="309">
        <v>33.269999999999996</v>
      </c>
      <c r="H364" s="183">
        <v>1.4952064357566464E-2</v>
      </c>
      <c r="I364" s="56"/>
      <c r="J364" s="5"/>
    </row>
    <row r="365" spans="1:11" s="57" customFormat="1" ht="10.5" customHeight="1" x14ac:dyDescent="0.2">
      <c r="A365" s="6"/>
      <c r="B365" s="37" t="s">
        <v>179</v>
      </c>
      <c r="C365" s="306">
        <v>48653.919999999896</v>
      </c>
      <c r="D365" s="306">
        <v>4932728.6299998984</v>
      </c>
      <c r="E365" s="306">
        <v>4981382.5499998974</v>
      </c>
      <c r="F365" s="307">
        <v>1887.84</v>
      </c>
      <c r="G365" s="307">
        <v>17485.349999999991</v>
      </c>
      <c r="H365" s="182">
        <v>0.12854177279585177</v>
      </c>
      <c r="I365" s="56"/>
      <c r="J365" s="5"/>
    </row>
    <row r="366" spans="1:11" s="57" customFormat="1" ht="10.5" customHeight="1" x14ac:dyDescent="0.2">
      <c r="A366" s="6"/>
      <c r="B366" s="37" t="s">
        <v>223</v>
      </c>
      <c r="C366" s="364">
        <v>792.42000000000007</v>
      </c>
      <c r="D366" s="306">
        <v>136998.91999999995</v>
      </c>
      <c r="E366" s="306">
        <v>137791.33999999997</v>
      </c>
      <c r="F366" s="307"/>
      <c r="G366" s="307">
        <v>476.09000000000003</v>
      </c>
      <c r="H366" s="182">
        <v>0.11673951864367305</v>
      </c>
      <c r="I366" s="56"/>
      <c r="J366" s="5"/>
    </row>
    <row r="367" spans="1:11" s="60" customFormat="1" ht="10.5" hidden="1" customHeight="1" x14ac:dyDescent="0.2">
      <c r="A367" s="24"/>
      <c r="B367" s="16"/>
      <c r="C367" s="306"/>
      <c r="D367" s="306"/>
      <c r="E367" s="306"/>
      <c r="F367" s="307"/>
      <c r="G367" s="307"/>
      <c r="H367" s="182"/>
      <c r="I367" s="59"/>
      <c r="J367" s="5"/>
    </row>
    <row r="368" spans="1:11" s="57" customFormat="1" x14ac:dyDescent="0.2">
      <c r="A368" s="6"/>
      <c r="B368" s="574" t="s">
        <v>456</v>
      </c>
      <c r="C368" s="306"/>
      <c r="D368" s="306"/>
      <c r="E368" s="306"/>
      <c r="F368" s="307"/>
      <c r="G368" s="307"/>
      <c r="H368" s="182"/>
      <c r="I368" s="56"/>
    </row>
    <row r="369" spans="1:11" s="57" customFormat="1" hidden="1" x14ac:dyDescent="0.2">
      <c r="A369" s="6"/>
      <c r="B369" s="574"/>
      <c r="C369" s="306"/>
      <c r="D369" s="306"/>
      <c r="E369" s="306"/>
      <c r="F369" s="307"/>
      <c r="G369" s="307"/>
      <c r="H369" s="182"/>
      <c r="I369" s="56"/>
    </row>
    <row r="370" spans="1:11" s="57" customFormat="1" x14ac:dyDescent="0.2">
      <c r="A370" s="6"/>
      <c r="B370" s="37" t="s">
        <v>424</v>
      </c>
      <c r="C370" s="306"/>
      <c r="D370" s="306"/>
      <c r="E370" s="306"/>
      <c r="F370" s="307"/>
      <c r="G370" s="307"/>
      <c r="H370" s="182"/>
      <c r="I370" s="56"/>
    </row>
    <row r="371" spans="1:11" s="60" customFormat="1" ht="14.25" customHeight="1" x14ac:dyDescent="0.2">
      <c r="A371" s="24"/>
      <c r="B371" s="37" t="s">
        <v>280</v>
      </c>
      <c r="C371" s="306"/>
      <c r="D371" s="306">
        <v>-80913.029999999955</v>
      </c>
      <c r="E371" s="306">
        <v>-80913.029999999955</v>
      </c>
      <c r="F371" s="307">
        <v>-2</v>
      </c>
      <c r="G371" s="307">
        <v>-306.76</v>
      </c>
      <c r="H371" s="182">
        <v>0.11312969229327896</v>
      </c>
      <c r="I371" s="59"/>
    </row>
    <row r="372" spans="1:11" s="60" customFormat="1" ht="10.5" customHeight="1" x14ac:dyDescent="0.2">
      <c r="A372" s="24"/>
      <c r="B372" s="35" t="s">
        <v>143</v>
      </c>
      <c r="C372" s="308">
        <v>54136.99999999992</v>
      </c>
      <c r="D372" s="308">
        <v>4993494.0699998988</v>
      </c>
      <c r="E372" s="308">
        <v>5047631.0699998988</v>
      </c>
      <c r="F372" s="309">
        <v>1885.84</v>
      </c>
      <c r="G372" s="309">
        <v>17687.949999999993</v>
      </c>
      <c r="H372" s="183">
        <v>0.12823228479797444</v>
      </c>
      <c r="I372" s="59"/>
      <c r="K372" s="209" t="b">
        <f>IF(ABS(E372-SUM(E364:E371))&lt;0.001,TRUE,FALSE)</f>
        <v>1</v>
      </c>
    </row>
    <row r="373" spans="1:11" s="57" customFormat="1" ht="16.5" customHeight="1" x14ac:dyDescent="0.2">
      <c r="A373" s="6"/>
      <c r="B373" s="31" t="s">
        <v>466</v>
      </c>
      <c r="C373" s="308"/>
      <c r="D373" s="308"/>
      <c r="E373" s="308"/>
      <c r="F373" s="309"/>
      <c r="G373" s="309"/>
      <c r="H373" s="183"/>
      <c r="I373" s="56"/>
      <c r="J373" s="5"/>
    </row>
    <row r="374" spans="1:11" s="57" customFormat="1" ht="10.5" customHeight="1" x14ac:dyDescent="0.2">
      <c r="A374" s="6"/>
      <c r="B374" s="37" t="s">
        <v>468</v>
      </c>
      <c r="C374" s="306">
        <v>1584672.4200000002</v>
      </c>
      <c r="D374" s="306">
        <v>215724</v>
      </c>
      <c r="E374" s="306">
        <v>1800396.4200000002</v>
      </c>
      <c r="F374" s="307"/>
      <c r="G374" s="307">
        <v>6156</v>
      </c>
      <c r="H374" s="182">
        <v>0.2104141676557385</v>
      </c>
      <c r="I374" s="56"/>
      <c r="J374" s="5"/>
    </row>
    <row r="375" spans="1:11" s="57" customFormat="1" ht="10.5" customHeight="1" x14ac:dyDescent="0.2">
      <c r="A375" s="6"/>
      <c r="B375" s="35" t="s">
        <v>467</v>
      </c>
      <c r="C375" s="308">
        <v>1584672.4200000002</v>
      </c>
      <c r="D375" s="308">
        <v>215724</v>
      </c>
      <c r="E375" s="308">
        <v>1800396.4200000002</v>
      </c>
      <c r="F375" s="309"/>
      <c r="G375" s="309">
        <v>6156</v>
      </c>
      <c r="H375" s="183">
        <v>0.2104141676557385</v>
      </c>
      <c r="I375" s="56"/>
      <c r="J375" s="5"/>
    </row>
    <row r="376" spans="1:11" s="57" customFormat="1" ht="14.25" customHeight="1" x14ac:dyDescent="0.2">
      <c r="A376" s="6"/>
      <c r="B376" s="31" t="s">
        <v>122</v>
      </c>
      <c r="C376" s="308"/>
      <c r="D376" s="308"/>
      <c r="E376" s="308"/>
      <c r="F376" s="309"/>
      <c r="G376" s="309"/>
      <c r="H376" s="183"/>
      <c r="I376" s="56"/>
      <c r="J376" s="5"/>
    </row>
    <row r="377" spans="1:11" s="60" customFormat="1" ht="22.5" customHeight="1" x14ac:dyDescent="0.2">
      <c r="A377" s="24"/>
      <c r="B377" s="37" t="s">
        <v>144</v>
      </c>
      <c r="C377" s="306">
        <v>2287.2499999999986</v>
      </c>
      <c r="D377" s="306">
        <v>28611.000000000015</v>
      </c>
      <c r="E377" s="306">
        <v>30898.250000000011</v>
      </c>
      <c r="F377" s="307"/>
      <c r="G377" s="307">
        <v>1.53</v>
      </c>
      <c r="H377" s="182">
        <v>-3.166387744996646E-2</v>
      </c>
      <c r="I377" s="59"/>
      <c r="J377" s="5"/>
    </row>
    <row r="378" spans="1:11" s="63" customFormat="1" ht="14.25" customHeight="1" x14ac:dyDescent="0.2">
      <c r="A378" s="61"/>
      <c r="B378" s="37" t="s">
        <v>224</v>
      </c>
      <c r="C378" s="306">
        <v>282.19999999999993</v>
      </c>
      <c r="D378" s="306">
        <v>15633.180000000002</v>
      </c>
      <c r="E378" s="306">
        <v>15915.380000000003</v>
      </c>
      <c r="F378" s="307"/>
      <c r="G378" s="307"/>
      <c r="H378" s="182">
        <v>-0.19576969293941504</v>
      </c>
      <c r="I378" s="62"/>
    </row>
    <row r="379" spans="1:11" s="63" customFormat="1" ht="14.25" hidden="1" customHeight="1" x14ac:dyDescent="0.2">
      <c r="A379" s="61"/>
      <c r="B379" s="37"/>
      <c r="C379" s="306"/>
      <c r="D379" s="306"/>
      <c r="E379" s="306"/>
      <c r="F379" s="307"/>
      <c r="G379" s="307"/>
      <c r="H379" s="182"/>
      <c r="I379" s="62"/>
    </row>
    <row r="380" spans="1:11" s="63" customFormat="1" ht="14.25" hidden="1" customHeight="1" x14ac:dyDescent="0.2">
      <c r="A380" s="61"/>
      <c r="B380" s="37"/>
      <c r="C380" s="306"/>
      <c r="D380" s="306"/>
      <c r="E380" s="306"/>
      <c r="F380" s="307"/>
      <c r="G380" s="307"/>
      <c r="H380" s="182"/>
      <c r="I380" s="62"/>
    </row>
    <row r="381" spans="1:11" s="60" customFormat="1" ht="11.25" customHeight="1" x14ac:dyDescent="0.2">
      <c r="A381" s="24"/>
      <c r="B381" s="37" t="s">
        <v>424</v>
      </c>
      <c r="C381" s="306"/>
      <c r="D381" s="306"/>
      <c r="E381" s="306"/>
      <c r="F381" s="307"/>
      <c r="G381" s="307"/>
      <c r="H381" s="182"/>
      <c r="I381" s="59"/>
      <c r="J381" s="5"/>
    </row>
    <row r="382" spans="1:11" s="60" customFormat="1" ht="11.25" customHeight="1" x14ac:dyDescent="0.2">
      <c r="A382" s="24"/>
      <c r="B382" s="35" t="s">
        <v>120</v>
      </c>
      <c r="C382" s="308">
        <v>2569.4499999999985</v>
      </c>
      <c r="D382" s="308">
        <v>44244.180000000015</v>
      </c>
      <c r="E382" s="308">
        <v>46813.630000000012</v>
      </c>
      <c r="F382" s="309"/>
      <c r="G382" s="309">
        <v>1.53</v>
      </c>
      <c r="H382" s="183">
        <v>-9.4482049464797213E-2</v>
      </c>
      <c r="I382" s="59"/>
      <c r="J382" s="5"/>
      <c r="K382" s="209" t="b">
        <f>IF(ABS(E382-SUM(E377:E381))&lt;0.001,TRUE,FALSE)</f>
        <v>1</v>
      </c>
    </row>
    <row r="383" spans="1:11" s="57" customFormat="1" ht="18.75" customHeight="1" x14ac:dyDescent="0.2">
      <c r="A383" s="6"/>
      <c r="B383" s="31" t="s">
        <v>244</v>
      </c>
      <c r="C383" s="308"/>
      <c r="D383" s="308"/>
      <c r="E383" s="308"/>
      <c r="F383" s="309"/>
      <c r="G383" s="309"/>
      <c r="H383" s="183"/>
      <c r="I383" s="56"/>
      <c r="J383" s="5"/>
    </row>
    <row r="384" spans="1:11" s="57" customFormat="1" ht="10.5" customHeight="1" x14ac:dyDescent="0.2">
      <c r="A384" s="6"/>
      <c r="B384" s="31"/>
      <c r="C384" s="308"/>
      <c r="D384" s="308"/>
      <c r="E384" s="308"/>
      <c r="F384" s="309"/>
      <c r="G384" s="309"/>
      <c r="H384" s="183"/>
      <c r="I384" s="56"/>
      <c r="J384" s="5"/>
    </row>
    <row r="385" spans="1:11" s="57" customFormat="1" ht="10.5" customHeight="1" x14ac:dyDescent="0.2">
      <c r="A385" s="6"/>
      <c r="B385" s="37" t="s">
        <v>144</v>
      </c>
      <c r="C385" s="306">
        <v>34.49</v>
      </c>
      <c r="D385" s="306"/>
      <c r="E385" s="306">
        <v>34.49</v>
      </c>
      <c r="F385" s="307"/>
      <c r="G385" s="307"/>
      <c r="H385" s="182">
        <v>0.55711060948081292</v>
      </c>
      <c r="I385" s="56"/>
      <c r="J385" s="5"/>
    </row>
    <row r="386" spans="1:11" s="57" customFormat="1" ht="10.5" customHeight="1" x14ac:dyDescent="0.2">
      <c r="A386" s="6"/>
      <c r="B386" s="37" t="s">
        <v>125</v>
      </c>
      <c r="C386" s="306">
        <v>1000995.340000007</v>
      </c>
      <c r="D386" s="306">
        <v>5054324.1999999639</v>
      </c>
      <c r="E386" s="306">
        <v>6055319.5399999702</v>
      </c>
      <c r="F386" s="307"/>
      <c r="G386" s="307">
        <v>20683.529999999995</v>
      </c>
      <c r="H386" s="182">
        <v>2.9293314780445279E-2</v>
      </c>
      <c r="I386" s="56"/>
      <c r="J386" s="5"/>
    </row>
    <row r="387" spans="1:11" s="57" customFormat="1" ht="10.5" customHeight="1" x14ac:dyDescent="0.2">
      <c r="A387" s="6"/>
      <c r="B387" s="37" t="s">
        <v>126</v>
      </c>
      <c r="C387" s="306">
        <v>12639.030000000002</v>
      </c>
      <c r="D387" s="306">
        <v>226472.92999999988</v>
      </c>
      <c r="E387" s="306">
        <v>239111.95999999988</v>
      </c>
      <c r="F387" s="307"/>
      <c r="G387" s="307">
        <v>1995.8600000000001</v>
      </c>
      <c r="H387" s="182"/>
      <c r="I387" s="56"/>
      <c r="J387" s="5"/>
    </row>
    <row r="388" spans="1:11" s="57" customFormat="1" ht="10.5" customHeight="1" x14ac:dyDescent="0.2">
      <c r="A388" s="6"/>
      <c r="B388" s="37" t="s">
        <v>127</v>
      </c>
      <c r="C388" s="306">
        <v>283675.38000000035</v>
      </c>
      <c r="D388" s="306">
        <v>3046581.0000000019</v>
      </c>
      <c r="E388" s="306">
        <v>3330256.3800000022</v>
      </c>
      <c r="F388" s="307"/>
      <c r="G388" s="307">
        <v>8170.48</v>
      </c>
      <c r="H388" s="182"/>
      <c r="I388" s="56"/>
      <c r="J388" s="5"/>
    </row>
    <row r="389" spans="1:11" s="57" customFormat="1" ht="10.5" customHeight="1" x14ac:dyDescent="0.2">
      <c r="A389" s="6"/>
      <c r="B389" s="37" t="s">
        <v>133</v>
      </c>
      <c r="C389" s="306">
        <v>55363.37</v>
      </c>
      <c r="D389" s="306">
        <v>138927.71000000002</v>
      </c>
      <c r="E389" s="306">
        <v>194291.08000000002</v>
      </c>
      <c r="F389" s="307"/>
      <c r="G389" s="307">
        <v>2147.09</v>
      </c>
      <c r="H389" s="182">
        <v>0.22448708462898836</v>
      </c>
      <c r="I389" s="56"/>
      <c r="J389" s="5"/>
    </row>
    <row r="390" spans="1:11" s="57" customFormat="1" ht="10.5" customHeight="1" x14ac:dyDescent="0.2">
      <c r="A390" s="6"/>
      <c r="B390" s="37" t="s">
        <v>134</v>
      </c>
      <c r="C390" s="306">
        <v>5584.19</v>
      </c>
      <c r="D390" s="306">
        <v>68988.72</v>
      </c>
      <c r="E390" s="306">
        <v>74572.91</v>
      </c>
      <c r="F390" s="307"/>
      <c r="G390" s="307">
        <v>274.20999999999998</v>
      </c>
      <c r="H390" s="182">
        <v>2.1528240859206793E-2</v>
      </c>
      <c r="I390" s="56"/>
      <c r="J390" s="5"/>
      <c r="K390" s="5"/>
    </row>
    <row r="391" spans="1:11" s="57" customFormat="1" ht="10.5" customHeight="1" x14ac:dyDescent="0.2">
      <c r="A391" s="6"/>
      <c r="B391" s="37" t="s">
        <v>24</v>
      </c>
      <c r="C391" s="306">
        <v>254431.49000000005</v>
      </c>
      <c r="D391" s="306">
        <v>218662.89</v>
      </c>
      <c r="E391" s="306">
        <v>473094.38000000006</v>
      </c>
      <c r="F391" s="307"/>
      <c r="G391" s="307">
        <v>1058.4500000000003</v>
      </c>
      <c r="H391" s="182">
        <v>0.19797014701934734</v>
      </c>
      <c r="I391" s="56"/>
    </row>
    <row r="392" spans="1:11" s="57" customFormat="1" ht="10.5" customHeight="1" x14ac:dyDescent="0.2">
      <c r="A392" s="6"/>
      <c r="B392" s="37" t="s">
        <v>138</v>
      </c>
      <c r="C392" s="306">
        <v>53036.87</v>
      </c>
      <c r="D392" s="306">
        <v>25141.48</v>
      </c>
      <c r="E392" s="306">
        <v>78178.350000000006</v>
      </c>
      <c r="F392" s="307"/>
      <c r="G392" s="307"/>
      <c r="H392" s="182">
        <v>-9.1523026740093161E-2</v>
      </c>
      <c r="I392" s="56"/>
    </row>
    <row r="393" spans="1:11" s="57" customFormat="1" ht="10.5" customHeight="1" x14ac:dyDescent="0.2">
      <c r="A393" s="6"/>
      <c r="B393" s="37" t="s">
        <v>34</v>
      </c>
      <c r="C393" s="306">
        <v>3588034.6599999885</v>
      </c>
      <c r="D393" s="306">
        <v>848215.11</v>
      </c>
      <c r="E393" s="306">
        <v>4436249.7699999893</v>
      </c>
      <c r="F393" s="307"/>
      <c r="G393" s="307">
        <v>8674.6500000000015</v>
      </c>
      <c r="H393" s="182">
        <v>-5.7702858063157669E-2</v>
      </c>
      <c r="I393" s="56"/>
      <c r="J393" s="5"/>
    </row>
    <row r="394" spans="1:11" s="57" customFormat="1" ht="10.5" customHeight="1" x14ac:dyDescent="0.2">
      <c r="A394" s="6"/>
      <c r="B394" s="37" t="s">
        <v>140</v>
      </c>
      <c r="C394" s="306">
        <v>3.04</v>
      </c>
      <c r="D394" s="306">
        <v>0.63</v>
      </c>
      <c r="E394" s="306">
        <v>3.67</v>
      </c>
      <c r="F394" s="307"/>
      <c r="G394" s="307"/>
      <c r="H394" s="182">
        <v>-0.62741116751269033</v>
      </c>
      <c r="I394" s="56"/>
      <c r="J394" s="5"/>
    </row>
    <row r="395" spans="1:11" s="57" customFormat="1" ht="10.5" customHeight="1" x14ac:dyDescent="0.2">
      <c r="A395" s="6"/>
      <c r="B395" s="37" t="s">
        <v>129</v>
      </c>
      <c r="C395" s="306">
        <v>286074.18999999977</v>
      </c>
      <c r="D395" s="306">
        <v>2544691.9100000025</v>
      </c>
      <c r="E395" s="306">
        <v>2830766.1000000024</v>
      </c>
      <c r="F395" s="307"/>
      <c r="G395" s="307">
        <v>11818.099999999999</v>
      </c>
      <c r="H395" s="182">
        <v>9.752256515077673E-2</v>
      </c>
      <c r="I395" s="56"/>
      <c r="J395" s="5"/>
    </row>
    <row r="396" spans="1:11" s="57" customFormat="1" ht="11.25" customHeight="1" x14ac:dyDescent="0.2">
      <c r="A396" s="6"/>
      <c r="B396" s="37" t="s">
        <v>381</v>
      </c>
      <c r="C396" s="306">
        <v>2141.4</v>
      </c>
      <c r="D396" s="306">
        <v>1577</v>
      </c>
      <c r="E396" s="306">
        <v>3718.4</v>
      </c>
      <c r="F396" s="307"/>
      <c r="G396" s="307"/>
      <c r="H396" s="182"/>
      <c r="I396" s="56"/>
      <c r="J396" s="5"/>
    </row>
    <row r="397" spans="1:11" s="57" customFormat="1" ht="11.25" customHeight="1" x14ac:dyDescent="0.2">
      <c r="A397" s="6"/>
      <c r="B397" s="16" t="s">
        <v>427</v>
      </c>
      <c r="C397" s="306">
        <v>270</v>
      </c>
      <c r="D397" s="306">
        <v>150</v>
      </c>
      <c r="E397" s="306">
        <v>420</v>
      </c>
      <c r="F397" s="307"/>
      <c r="G397" s="307"/>
      <c r="H397" s="182">
        <v>-0.31147540983606559</v>
      </c>
      <c r="I397" s="56"/>
      <c r="J397" s="5"/>
    </row>
    <row r="398" spans="1:11" s="57" customFormat="1" ht="11.25" customHeight="1" x14ac:dyDescent="0.2">
      <c r="A398" s="6"/>
      <c r="B398" s="37" t="s">
        <v>353</v>
      </c>
      <c r="C398" s="306"/>
      <c r="D398" s="306"/>
      <c r="E398" s="306"/>
      <c r="F398" s="307"/>
      <c r="G398" s="307"/>
      <c r="H398" s="182"/>
      <c r="I398" s="56"/>
      <c r="J398" s="5"/>
    </row>
    <row r="399" spans="1:11" s="57" customFormat="1" ht="10.5" customHeight="1" x14ac:dyDescent="0.2">
      <c r="A399" s="6"/>
      <c r="B399" s="37" t="s">
        <v>415</v>
      </c>
      <c r="C399" s="306"/>
      <c r="D399" s="306"/>
      <c r="E399" s="306"/>
      <c r="F399" s="307"/>
      <c r="G399" s="307"/>
      <c r="H399" s="182"/>
      <c r="I399" s="56"/>
      <c r="J399" s="5"/>
    </row>
    <row r="400" spans="1:11" s="60" customFormat="1" ht="10.5" customHeight="1" x14ac:dyDescent="0.2">
      <c r="A400" s="24"/>
      <c r="B400" s="37" t="s">
        <v>179</v>
      </c>
      <c r="C400" s="306">
        <v>216.76</v>
      </c>
      <c r="D400" s="306">
        <v>35450.199999999983</v>
      </c>
      <c r="E400" s="306">
        <v>35666.959999999985</v>
      </c>
      <c r="F400" s="307"/>
      <c r="G400" s="307"/>
      <c r="H400" s="182">
        <v>0.33992974067313231</v>
      </c>
      <c r="I400" s="59"/>
      <c r="J400" s="5"/>
    </row>
    <row r="401" spans="1:11" s="60" customFormat="1" ht="13.5" customHeight="1" x14ac:dyDescent="0.2">
      <c r="A401" s="24"/>
      <c r="B401" s="37" t="s">
        <v>490</v>
      </c>
      <c r="C401" s="306"/>
      <c r="D401" s="306"/>
      <c r="E401" s="306"/>
      <c r="F401" s="307"/>
      <c r="G401" s="307"/>
      <c r="H401" s="182"/>
      <c r="I401" s="59"/>
    </row>
    <row r="402" spans="1:11" s="60" customFormat="1" ht="13.5" customHeight="1" x14ac:dyDescent="0.2">
      <c r="A402" s="24"/>
      <c r="B402" s="575" t="s">
        <v>460</v>
      </c>
      <c r="C402" s="306"/>
      <c r="D402" s="306"/>
      <c r="E402" s="306"/>
      <c r="F402" s="307"/>
      <c r="G402" s="307"/>
      <c r="H402" s="182"/>
      <c r="I402" s="59"/>
    </row>
    <row r="403" spans="1:11" s="60" customFormat="1" ht="13.5" customHeight="1" x14ac:dyDescent="0.2">
      <c r="A403" s="24"/>
      <c r="B403" s="37" t="s">
        <v>468</v>
      </c>
      <c r="C403" s="306">
        <v>5406</v>
      </c>
      <c r="D403" s="306">
        <v>1950</v>
      </c>
      <c r="E403" s="306">
        <v>7356</v>
      </c>
      <c r="F403" s="307"/>
      <c r="G403" s="307"/>
      <c r="H403" s="182">
        <v>0.40381679389312986</v>
      </c>
      <c r="I403" s="59"/>
    </row>
    <row r="404" spans="1:11" s="60" customFormat="1" ht="13.5" customHeight="1" x14ac:dyDescent="0.2">
      <c r="A404" s="24"/>
      <c r="B404" s="37" t="s">
        <v>424</v>
      </c>
      <c r="C404" s="306"/>
      <c r="D404" s="306">
        <v>270</v>
      </c>
      <c r="E404" s="306">
        <v>270</v>
      </c>
      <c r="F404" s="307"/>
      <c r="G404" s="307"/>
      <c r="H404" s="182"/>
      <c r="I404" s="59"/>
    </row>
    <row r="405" spans="1:11" s="60" customFormat="1" ht="10.5" customHeight="1" x14ac:dyDescent="0.2">
      <c r="A405" s="24"/>
      <c r="B405" s="37" t="s">
        <v>280</v>
      </c>
      <c r="C405" s="306"/>
      <c r="D405" s="306">
        <v>-526797.72999999986</v>
      </c>
      <c r="E405" s="306">
        <v>-526797.72999999986</v>
      </c>
      <c r="F405" s="307"/>
      <c r="G405" s="307">
        <v>-1911</v>
      </c>
      <c r="H405" s="182">
        <v>-6.448025446507355E-3</v>
      </c>
      <c r="I405" s="59"/>
      <c r="J405" s="5"/>
    </row>
    <row r="406" spans="1:11" s="60" customFormat="1" ht="10.5" customHeight="1" x14ac:dyDescent="0.2">
      <c r="A406" s="24"/>
      <c r="B406" s="35" t="s">
        <v>246</v>
      </c>
      <c r="C406" s="308">
        <v>5547906.2099999962</v>
      </c>
      <c r="D406" s="308">
        <v>11684606.049999969</v>
      </c>
      <c r="E406" s="308">
        <v>17232512.259999964</v>
      </c>
      <c r="F406" s="309"/>
      <c r="G406" s="309">
        <v>52911.369999999988</v>
      </c>
      <c r="H406" s="183">
        <v>5.1189971302591397E-2</v>
      </c>
      <c r="I406" s="59"/>
      <c r="J406" s="5"/>
      <c r="K406" s="209" t="b">
        <f>IF(ABS(E406-SUM(E385:E405))&lt;0.001,TRUE,FALSE)</f>
        <v>1</v>
      </c>
    </row>
    <row r="407" spans="1:11" s="60" customFormat="1" ht="10.5" customHeight="1" x14ac:dyDescent="0.2">
      <c r="A407" s="24"/>
      <c r="B407" s="35" t="s">
        <v>287</v>
      </c>
      <c r="C407" s="308">
        <v>269901987.30000216</v>
      </c>
      <c r="D407" s="308">
        <v>867957480.20928633</v>
      </c>
      <c r="E407" s="308">
        <v>1137859467.5092885</v>
      </c>
      <c r="F407" s="309">
        <v>11264848.669999924</v>
      </c>
      <c r="G407" s="309">
        <v>4476082.9999999963</v>
      </c>
      <c r="H407" s="183">
        <v>4.9640957229348803E-2</v>
      </c>
      <c r="I407" s="59"/>
      <c r="J407" s="5"/>
      <c r="K407" s="209" t="b">
        <f>IF(ABS(E407-SUM(E324,E338,E350,E362,E372,E375,E382,E406))&lt;0.001,TRUE,FALSE)</f>
        <v>1</v>
      </c>
    </row>
    <row r="408" spans="1:11" s="60" customFormat="1" ht="10.5" customHeight="1" x14ac:dyDescent="0.2">
      <c r="A408" s="24"/>
      <c r="B408" s="31" t="s">
        <v>145</v>
      </c>
      <c r="C408" s="308"/>
      <c r="D408" s="308"/>
      <c r="E408" s="308"/>
      <c r="F408" s="309"/>
      <c r="G408" s="309"/>
      <c r="H408" s="183"/>
      <c r="I408" s="59"/>
      <c r="J408" s="5"/>
    </row>
    <row r="409" spans="1:11" s="60" customFormat="1" ht="10.5" customHeight="1" x14ac:dyDescent="0.2">
      <c r="A409" s="24"/>
      <c r="B409" s="37"/>
      <c r="C409" s="308"/>
      <c r="D409" s="308"/>
      <c r="E409" s="308"/>
      <c r="F409" s="309"/>
      <c r="G409" s="309"/>
      <c r="H409" s="183"/>
      <c r="I409" s="59"/>
      <c r="J409" s="5"/>
    </row>
    <row r="410" spans="1:11" s="60" customFormat="1" ht="10.5" customHeight="1" x14ac:dyDescent="0.2">
      <c r="A410" s="24"/>
      <c r="B410" s="37" t="s">
        <v>146</v>
      </c>
      <c r="C410" s="306">
        <v>131808788.28999728</v>
      </c>
      <c r="D410" s="306">
        <v>154103697.48540434</v>
      </c>
      <c r="E410" s="306">
        <v>285912485.77540159</v>
      </c>
      <c r="F410" s="307">
        <v>27547987.440000083</v>
      </c>
      <c r="G410" s="307">
        <v>1898198.6133279996</v>
      </c>
      <c r="H410" s="182">
        <v>-0.10251858912243927</v>
      </c>
      <c r="I410" s="59"/>
      <c r="J410" s="5"/>
    </row>
    <row r="411" spans="1:11" s="60" customFormat="1" ht="10.5" customHeight="1" x14ac:dyDescent="0.2">
      <c r="A411" s="24"/>
      <c r="B411" s="37" t="s">
        <v>442</v>
      </c>
      <c r="C411" s="306">
        <v>280775.57000000047</v>
      </c>
      <c r="D411" s="306">
        <v>163817.3099999995</v>
      </c>
      <c r="E411" s="306">
        <v>444592.87999999995</v>
      </c>
      <c r="F411" s="307">
        <v>22074.600000000006</v>
      </c>
      <c r="G411" s="307">
        <v>2421.54</v>
      </c>
      <c r="H411" s="182">
        <v>-0.75513217528055232</v>
      </c>
      <c r="I411" s="59"/>
      <c r="J411" s="5"/>
    </row>
    <row r="412" spans="1:11" s="57" customFormat="1" ht="10.5" customHeight="1" x14ac:dyDescent="0.2">
      <c r="A412" s="6"/>
      <c r="B412" s="37" t="s">
        <v>147</v>
      </c>
      <c r="C412" s="306">
        <v>396969.5999999934</v>
      </c>
      <c r="D412" s="306">
        <v>449517.84000001033</v>
      </c>
      <c r="E412" s="306">
        <v>846487.44000000379</v>
      </c>
      <c r="F412" s="307">
        <v>87031.569999999716</v>
      </c>
      <c r="G412" s="307">
        <v>3535.7399999999934</v>
      </c>
      <c r="H412" s="182">
        <v>-7.0190652079870741E-2</v>
      </c>
      <c r="I412" s="56"/>
      <c r="J412" s="5"/>
    </row>
    <row r="413" spans="1:11" s="57" customFormat="1" ht="10.5" customHeight="1" x14ac:dyDescent="0.2">
      <c r="A413" s="6"/>
      <c r="B413" s="37" t="s">
        <v>148</v>
      </c>
      <c r="C413" s="306">
        <v>2419596.740000376</v>
      </c>
      <c r="D413" s="306">
        <v>2845658.900000229</v>
      </c>
      <c r="E413" s="306">
        <v>5265255.640000605</v>
      </c>
      <c r="F413" s="307">
        <v>436704.27999999543</v>
      </c>
      <c r="G413" s="307">
        <v>22651.880000000052</v>
      </c>
      <c r="H413" s="182">
        <v>-0.11474308903516117</v>
      </c>
      <c r="I413" s="56"/>
      <c r="J413" s="5"/>
    </row>
    <row r="414" spans="1:11" s="60" customFormat="1" ht="10.5" customHeight="1" x14ac:dyDescent="0.2">
      <c r="A414" s="24"/>
      <c r="B414" s="37" t="s">
        <v>125</v>
      </c>
      <c r="C414" s="306">
        <v>866662.53000000073</v>
      </c>
      <c r="D414" s="306">
        <v>985396.50999999361</v>
      </c>
      <c r="E414" s="306">
        <v>1852059.0399999944</v>
      </c>
      <c r="F414" s="307">
        <v>196239.56000000003</v>
      </c>
      <c r="G414" s="307">
        <v>20720.71</v>
      </c>
      <c r="H414" s="182">
        <v>1.9924167863338837E-5</v>
      </c>
      <c r="I414" s="59"/>
      <c r="J414" s="5"/>
    </row>
    <row r="415" spans="1:11" s="60" customFormat="1" ht="10.5" customHeight="1" x14ac:dyDescent="0.2">
      <c r="A415" s="24"/>
      <c r="B415" s="37" t="s">
        <v>149</v>
      </c>
      <c r="C415" s="306">
        <v>27955.20999999969</v>
      </c>
      <c r="D415" s="306">
        <v>134761.19999999777</v>
      </c>
      <c r="E415" s="306">
        <v>162716.40999999744</v>
      </c>
      <c r="F415" s="307">
        <v>748.7900000000003</v>
      </c>
      <c r="G415" s="307">
        <v>547.7199999999998</v>
      </c>
      <c r="H415" s="182">
        <v>-0.14597634293880379</v>
      </c>
      <c r="I415" s="59"/>
    </row>
    <row r="416" spans="1:11" s="60" customFormat="1" x14ac:dyDescent="0.2">
      <c r="A416" s="24"/>
      <c r="B416" s="37" t="s">
        <v>435</v>
      </c>
      <c r="C416" s="306"/>
      <c r="D416" s="306"/>
      <c r="E416" s="306"/>
      <c r="F416" s="307"/>
      <c r="G416" s="307"/>
      <c r="H416" s="182"/>
      <c r="I416" s="59"/>
    </row>
    <row r="417" spans="1:11" s="60" customFormat="1" ht="10.5" customHeight="1" x14ac:dyDescent="0.2">
      <c r="A417" s="24"/>
      <c r="B417" s="37" t="s">
        <v>281</v>
      </c>
      <c r="C417" s="306">
        <v>56</v>
      </c>
      <c r="D417" s="306">
        <v>-23639469</v>
      </c>
      <c r="E417" s="306">
        <v>-23639413</v>
      </c>
      <c r="F417" s="307">
        <v>-35140</v>
      </c>
      <c r="G417" s="307">
        <v>-152337</v>
      </c>
      <c r="H417" s="182">
        <v>-1.8194259076477426E-2</v>
      </c>
      <c r="I417" s="59"/>
    </row>
    <row r="418" spans="1:11" s="60" customFormat="1" ht="10.5" customHeight="1" x14ac:dyDescent="0.2">
      <c r="A418" s="24"/>
      <c r="B418" s="575" t="s">
        <v>461</v>
      </c>
      <c r="C418" s="306"/>
      <c r="D418" s="306"/>
      <c r="E418" s="306"/>
      <c r="F418" s="307"/>
      <c r="G418" s="307"/>
      <c r="H418" s="182"/>
      <c r="I418" s="59"/>
      <c r="K418" s="209"/>
    </row>
    <row r="419" spans="1:11" s="60" customFormat="1" ht="10.5" customHeight="1" x14ac:dyDescent="0.2">
      <c r="A419" s="24"/>
      <c r="B419" s="575" t="s">
        <v>465</v>
      </c>
      <c r="C419" s="306"/>
      <c r="D419" s="306">
        <v>1859.1163200000001</v>
      </c>
      <c r="E419" s="306">
        <v>1859.1163200000001</v>
      </c>
      <c r="F419" s="307"/>
      <c r="G419" s="307"/>
      <c r="H419" s="182"/>
      <c r="I419" s="59"/>
      <c r="K419" s="209"/>
    </row>
    <row r="420" spans="1:11" s="60" customFormat="1" ht="10.5" customHeight="1" x14ac:dyDescent="0.2">
      <c r="A420" s="24"/>
      <c r="B420" s="575" t="s">
        <v>493</v>
      </c>
      <c r="C420" s="306"/>
      <c r="D420" s="306">
        <v>1502.2000000000003</v>
      </c>
      <c r="E420" s="306">
        <v>1502.2000000000003</v>
      </c>
      <c r="F420" s="307"/>
      <c r="G420" s="307">
        <v>129.5</v>
      </c>
      <c r="H420" s="182"/>
      <c r="I420" s="59"/>
      <c r="K420" s="209"/>
    </row>
    <row r="421" spans="1:11" s="60" customFormat="1" ht="10.5" customHeight="1" x14ac:dyDescent="0.2">
      <c r="A421" s="24"/>
      <c r="B421" s="41" t="s">
        <v>150</v>
      </c>
      <c r="C421" s="311">
        <v>135800803.93999764</v>
      </c>
      <c r="D421" s="311">
        <v>135046741.56172454</v>
      </c>
      <c r="E421" s="311">
        <v>270847545.50172222</v>
      </c>
      <c r="F421" s="312">
        <v>28255646.240000077</v>
      </c>
      <c r="G421" s="312">
        <v>1795868.7033279999</v>
      </c>
      <c r="H421" s="184">
        <v>-0.11534769493692687</v>
      </c>
      <c r="I421" s="59"/>
      <c r="K421" s="209" t="b">
        <f>IF(ABS(E421-SUM(E410:E420))&lt;0.001,TRUE,FALSE)</f>
        <v>1</v>
      </c>
    </row>
    <row r="422" spans="1:11" s="60" customFormat="1" ht="10.5" customHeight="1" x14ac:dyDescent="0.15">
      <c r="A422" s="24"/>
      <c r="B422" s="265" t="s">
        <v>238</v>
      </c>
      <c r="C422" s="265"/>
      <c r="D422" s="265"/>
      <c r="E422" s="265"/>
      <c r="F422" s="265"/>
      <c r="G422" s="265"/>
      <c r="H422" s="265"/>
      <c r="I422" s="59"/>
    </row>
    <row r="423" spans="1:11" ht="13.5" customHeight="1" x14ac:dyDescent="0.2">
      <c r="B423" s="265" t="s">
        <v>249</v>
      </c>
      <c r="C423" s="265"/>
      <c r="D423" s="265"/>
      <c r="E423" s="265"/>
      <c r="F423" s="265"/>
      <c r="G423" s="265"/>
      <c r="H423" s="265"/>
      <c r="I423" s="51"/>
    </row>
    <row r="424" spans="1:11" ht="15" customHeight="1" x14ac:dyDescent="0.2">
      <c r="B424" s="265" t="s">
        <v>251</v>
      </c>
      <c r="C424" s="265"/>
      <c r="D424" s="265"/>
      <c r="E424" s="265"/>
      <c r="F424" s="265"/>
      <c r="G424" s="265"/>
      <c r="H424" s="265"/>
      <c r="I424" s="8"/>
    </row>
    <row r="425" spans="1:11" ht="9.75" customHeight="1" x14ac:dyDescent="0.2">
      <c r="B425" s="265" t="s">
        <v>376</v>
      </c>
      <c r="C425" s="210"/>
      <c r="D425" s="210"/>
      <c r="E425" s="210"/>
      <c r="F425" s="210"/>
      <c r="G425" s="210"/>
      <c r="H425" s="211"/>
    </row>
    <row r="426" spans="1:11" x14ac:dyDescent="0.2">
      <c r="B426" s="265" t="s">
        <v>282</v>
      </c>
      <c r="C426" s="210"/>
      <c r="D426" s="210"/>
      <c r="E426" s="210"/>
      <c r="F426" s="210"/>
      <c r="G426" s="210"/>
      <c r="H426" s="211"/>
      <c r="I426" s="15"/>
    </row>
    <row r="427" spans="1:11" ht="13.5" customHeight="1" x14ac:dyDescent="0.2">
      <c r="F427" s="4"/>
      <c r="G427" s="4"/>
      <c r="H427" s="4"/>
      <c r="I427" s="23"/>
    </row>
    <row r="428" spans="1:11" ht="15.75" x14ac:dyDescent="0.25">
      <c r="B428" s="7" t="s">
        <v>288</v>
      </c>
      <c r="C428" s="8"/>
      <c r="D428" s="8"/>
      <c r="E428" s="8"/>
      <c r="F428" s="8"/>
      <c r="G428" s="8"/>
      <c r="H428" s="8"/>
      <c r="I428" s="23"/>
    </row>
    <row r="429" spans="1:11" s="57" customFormat="1" ht="7.5" customHeight="1" x14ac:dyDescent="0.2">
      <c r="A429" s="6"/>
      <c r="B429" s="9"/>
      <c r="C429" s="10" t="str">
        <f>$C$3</f>
        <v>PERIODE DU 1.1 AU 31.1.2024</v>
      </c>
      <c r="D429" s="11"/>
      <c r="E429" s="3"/>
      <c r="F429" s="3"/>
      <c r="G429" s="3"/>
      <c r="H429" s="3"/>
      <c r="I429" s="56"/>
    </row>
    <row r="430" spans="1:11" s="60" customFormat="1" ht="14.25" customHeight="1" x14ac:dyDescent="0.2">
      <c r="A430" s="24"/>
      <c r="B430" s="12" t="str">
        <f>B306</f>
        <v xml:space="preserve">             I - ASSURANCE MALADIE : DÉPENSES en milliers d'euros</v>
      </c>
      <c r="C430" s="13"/>
      <c r="D430" s="13"/>
      <c r="E430" s="13"/>
      <c r="F430" s="13"/>
      <c r="G430" s="13"/>
      <c r="H430" s="14"/>
      <c r="I430" s="59"/>
    </row>
    <row r="431" spans="1:11" s="57" customFormat="1" ht="10.5" customHeight="1" x14ac:dyDescent="0.2">
      <c r="A431" s="6"/>
      <c r="B431" s="16" t="s">
        <v>7</v>
      </c>
      <c r="C431" s="17" t="s">
        <v>1</v>
      </c>
      <c r="D431" s="17" t="s">
        <v>2</v>
      </c>
      <c r="E431" s="17" t="s">
        <v>6</v>
      </c>
      <c r="F431" s="219" t="s">
        <v>242</v>
      </c>
      <c r="G431" s="219" t="s">
        <v>237</v>
      </c>
      <c r="H431" s="19" t="str">
        <f>$H$5</f>
        <v>PCAP</v>
      </c>
      <c r="I431" s="56"/>
      <c r="J431" s="5"/>
    </row>
    <row r="432" spans="1:11" s="57" customFormat="1" ht="10.5" customHeight="1" x14ac:dyDescent="0.2">
      <c r="A432" s="6"/>
      <c r="B432" s="21"/>
      <c r="C432" s="44" t="s">
        <v>5</v>
      </c>
      <c r="D432" s="44" t="s">
        <v>5</v>
      </c>
      <c r="E432" s="44"/>
      <c r="F432" s="220"/>
      <c r="G432" s="220" t="s">
        <v>239</v>
      </c>
      <c r="H432" s="22" t="str">
        <f>$H$6</f>
        <v>en %</v>
      </c>
      <c r="I432" s="56"/>
      <c r="J432" s="5"/>
    </row>
    <row r="433" spans="1:11" s="57" customFormat="1" ht="10.5" customHeight="1" x14ac:dyDescent="0.2">
      <c r="A433" s="6"/>
      <c r="B433" s="31" t="s">
        <v>152</v>
      </c>
      <c r="C433" s="58"/>
      <c r="D433" s="58"/>
      <c r="E433" s="58"/>
      <c r="F433" s="226"/>
      <c r="G433" s="226"/>
      <c r="H433" s="183"/>
      <c r="I433" s="56"/>
      <c r="J433" s="5"/>
    </row>
    <row r="434" spans="1:11" s="57" customFormat="1" ht="10.5" customHeight="1" x14ac:dyDescent="0.2">
      <c r="A434" s="6"/>
      <c r="B434" s="16" t="s">
        <v>12</v>
      </c>
      <c r="C434" s="306"/>
      <c r="D434" s="306">
        <v>1741282647.930078</v>
      </c>
      <c r="E434" s="306">
        <v>1741282647.930078</v>
      </c>
      <c r="F434" s="307">
        <v>2558524.75</v>
      </c>
      <c r="G434" s="307">
        <v>8756558.3000000045</v>
      </c>
      <c r="H434" s="182">
        <v>0.10529781328290966</v>
      </c>
      <c r="I434" s="56"/>
      <c r="J434" s="5"/>
    </row>
    <row r="435" spans="1:11" s="57" customFormat="1" ht="10.5" customHeight="1" x14ac:dyDescent="0.2">
      <c r="A435" s="6"/>
      <c r="B435" s="16" t="s">
        <v>10</v>
      </c>
      <c r="C435" s="306">
        <v>424277238.8899672</v>
      </c>
      <c r="D435" s="306"/>
      <c r="E435" s="306">
        <v>424277238.8899672</v>
      </c>
      <c r="F435" s="307">
        <v>8975.269999999995</v>
      </c>
      <c r="G435" s="307">
        <v>2449312.3600000092</v>
      </c>
      <c r="H435" s="182">
        <v>5.9900827080212826E-2</v>
      </c>
      <c r="I435" s="56"/>
      <c r="J435" s="5"/>
    </row>
    <row r="436" spans="1:11" s="60" customFormat="1" ht="10.5" customHeight="1" x14ac:dyDescent="0.2">
      <c r="A436" s="24"/>
      <c r="B436" s="16" t="s">
        <v>9</v>
      </c>
      <c r="C436" s="306">
        <v>16698.05000000001</v>
      </c>
      <c r="D436" s="306"/>
      <c r="E436" s="306">
        <v>16698.05000000001</v>
      </c>
      <c r="F436" s="307"/>
      <c r="G436" s="307">
        <v>40.65</v>
      </c>
      <c r="H436" s="182"/>
      <c r="I436" s="59"/>
      <c r="J436" s="5"/>
    </row>
    <row r="437" spans="1:11" s="60" customFormat="1" x14ac:dyDescent="0.2">
      <c r="A437" s="24"/>
      <c r="B437" s="16" t="s">
        <v>299</v>
      </c>
      <c r="C437" s="306">
        <v>40415698.400000162</v>
      </c>
      <c r="D437" s="306"/>
      <c r="E437" s="306">
        <v>40415698.400000162</v>
      </c>
      <c r="F437" s="307"/>
      <c r="G437" s="307">
        <v>140835.21000000054</v>
      </c>
      <c r="H437" s="182">
        <v>5.9999685249934043E-2</v>
      </c>
      <c r="I437" s="59"/>
      <c r="J437" s="5"/>
    </row>
    <row r="438" spans="1:11" s="57" customFormat="1" x14ac:dyDescent="0.2">
      <c r="A438" s="6"/>
      <c r="B438" s="16" t="s">
        <v>11</v>
      </c>
      <c r="C438" s="306">
        <v>232098.57999999975</v>
      </c>
      <c r="D438" s="306"/>
      <c r="E438" s="306">
        <v>232098.57999999975</v>
      </c>
      <c r="F438" s="307"/>
      <c r="G438" s="307">
        <v>226910.14999999976</v>
      </c>
      <c r="H438" s="182">
        <v>0.13021285870660537</v>
      </c>
      <c r="I438" s="56"/>
      <c r="J438" s="5"/>
    </row>
    <row r="439" spans="1:11" s="57" customFormat="1" ht="10.5" customHeight="1" x14ac:dyDescent="0.2">
      <c r="A439" s="6"/>
      <c r="B439" s="16" t="s">
        <v>75</v>
      </c>
      <c r="C439" s="306">
        <v>6289457.5100000026</v>
      </c>
      <c r="D439" s="306"/>
      <c r="E439" s="306">
        <v>6289457.5100000026</v>
      </c>
      <c r="F439" s="313"/>
      <c r="G439" s="313">
        <v>34812.359999999862</v>
      </c>
      <c r="H439" s="185">
        <v>0.10302592333622362</v>
      </c>
      <c r="I439" s="66"/>
      <c r="J439" s="5"/>
    </row>
    <row r="440" spans="1:11" s="57" customFormat="1" ht="10.5" customHeight="1" x14ac:dyDescent="0.2">
      <c r="A440" s="6"/>
      <c r="B440" s="16" t="s">
        <v>85</v>
      </c>
      <c r="C440" s="306">
        <v>965401.77000000223</v>
      </c>
      <c r="D440" s="306">
        <v>185049376.48000064</v>
      </c>
      <c r="E440" s="306">
        <v>186014778.25000063</v>
      </c>
      <c r="F440" s="313">
        <v>186014778.25000063</v>
      </c>
      <c r="G440" s="313">
        <v>803122.89000000025</v>
      </c>
      <c r="H440" s="185">
        <v>-5.2113744315283039E-2</v>
      </c>
      <c r="I440" s="66"/>
      <c r="J440" s="5"/>
    </row>
    <row r="441" spans="1:11" s="57" customFormat="1" ht="10.5" customHeight="1" x14ac:dyDescent="0.2">
      <c r="A441" s="6"/>
      <c r="B441" s="37" t="s">
        <v>25</v>
      </c>
      <c r="C441" s="306">
        <v>3308742.049999861</v>
      </c>
      <c r="D441" s="306">
        <v>34.92</v>
      </c>
      <c r="E441" s="306">
        <v>3308776.969999861</v>
      </c>
      <c r="F441" s="313">
        <v>272.69000000000005</v>
      </c>
      <c r="G441" s="313">
        <v>13922.429999999986</v>
      </c>
      <c r="H441" s="185">
        <v>4.4238945316499301E-3</v>
      </c>
      <c r="I441" s="56"/>
      <c r="J441" s="5"/>
    </row>
    <row r="442" spans="1:11" s="57" customFormat="1" ht="10.5" customHeight="1" x14ac:dyDescent="0.2">
      <c r="A442" s="6"/>
      <c r="B442" s="37" t="s">
        <v>48</v>
      </c>
      <c r="C442" s="306"/>
      <c r="D442" s="306">
        <v>686375.80479000323</v>
      </c>
      <c r="E442" s="306">
        <v>686375.80479000323</v>
      </c>
      <c r="F442" s="307">
        <v>316.74203000000006</v>
      </c>
      <c r="G442" s="307">
        <v>2286.0873100000003</v>
      </c>
      <c r="H442" s="182">
        <v>0.20889804371991261</v>
      </c>
      <c r="I442" s="56"/>
      <c r="J442" s="5"/>
    </row>
    <row r="443" spans="1:11" s="60" customFormat="1" ht="10.5" customHeight="1" x14ac:dyDescent="0.2">
      <c r="A443" s="24"/>
      <c r="B443" s="37" t="s">
        <v>355</v>
      </c>
      <c r="C443" s="306">
        <v>18527.32</v>
      </c>
      <c r="D443" s="306">
        <v>226083.55131399992</v>
      </c>
      <c r="E443" s="306">
        <v>244610.87131399993</v>
      </c>
      <c r="F443" s="307"/>
      <c r="G443" s="307">
        <v>1639.1699999999996</v>
      </c>
      <c r="H443" s="182"/>
      <c r="I443" s="59"/>
      <c r="J443" s="5"/>
    </row>
    <row r="444" spans="1:11" s="57" customFormat="1" ht="12.75" customHeight="1" x14ac:dyDescent="0.2">
      <c r="A444" s="6"/>
      <c r="B444" s="37" t="s">
        <v>79</v>
      </c>
      <c r="C444" s="314"/>
      <c r="D444" s="306">
        <v>10635153.140000025</v>
      </c>
      <c r="E444" s="306">
        <v>10635153.140000025</v>
      </c>
      <c r="F444" s="313"/>
      <c r="G444" s="313">
        <v>15254.5</v>
      </c>
      <c r="H444" s="185">
        <v>8.1770044823478827E-2</v>
      </c>
      <c r="I444" s="56"/>
    </row>
    <row r="445" spans="1:11" s="57" customFormat="1" ht="10.5" customHeight="1" x14ac:dyDescent="0.2">
      <c r="A445" s="6"/>
      <c r="B445" s="563" t="s">
        <v>432</v>
      </c>
      <c r="C445" s="314">
        <v>46456196.229997851</v>
      </c>
      <c r="D445" s="306">
        <v>57206013.880000636</v>
      </c>
      <c r="E445" s="306">
        <v>103662210.10999849</v>
      </c>
      <c r="F445" s="313"/>
      <c r="G445" s="313">
        <v>745390.33000000962</v>
      </c>
      <c r="H445" s="185">
        <v>5.5636581154719478E-2</v>
      </c>
      <c r="I445" s="56"/>
      <c r="J445" s="5"/>
    </row>
    <row r="446" spans="1:11" s="57" customFormat="1" ht="10.5" customHeight="1" x14ac:dyDescent="0.2">
      <c r="A446" s="6"/>
      <c r="B446" s="563" t="s">
        <v>440</v>
      </c>
      <c r="C446" s="314">
        <v>1622405.739999953</v>
      </c>
      <c r="D446" s="306">
        <v>873227.32000000065</v>
      </c>
      <c r="E446" s="306">
        <v>2495633.059999954</v>
      </c>
      <c r="F446" s="313"/>
      <c r="G446" s="313">
        <v>13322.199999999995</v>
      </c>
      <c r="H446" s="185">
        <v>0.53333877699478882</v>
      </c>
      <c r="I446" s="56"/>
      <c r="J446" s="5"/>
    </row>
    <row r="447" spans="1:11" s="60" customFormat="1" ht="15" customHeight="1" x14ac:dyDescent="0.2">
      <c r="A447" s="24"/>
      <c r="B447" s="574" t="s">
        <v>457</v>
      </c>
      <c r="C447" s="314"/>
      <c r="D447" s="306"/>
      <c r="E447" s="306"/>
      <c r="F447" s="313"/>
      <c r="G447" s="313"/>
      <c r="H447" s="185"/>
      <c r="I447" s="56"/>
      <c r="J447" s="5"/>
      <c r="K447" s="57"/>
    </row>
    <row r="448" spans="1:11" s="60" customFormat="1" ht="16.5" customHeight="1" x14ac:dyDescent="0.2">
      <c r="A448" s="24"/>
      <c r="B448" s="574" t="s">
        <v>476</v>
      </c>
      <c r="C448" s="314">
        <v>8725247.1699998248</v>
      </c>
      <c r="D448" s="306">
        <v>11215547.90000011</v>
      </c>
      <c r="E448" s="306">
        <v>19940795.069999933</v>
      </c>
      <c r="F448" s="313"/>
      <c r="G448" s="313">
        <v>65550.969999999987</v>
      </c>
      <c r="H448" s="185">
        <v>-0.4827297152927128</v>
      </c>
      <c r="I448" s="56"/>
      <c r="J448" s="5"/>
      <c r="K448" s="57"/>
    </row>
    <row r="449" spans="1:11" s="60" customFormat="1" ht="14.25" customHeight="1" x14ac:dyDescent="0.2">
      <c r="A449" s="24"/>
      <c r="B449" s="574" t="s">
        <v>495</v>
      </c>
      <c r="C449" s="314"/>
      <c r="D449" s="306">
        <v>1045494.4608200002</v>
      </c>
      <c r="E449" s="306">
        <v>1045494.4608200002</v>
      </c>
      <c r="F449" s="313"/>
      <c r="G449" s="313"/>
      <c r="H449" s="185"/>
      <c r="I449" s="56"/>
      <c r="J449" s="5"/>
      <c r="K449" s="57"/>
    </row>
    <row r="450" spans="1:11" s="60" customFormat="1" ht="14.25" customHeight="1" x14ac:dyDescent="0.2">
      <c r="A450" s="24"/>
      <c r="B450" s="563" t="s">
        <v>445</v>
      </c>
      <c r="C450" s="314"/>
      <c r="D450" s="306">
        <v>31403.349999998518</v>
      </c>
      <c r="E450" s="306">
        <v>31403.349999998518</v>
      </c>
      <c r="F450" s="313"/>
      <c r="G450" s="313">
        <v>100.81999999999988</v>
      </c>
      <c r="H450" s="185">
        <v>-5.4847681221531497E-3</v>
      </c>
      <c r="I450" s="56"/>
      <c r="J450" s="5"/>
      <c r="K450" s="57"/>
    </row>
    <row r="451" spans="1:11" ht="14.25" customHeight="1" x14ac:dyDescent="0.2">
      <c r="A451" s="2"/>
      <c r="B451" s="16" t="s">
        <v>280</v>
      </c>
      <c r="C451" s="310"/>
      <c r="D451" s="306">
        <v>-77713572.040001556</v>
      </c>
      <c r="E451" s="306">
        <v>-77713572.040001556</v>
      </c>
      <c r="F451" s="313"/>
      <c r="G451" s="313">
        <v>-434767.01999999874</v>
      </c>
      <c r="H451" s="185">
        <v>3.189547674223725E-2</v>
      </c>
      <c r="I451" s="59"/>
      <c r="J451" s="60"/>
      <c r="K451" s="60"/>
    </row>
    <row r="452" spans="1:11" ht="10.5" customHeight="1" x14ac:dyDescent="0.2">
      <c r="A452" s="2"/>
      <c r="B452" s="29" t="s">
        <v>156</v>
      </c>
      <c r="C452" s="308">
        <v>532327711.70996481</v>
      </c>
      <c r="D452" s="308">
        <v>1930537786.6970017</v>
      </c>
      <c r="E452" s="308">
        <v>2462865498.4069667</v>
      </c>
      <c r="F452" s="315">
        <v>188582867.70203063</v>
      </c>
      <c r="G452" s="315">
        <v>12834291.407310022</v>
      </c>
      <c r="H452" s="186">
        <v>7.419051039961766E-2</v>
      </c>
      <c r="I452" s="69"/>
      <c r="K452" s="209" t="b">
        <f>IF(ABS(E452-SUM(E434:E451))&lt;0.001,TRUE,FALSE)</f>
        <v>1</v>
      </c>
    </row>
    <row r="453" spans="1:11" ht="21" customHeight="1" x14ac:dyDescent="0.2">
      <c r="A453" s="2"/>
      <c r="B453" s="29" t="s">
        <v>153</v>
      </c>
      <c r="C453" s="308"/>
      <c r="D453" s="308">
        <v>42499.79</v>
      </c>
      <c r="E453" s="308">
        <v>42499.79</v>
      </c>
      <c r="F453" s="315"/>
      <c r="G453" s="315"/>
      <c r="H453" s="186">
        <v>-3.384055473090064E-3</v>
      </c>
      <c r="I453" s="69"/>
    </row>
    <row r="454" spans="1:11" ht="11.25" customHeight="1" x14ac:dyDescent="0.2">
      <c r="A454" s="2"/>
      <c r="B454" s="31" t="s">
        <v>154</v>
      </c>
      <c r="C454" s="308"/>
      <c r="D454" s="308"/>
      <c r="E454" s="308"/>
      <c r="F454" s="315"/>
      <c r="G454" s="315"/>
      <c r="H454" s="186"/>
      <c r="I454" s="69"/>
    </row>
    <row r="455" spans="1:11" s="28" customFormat="1" ht="10.5" customHeight="1" x14ac:dyDescent="0.2">
      <c r="A455" s="54"/>
      <c r="B455" s="272" t="s">
        <v>268</v>
      </c>
      <c r="C455" s="316"/>
      <c r="D455" s="306"/>
      <c r="E455" s="306"/>
      <c r="F455" s="313"/>
      <c r="G455" s="313"/>
      <c r="H455" s="185"/>
      <c r="I455" s="69"/>
      <c r="J455" s="5"/>
      <c r="K455" s="5"/>
    </row>
    <row r="456" spans="1:11" ht="10.5" customHeight="1" x14ac:dyDescent="0.2">
      <c r="A456" s="2"/>
      <c r="B456" s="67" t="s">
        <v>267</v>
      </c>
      <c r="C456" s="317">
        <v>116762816.62999924</v>
      </c>
      <c r="D456" s="317">
        <v>401691561.77998662</v>
      </c>
      <c r="E456" s="317">
        <v>518454378.40998578</v>
      </c>
      <c r="F456" s="318"/>
      <c r="G456" s="318">
        <v>2803056.9000000032</v>
      </c>
      <c r="H456" s="281">
        <v>6.3060641294665043E-2</v>
      </c>
      <c r="I456" s="70"/>
      <c r="K456" s="28"/>
    </row>
    <row r="457" spans="1:11" ht="10.5" customHeight="1" x14ac:dyDescent="0.2">
      <c r="A457" s="2"/>
      <c r="B457" s="272" t="s">
        <v>266</v>
      </c>
      <c r="C457" s="317"/>
      <c r="D457" s="317"/>
      <c r="E457" s="317"/>
      <c r="F457" s="318"/>
      <c r="G457" s="318"/>
      <c r="H457" s="281"/>
      <c r="I457" s="69"/>
    </row>
    <row r="458" spans="1:11" ht="10.5" customHeight="1" x14ac:dyDescent="0.2">
      <c r="A458" s="2"/>
      <c r="B458" s="67" t="s">
        <v>257</v>
      </c>
      <c r="C458" s="317">
        <v>35179403.190001428</v>
      </c>
      <c r="D458" s="317">
        <v>11592091.430000015</v>
      </c>
      <c r="E458" s="317">
        <v>46771494.620001443</v>
      </c>
      <c r="F458" s="318"/>
      <c r="G458" s="318">
        <v>258566.55000000045</v>
      </c>
      <c r="H458" s="281">
        <v>1.6083646073974167E-2</v>
      </c>
      <c r="I458" s="69"/>
    </row>
    <row r="459" spans="1:11" ht="10.5" customHeight="1" x14ac:dyDescent="0.2">
      <c r="A459" s="2"/>
      <c r="B459" s="16" t="s">
        <v>258</v>
      </c>
      <c r="C459" s="317">
        <v>6011152.869999391</v>
      </c>
      <c r="D459" s="317">
        <v>1648553.070000085</v>
      </c>
      <c r="E459" s="317">
        <v>7659705.9399994761</v>
      </c>
      <c r="F459" s="318"/>
      <c r="G459" s="318">
        <v>24417.250000000062</v>
      </c>
      <c r="H459" s="281">
        <v>0.18762094914658722</v>
      </c>
      <c r="I459" s="69"/>
    </row>
    <row r="460" spans="1:11" ht="10.5" customHeight="1" x14ac:dyDescent="0.2">
      <c r="A460" s="2"/>
      <c r="B460" s="67" t="s">
        <v>259</v>
      </c>
      <c r="C460" s="317">
        <v>25288607.330000058</v>
      </c>
      <c r="D460" s="317">
        <v>7168084.269999709</v>
      </c>
      <c r="E460" s="317">
        <v>32456691.599999767</v>
      </c>
      <c r="F460" s="318"/>
      <c r="G460" s="318">
        <v>152285.90000000005</v>
      </c>
      <c r="H460" s="281">
        <v>-1.580292920863724E-2</v>
      </c>
      <c r="I460" s="69"/>
    </row>
    <row r="461" spans="1:11" ht="10.5" customHeight="1" x14ac:dyDescent="0.2">
      <c r="A461" s="2"/>
      <c r="B461" s="67" t="s">
        <v>260</v>
      </c>
      <c r="C461" s="317">
        <v>787799.70000000682</v>
      </c>
      <c r="D461" s="317">
        <v>1826716.3899999945</v>
      </c>
      <c r="E461" s="317">
        <v>2614516.0900000012</v>
      </c>
      <c r="F461" s="318"/>
      <c r="G461" s="318">
        <v>11452.86</v>
      </c>
      <c r="H461" s="281">
        <v>6.0603208328286362E-2</v>
      </c>
      <c r="I461" s="71"/>
    </row>
    <row r="462" spans="1:11" ht="18.75" customHeight="1" x14ac:dyDescent="0.2">
      <c r="A462" s="2"/>
      <c r="B462" s="67" t="s">
        <v>261</v>
      </c>
      <c r="C462" s="317"/>
      <c r="D462" s="317">
        <v>1186740.8900000006</v>
      </c>
      <c r="E462" s="317">
        <v>1186740.8900000006</v>
      </c>
      <c r="F462" s="318"/>
      <c r="G462" s="318">
        <v>5209.2000000000007</v>
      </c>
      <c r="H462" s="281">
        <v>-3.5586172298642693E-2</v>
      </c>
      <c r="I462" s="69"/>
    </row>
    <row r="463" spans="1:11" ht="10.5" customHeight="1" x14ac:dyDescent="0.2">
      <c r="A463" s="2"/>
      <c r="B463" s="67" t="s">
        <v>262</v>
      </c>
      <c r="C463" s="317">
        <v>742778.849999998</v>
      </c>
      <c r="D463" s="317">
        <v>6018649.5600000154</v>
      </c>
      <c r="E463" s="317">
        <v>6761428.4100000132</v>
      </c>
      <c r="F463" s="318"/>
      <c r="G463" s="318">
        <v>25562.23</v>
      </c>
      <c r="H463" s="281">
        <v>-8.5470832800388363E-3</v>
      </c>
      <c r="I463" s="69"/>
    </row>
    <row r="464" spans="1:11" ht="10.5" customHeight="1" x14ac:dyDescent="0.2">
      <c r="A464" s="2"/>
      <c r="B464" s="67" t="s">
        <v>264</v>
      </c>
      <c r="C464" s="317"/>
      <c r="D464" s="317">
        <v>26347067.769999802</v>
      </c>
      <c r="E464" s="317">
        <v>26347067.769999802</v>
      </c>
      <c r="F464" s="318"/>
      <c r="G464" s="318">
        <v>78145.909999999989</v>
      </c>
      <c r="H464" s="281">
        <v>3.4948049349549315E-2</v>
      </c>
      <c r="I464" s="69"/>
    </row>
    <row r="465" spans="1:11" ht="10.5" customHeight="1" x14ac:dyDescent="0.2">
      <c r="A465" s="2"/>
      <c r="B465" s="67" t="s">
        <v>263</v>
      </c>
      <c r="C465" s="317"/>
      <c r="D465" s="317"/>
      <c r="E465" s="317"/>
      <c r="F465" s="318"/>
      <c r="G465" s="318"/>
      <c r="H465" s="281"/>
      <c r="I465" s="69"/>
    </row>
    <row r="466" spans="1:11" ht="10.5" customHeight="1" x14ac:dyDescent="0.2">
      <c r="A466" s="2"/>
      <c r="B466" s="29" t="s">
        <v>265</v>
      </c>
      <c r="C466" s="317"/>
      <c r="D466" s="317"/>
      <c r="E466" s="317"/>
      <c r="F466" s="318"/>
      <c r="G466" s="318"/>
      <c r="H466" s="281"/>
      <c r="I466" s="69"/>
    </row>
    <row r="467" spans="1:11" ht="10.5" customHeight="1" x14ac:dyDescent="0.2">
      <c r="A467" s="2"/>
      <c r="B467" s="16" t="s">
        <v>269</v>
      </c>
      <c r="C467" s="317">
        <v>57811.960000000108</v>
      </c>
      <c r="D467" s="317">
        <v>202282.14999999982</v>
      </c>
      <c r="E467" s="317">
        <v>260094.10999999993</v>
      </c>
      <c r="F467" s="318"/>
      <c r="G467" s="318">
        <v>1117.19</v>
      </c>
      <c r="H467" s="281">
        <v>-8.1882022804081411E-2</v>
      </c>
      <c r="I467" s="69"/>
    </row>
    <row r="468" spans="1:11" ht="10.5" customHeight="1" x14ac:dyDescent="0.2">
      <c r="A468" s="2"/>
      <c r="B468" s="16" t="s">
        <v>270</v>
      </c>
      <c r="C468" s="317"/>
      <c r="D468" s="317"/>
      <c r="E468" s="317"/>
      <c r="F468" s="318"/>
      <c r="G468" s="318"/>
      <c r="H468" s="281"/>
      <c r="I468" s="69"/>
    </row>
    <row r="469" spans="1:11" ht="10.5" customHeight="1" x14ac:dyDescent="0.2">
      <c r="A469" s="2"/>
      <c r="B469" s="29" t="s">
        <v>271</v>
      </c>
      <c r="C469" s="317"/>
      <c r="D469" s="317"/>
      <c r="E469" s="317"/>
      <c r="F469" s="318"/>
      <c r="G469" s="318"/>
      <c r="H469" s="281"/>
      <c r="I469" s="71"/>
    </row>
    <row r="470" spans="1:11" s="28" customFormat="1" x14ac:dyDescent="0.2">
      <c r="A470" s="54"/>
      <c r="B470" s="16" t="s">
        <v>272</v>
      </c>
      <c r="C470" s="317"/>
      <c r="D470" s="317">
        <v>11076984.280000055</v>
      </c>
      <c r="E470" s="317">
        <v>11076984.280000055</v>
      </c>
      <c r="F470" s="318"/>
      <c r="G470" s="318">
        <v>43913.870000000032</v>
      </c>
      <c r="H470" s="281">
        <v>-4.6194027975797636E-2</v>
      </c>
      <c r="I470" s="70"/>
      <c r="J470" s="5"/>
    </row>
    <row r="471" spans="1:11" s="28" customFormat="1" x14ac:dyDescent="0.2">
      <c r="A471" s="54"/>
      <c r="B471" s="574" t="s">
        <v>458</v>
      </c>
      <c r="C471" s="317"/>
      <c r="D471" s="317"/>
      <c r="E471" s="317"/>
      <c r="F471" s="318"/>
      <c r="G471" s="318"/>
      <c r="H471" s="281"/>
      <c r="I471" s="70"/>
      <c r="J471" s="5"/>
    </row>
    <row r="472" spans="1:11" ht="10.5" customHeight="1" x14ac:dyDescent="0.2">
      <c r="A472" s="2"/>
      <c r="B472" s="16" t="s">
        <v>86</v>
      </c>
      <c r="C472" s="317"/>
      <c r="D472" s="317">
        <v>85959.869999999981</v>
      </c>
      <c r="E472" s="317">
        <v>85959.869999999981</v>
      </c>
      <c r="F472" s="318"/>
      <c r="G472" s="318">
        <v>0.72</v>
      </c>
      <c r="H472" s="281">
        <v>0.96209897430184976</v>
      </c>
      <c r="I472" s="69"/>
    </row>
    <row r="473" spans="1:11" s="28" customFormat="1" x14ac:dyDescent="0.2">
      <c r="A473" s="54"/>
      <c r="B473" s="29" t="s">
        <v>155</v>
      </c>
      <c r="C473" s="308">
        <v>184830370.53000012</v>
      </c>
      <c r="D473" s="308">
        <v>468844691.45998621</v>
      </c>
      <c r="E473" s="308">
        <v>653675061.9899863</v>
      </c>
      <c r="F473" s="315"/>
      <c r="G473" s="315">
        <v>3403728.5800000038</v>
      </c>
      <c r="H473" s="186">
        <v>5.2495435639637655E-2</v>
      </c>
      <c r="I473" s="70"/>
      <c r="K473" s="209" t="b">
        <f>IF(ABS(E473-SUM(E456,E458:E465,E467:E468,E470:E472))&lt;0.001,TRUE,FALSE)</f>
        <v>1</v>
      </c>
    </row>
    <row r="474" spans="1:11" ht="18" customHeight="1" x14ac:dyDescent="0.2">
      <c r="A474" s="2"/>
      <c r="B474" s="29" t="s">
        <v>354</v>
      </c>
      <c r="C474" s="306"/>
      <c r="D474" s="306"/>
      <c r="E474" s="306"/>
      <c r="F474" s="313"/>
      <c r="G474" s="313"/>
      <c r="H474" s="185"/>
      <c r="I474" s="69"/>
    </row>
    <row r="475" spans="1:11" ht="14.25" customHeight="1" x14ac:dyDescent="0.2">
      <c r="A475" s="2"/>
      <c r="B475" s="273" t="s">
        <v>43</v>
      </c>
      <c r="C475" s="308">
        <v>264948.24000000011</v>
      </c>
      <c r="D475" s="308">
        <v>168829.42999999993</v>
      </c>
      <c r="E475" s="308">
        <v>433777.67000000004</v>
      </c>
      <c r="F475" s="315"/>
      <c r="G475" s="315">
        <v>38558.550000000003</v>
      </c>
      <c r="H475" s="186">
        <v>-0.42803151911625448</v>
      </c>
      <c r="I475" s="69"/>
    </row>
    <row r="476" spans="1:11" ht="19.5" customHeight="1" x14ac:dyDescent="0.2">
      <c r="A476" s="2"/>
      <c r="B476" s="74" t="s">
        <v>162</v>
      </c>
      <c r="C476" s="308"/>
      <c r="D476" s="308"/>
      <c r="E476" s="308"/>
      <c r="F476" s="315"/>
      <c r="G476" s="315"/>
      <c r="H476" s="186"/>
      <c r="I476" s="69"/>
    </row>
    <row r="477" spans="1:11" ht="15" customHeight="1" x14ac:dyDescent="0.2">
      <c r="A477" s="2"/>
      <c r="B477" s="37" t="s">
        <v>20</v>
      </c>
      <c r="C477" s="306">
        <v>-1412.23</v>
      </c>
      <c r="D477" s="306">
        <v>-2677.5900000000011</v>
      </c>
      <c r="E477" s="306">
        <v>-4089.8200000000011</v>
      </c>
      <c r="F477" s="313"/>
      <c r="G477" s="313"/>
      <c r="H477" s="185"/>
      <c r="I477" s="69"/>
    </row>
    <row r="478" spans="1:11" s="28" customFormat="1" ht="10.5" customHeight="1" x14ac:dyDescent="0.2">
      <c r="A478" s="54"/>
      <c r="B478" s="75" t="s">
        <v>159</v>
      </c>
      <c r="C478" s="306">
        <v>13074050.590000058</v>
      </c>
      <c r="D478" s="306">
        <v>117168816.24349985</v>
      </c>
      <c r="E478" s="306">
        <v>130242866.83349991</v>
      </c>
      <c r="F478" s="313"/>
      <c r="G478" s="313">
        <v>491310.16000000009</v>
      </c>
      <c r="H478" s="185">
        <v>4.1788617770425862E-2</v>
      </c>
      <c r="I478" s="70"/>
    </row>
    <row r="479" spans="1:11" ht="10.5" customHeight="1" x14ac:dyDescent="0.2">
      <c r="A479" s="2"/>
      <c r="B479" s="75" t="s">
        <v>26</v>
      </c>
      <c r="C479" s="306">
        <v>3868662.739999997</v>
      </c>
      <c r="D479" s="306">
        <v>63576373.10999997</v>
      </c>
      <c r="E479" s="306">
        <v>67445035.849999964</v>
      </c>
      <c r="F479" s="313"/>
      <c r="G479" s="313">
        <v>381183.76000000024</v>
      </c>
      <c r="H479" s="185">
        <v>6.8665229702775887E-2</v>
      </c>
      <c r="I479" s="69"/>
    </row>
    <row r="480" spans="1:11" ht="10.5" customHeight="1" x14ac:dyDescent="0.2">
      <c r="A480" s="2"/>
      <c r="B480" s="75" t="s">
        <v>27</v>
      </c>
      <c r="C480" s="306">
        <v>12035506.779999953</v>
      </c>
      <c r="D480" s="306">
        <v>204530898.28999978</v>
      </c>
      <c r="E480" s="306">
        <v>216566405.06999972</v>
      </c>
      <c r="F480" s="313"/>
      <c r="G480" s="313">
        <v>1138767.9799999993</v>
      </c>
      <c r="H480" s="185">
        <v>8.1289052255883121E-2</v>
      </c>
      <c r="I480" s="69"/>
    </row>
    <row r="481" spans="1:11" ht="10.5" customHeight="1" x14ac:dyDescent="0.2">
      <c r="A481" s="2"/>
      <c r="B481" s="75" t="s">
        <v>274</v>
      </c>
      <c r="C481" s="306">
        <v>346961.10000000027</v>
      </c>
      <c r="D481" s="306">
        <v>5304989.5000000065</v>
      </c>
      <c r="E481" s="306">
        <v>5651950.6000000071</v>
      </c>
      <c r="F481" s="313"/>
      <c r="G481" s="313">
        <v>41930.54</v>
      </c>
      <c r="H481" s="185">
        <v>5.2640091263874922E-2</v>
      </c>
      <c r="I481" s="69"/>
    </row>
    <row r="482" spans="1:11" ht="10.5" customHeight="1" x14ac:dyDescent="0.2">
      <c r="A482" s="2"/>
      <c r="B482" s="75" t="s">
        <v>273</v>
      </c>
      <c r="C482" s="306">
        <v>585</v>
      </c>
      <c r="D482" s="306">
        <v>14690</v>
      </c>
      <c r="E482" s="306">
        <v>15275</v>
      </c>
      <c r="F482" s="313"/>
      <c r="G482" s="313">
        <v>13182.5</v>
      </c>
      <c r="H482" s="185">
        <v>0.41524555321045331</v>
      </c>
      <c r="I482" s="69"/>
    </row>
    <row r="483" spans="1:11" ht="10.5" customHeight="1" x14ac:dyDescent="0.2">
      <c r="A483" s="2"/>
      <c r="B483" s="75" t="s">
        <v>49</v>
      </c>
      <c r="C483" s="306">
        <v>6221.84</v>
      </c>
      <c r="D483" s="306">
        <v>45360514.04319004</v>
      </c>
      <c r="E483" s="306">
        <v>45366735.883190036</v>
      </c>
      <c r="F483" s="313"/>
      <c r="G483" s="313">
        <v>144770.46000000011</v>
      </c>
      <c r="H483" s="185">
        <v>8.9353880512523576E-2</v>
      </c>
      <c r="I483" s="69"/>
    </row>
    <row r="484" spans="1:11" ht="10.5" customHeight="1" x14ac:dyDescent="0.2">
      <c r="A484" s="2"/>
      <c r="B484" s="37" t="s">
        <v>349</v>
      </c>
      <c r="C484" s="305"/>
      <c r="D484" s="306">
        <v>605023.87598799972</v>
      </c>
      <c r="E484" s="306">
        <v>605023.87598799972</v>
      </c>
      <c r="F484" s="313"/>
      <c r="G484" s="313"/>
      <c r="H484" s="185"/>
      <c r="I484" s="69"/>
    </row>
    <row r="485" spans="1:11" x14ac:dyDescent="0.2">
      <c r="A485" s="2"/>
      <c r="B485" s="574" t="s">
        <v>459</v>
      </c>
      <c r="C485" s="306"/>
      <c r="D485" s="306">
        <v>35831</v>
      </c>
      <c r="E485" s="306">
        <v>35831</v>
      </c>
      <c r="F485" s="313"/>
      <c r="G485" s="313"/>
      <c r="H485" s="185">
        <v>0.10828951438292611</v>
      </c>
      <c r="I485" s="69"/>
    </row>
    <row r="486" spans="1:11" x14ac:dyDescent="0.2">
      <c r="A486" s="2"/>
      <c r="B486" s="75" t="s">
        <v>28</v>
      </c>
      <c r="C486" s="306">
        <v>189473.85999999993</v>
      </c>
      <c r="D486" s="306">
        <v>1861757.8999999997</v>
      </c>
      <c r="E486" s="306">
        <v>2051231.7599999995</v>
      </c>
      <c r="F486" s="313"/>
      <c r="G486" s="313">
        <v>1944.38</v>
      </c>
      <c r="H486" s="185">
        <v>0.11329961967067348</v>
      </c>
      <c r="I486" s="69"/>
    </row>
    <row r="487" spans="1:11" ht="10.5" customHeight="1" x14ac:dyDescent="0.2">
      <c r="A487" s="2"/>
      <c r="B487" s="37" t="s">
        <v>280</v>
      </c>
      <c r="C487" s="306"/>
      <c r="D487" s="306">
        <v>-6828647.6400000062</v>
      </c>
      <c r="E487" s="306">
        <v>-6828647.6400000062</v>
      </c>
      <c r="F487" s="313"/>
      <c r="G487" s="313">
        <v>-31562.75</v>
      </c>
      <c r="H487" s="185">
        <v>7.9931914188563713E-2</v>
      </c>
      <c r="I487" s="69"/>
    </row>
    <row r="488" spans="1:11" ht="10.5" customHeight="1" x14ac:dyDescent="0.2">
      <c r="A488" s="2"/>
      <c r="B488" s="35" t="s">
        <v>160</v>
      </c>
      <c r="C488" s="308">
        <v>29520049.680000007</v>
      </c>
      <c r="D488" s="308">
        <v>431627568.7326777</v>
      </c>
      <c r="E488" s="308">
        <v>461147618.41267765</v>
      </c>
      <c r="F488" s="315"/>
      <c r="G488" s="315">
        <v>2181527.0299999998</v>
      </c>
      <c r="H488" s="186">
        <v>6.9653569382320368E-2</v>
      </c>
      <c r="I488" s="69"/>
    </row>
    <row r="489" spans="1:11" ht="10.5" customHeight="1" x14ac:dyDescent="0.2">
      <c r="A489" s="2"/>
      <c r="B489" s="76" t="s">
        <v>33</v>
      </c>
      <c r="C489" s="306"/>
      <c r="D489" s="306">
        <v>5842.29</v>
      </c>
      <c r="E489" s="306">
        <v>5842.29</v>
      </c>
      <c r="F489" s="313"/>
      <c r="G489" s="313"/>
      <c r="H489" s="185"/>
      <c r="I489" s="69"/>
      <c r="K489" s="209" t="b">
        <f>IF(ABS(E488-SUM(E477:E487))&lt;0.001,TRUE,FALSE)</f>
        <v>1</v>
      </c>
    </row>
    <row r="490" spans="1:11" x14ac:dyDescent="0.2">
      <c r="A490" s="2"/>
      <c r="B490" s="76" t="s">
        <v>383</v>
      </c>
      <c r="C490" s="306"/>
      <c r="D490" s="306">
        <v>253970.62341200002</v>
      </c>
      <c r="E490" s="306">
        <v>253970.62341200002</v>
      </c>
      <c r="F490" s="313"/>
      <c r="G490" s="313"/>
      <c r="H490" s="185">
        <v>-0.39035790283196636</v>
      </c>
      <c r="I490" s="69"/>
    </row>
    <row r="491" spans="1:11" ht="10.5" customHeight="1" x14ac:dyDescent="0.2">
      <c r="A491" s="2"/>
      <c r="B491" s="76" t="s">
        <v>446</v>
      </c>
      <c r="C491" s="306"/>
      <c r="D491" s="306">
        <v>1219542.7933500002</v>
      </c>
      <c r="E491" s="306">
        <v>1219542.7933500002</v>
      </c>
      <c r="F491" s="313"/>
      <c r="G491" s="313"/>
      <c r="H491" s="185">
        <v>-0.5597344490354077</v>
      </c>
      <c r="I491" s="69"/>
    </row>
    <row r="492" spans="1:11" ht="10.5" customHeight="1" x14ac:dyDescent="0.2">
      <c r="A492" s="2"/>
      <c r="B492" s="76" t="s">
        <v>477</v>
      </c>
      <c r="C492" s="306"/>
      <c r="D492" s="306">
        <v>9791883.7960249968</v>
      </c>
      <c r="E492" s="306">
        <v>9791883.7960249968</v>
      </c>
      <c r="F492" s="313"/>
      <c r="G492" s="313">
        <v>17364.450174999987</v>
      </c>
      <c r="H492" s="185">
        <v>-0.57479146734749387</v>
      </c>
      <c r="I492" s="69"/>
    </row>
    <row r="493" spans="1:11" ht="10.5" customHeight="1" x14ac:dyDescent="0.2">
      <c r="A493" s="2"/>
      <c r="B493" s="76" t="s">
        <v>494</v>
      </c>
      <c r="C493" s="306"/>
      <c r="D493" s="306">
        <v>394511.60883000004</v>
      </c>
      <c r="E493" s="306">
        <v>394511.60883000004</v>
      </c>
      <c r="F493" s="313"/>
      <c r="G493" s="313">
        <v>-0.46175000000000005</v>
      </c>
      <c r="H493" s="185"/>
      <c r="I493" s="69"/>
    </row>
    <row r="494" spans="1:11" x14ac:dyDescent="0.2">
      <c r="A494" s="2"/>
      <c r="B494" s="76" t="s">
        <v>439</v>
      </c>
      <c r="C494" s="306"/>
      <c r="D494" s="306">
        <v>14275103.970905002</v>
      </c>
      <c r="E494" s="306">
        <v>14275103.970905002</v>
      </c>
      <c r="F494" s="313"/>
      <c r="G494" s="313"/>
      <c r="H494" s="185">
        <v>0.63878940036535781</v>
      </c>
      <c r="I494" s="69"/>
    </row>
    <row r="495" spans="1:11" x14ac:dyDescent="0.2">
      <c r="A495" s="2"/>
      <c r="B495" s="76" t="s">
        <v>480</v>
      </c>
      <c r="C495" s="306"/>
      <c r="D495" s="306">
        <v>108195</v>
      </c>
      <c r="E495" s="306">
        <v>108195</v>
      </c>
      <c r="F495" s="313"/>
      <c r="G495" s="313">
        <v>110</v>
      </c>
      <c r="H495" s="185">
        <v>-0.13582268370607031</v>
      </c>
      <c r="I495" s="69"/>
    </row>
    <row r="496" spans="1:11" s="80" customFormat="1" ht="12.75" x14ac:dyDescent="0.2">
      <c r="A496" s="2"/>
      <c r="B496" s="76" t="s">
        <v>492</v>
      </c>
      <c r="C496" s="306">
        <v>25137</v>
      </c>
      <c r="D496" s="306">
        <v>909459.22000000009</v>
      </c>
      <c r="E496" s="306">
        <v>934596.22000000009</v>
      </c>
      <c r="F496" s="313"/>
      <c r="G496" s="313">
        <v>3807.6</v>
      </c>
      <c r="H496" s="185"/>
      <c r="I496" s="79"/>
      <c r="J496" s="5"/>
    </row>
    <row r="497" spans="1:12" s="80" customFormat="1" ht="12.75" x14ac:dyDescent="0.2">
      <c r="A497" s="2"/>
      <c r="B497" s="76" t="s">
        <v>496</v>
      </c>
      <c r="C497" s="306"/>
      <c r="D497" s="306">
        <v>233683.93847599995</v>
      </c>
      <c r="E497" s="306">
        <v>233683.93847599995</v>
      </c>
      <c r="F497" s="313"/>
      <c r="G497" s="313"/>
      <c r="H497" s="185"/>
      <c r="I497" s="79"/>
      <c r="J497" s="5"/>
    </row>
    <row r="498" spans="1:12" s="80" customFormat="1" ht="12.75" x14ac:dyDescent="0.2">
      <c r="A498" s="2"/>
      <c r="B498" s="73" t="s">
        <v>158</v>
      </c>
      <c r="C498" s="306"/>
      <c r="D498" s="306">
        <v>28136.92</v>
      </c>
      <c r="E498" s="306">
        <v>28136.92</v>
      </c>
      <c r="F498" s="313"/>
      <c r="G498" s="313"/>
      <c r="H498" s="185">
        <v>-0.33178269683457362</v>
      </c>
      <c r="I498" s="79"/>
      <c r="J498" s="5"/>
    </row>
    <row r="499" spans="1:12" ht="16.5" customHeight="1" x14ac:dyDescent="0.2">
      <c r="A499" s="77"/>
      <c r="B499" s="78" t="s">
        <v>297</v>
      </c>
      <c r="C499" s="308">
        <v>29810134.920000006</v>
      </c>
      <c r="D499" s="308">
        <v>459016728.32367575</v>
      </c>
      <c r="E499" s="308">
        <v>488826863.24367577</v>
      </c>
      <c r="F499" s="315"/>
      <c r="G499" s="315">
        <v>2241367.1684249998</v>
      </c>
      <c r="H499" s="186">
        <v>3.9466326718900602E-2</v>
      </c>
      <c r="I499" s="69"/>
      <c r="K499" s="209" t="b">
        <f>IF(ABS(E499-SUM(E475,E488,E489:E498))&lt;0.001,TRUE,FALSE)</f>
        <v>1</v>
      </c>
      <c r="L499" s="164"/>
    </row>
    <row r="500" spans="1:12" ht="12" customHeight="1" x14ac:dyDescent="0.2">
      <c r="A500" s="2"/>
      <c r="B500" s="76" t="s">
        <v>80</v>
      </c>
      <c r="C500" s="306"/>
      <c r="D500" s="306">
        <v>529315557.42999935</v>
      </c>
      <c r="E500" s="306">
        <v>529315557.42999935</v>
      </c>
      <c r="F500" s="313"/>
      <c r="G500" s="313"/>
      <c r="H500" s="185">
        <v>-2.56261796780064E-2</v>
      </c>
      <c r="I500" s="69"/>
    </row>
    <row r="501" spans="1:12" ht="12" customHeight="1" x14ac:dyDescent="0.2">
      <c r="A501" s="2"/>
      <c r="B501" s="76" t="s">
        <v>81</v>
      </c>
      <c r="C501" s="306"/>
      <c r="D501" s="306">
        <v>386243884.76000136</v>
      </c>
      <c r="E501" s="306">
        <v>386243884.76000136</v>
      </c>
      <c r="F501" s="313"/>
      <c r="G501" s="313"/>
      <c r="H501" s="185">
        <v>0.11379911551702171</v>
      </c>
      <c r="I501" s="69"/>
    </row>
    <row r="502" spans="1:12" ht="12" customHeight="1" x14ac:dyDescent="0.2">
      <c r="A502" s="2"/>
      <c r="B502" s="76" t="s">
        <v>438</v>
      </c>
      <c r="C502" s="306"/>
      <c r="D502" s="306">
        <v>37259238.170000128</v>
      </c>
      <c r="E502" s="306">
        <v>37259238.170000128</v>
      </c>
      <c r="F502" s="313"/>
      <c r="G502" s="313"/>
      <c r="H502" s="185">
        <v>9.5961540844287097E-2</v>
      </c>
      <c r="I502" s="69"/>
    </row>
    <row r="503" spans="1:12" ht="12" customHeight="1" x14ac:dyDescent="0.2">
      <c r="A503" s="2"/>
      <c r="B503" s="76" t="s">
        <v>78</v>
      </c>
      <c r="C503" s="306"/>
      <c r="D503" s="306"/>
      <c r="E503" s="306"/>
      <c r="F503" s="313"/>
      <c r="G503" s="313"/>
      <c r="H503" s="185"/>
      <c r="I503" s="69"/>
    </row>
    <row r="504" spans="1:12" ht="12" customHeight="1" x14ac:dyDescent="0.2">
      <c r="A504" s="2"/>
      <c r="B504" s="76" t="s">
        <v>76</v>
      </c>
      <c r="C504" s="306"/>
      <c r="D504" s="306"/>
      <c r="E504" s="306"/>
      <c r="F504" s="313"/>
      <c r="G504" s="313"/>
      <c r="H504" s="185"/>
      <c r="I504" s="69"/>
    </row>
    <row r="505" spans="1:12" ht="12" customHeight="1" x14ac:dyDescent="0.2">
      <c r="A505" s="2"/>
      <c r="B505" s="76" t="s">
        <v>77</v>
      </c>
      <c r="C505" s="306"/>
      <c r="D505" s="306"/>
      <c r="E505" s="306"/>
      <c r="F505" s="313"/>
      <c r="G505" s="313"/>
      <c r="H505" s="185"/>
      <c r="I505" s="69"/>
      <c r="K505" s="209"/>
    </row>
    <row r="506" spans="1:12" s="28" customFormat="1" ht="18.75" customHeight="1" x14ac:dyDescent="0.2">
      <c r="A506" s="2"/>
      <c r="B506" s="83" t="s">
        <v>277</v>
      </c>
      <c r="C506" s="308"/>
      <c r="D506" s="308">
        <v>952818680.36000073</v>
      </c>
      <c r="E506" s="308">
        <v>952818680.36000073</v>
      </c>
      <c r="F506" s="315"/>
      <c r="G506" s="315"/>
      <c r="H506" s="186">
        <v>3.1173369821081431E-2</v>
      </c>
      <c r="I506" s="70"/>
      <c r="J506" s="5"/>
      <c r="K506" s="209" t="b">
        <f>IF(ABS(E506-SUM(E500:E505))&lt;0.001,TRUE,FALSE)</f>
        <v>1</v>
      </c>
    </row>
    <row r="507" spans="1:12" ht="10.5" customHeight="1" x14ac:dyDescent="0.2">
      <c r="A507" s="54"/>
      <c r="B507" s="52" t="s">
        <v>157</v>
      </c>
      <c r="C507" s="308">
        <v>1152671008.3999648</v>
      </c>
      <c r="D507" s="308">
        <v>4814264608.4016752</v>
      </c>
      <c r="E507" s="308">
        <v>5966935616.8016396</v>
      </c>
      <c r="F507" s="315">
        <v>188582867.70203063</v>
      </c>
      <c r="G507" s="315">
        <v>24751338.859063022</v>
      </c>
      <c r="H507" s="186">
        <v>4.7130490102321287E-2</v>
      </c>
      <c r="I507" s="69"/>
      <c r="K507" s="209" t="b">
        <f>IF(ABS(E507-SUM(E421,E407,E452:E453,E473,E474,E475,E488:E498,E506))&lt;0.001,TRUE,FALSE)</f>
        <v>1</v>
      </c>
    </row>
    <row r="508" spans="1:12" ht="10.5" customHeight="1" x14ac:dyDescent="0.2">
      <c r="A508" s="2"/>
      <c r="B508" s="167" t="s">
        <v>181</v>
      </c>
      <c r="C508" s="319"/>
      <c r="D508" s="319"/>
      <c r="E508" s="319"/>
      <c r="F508" s="320"/>
      <c r="G508" s="320"/>
      <c r="H508" s="240"/>
      <c r="I508" s="69"/>
    </row>
    <row r="509" spans="1:12" s="28" customFormat="1" x14ac:dyDescent="0.2">
      <c r="A509" s="2"/>
      <c r="B509" s="168" t="s">
        <v>182</v>
      </c>
      <c r="C509" s="321"/>
      <c r="D509" s="321">
        <v>51.34</v>
      </c>
      <c r="E509" s="321">
        <v>51.34</v>
      </c>
      <c r="F509" s="322"/>
      <c r="G509" s="322"/>
      <c r="H509" s="194"/>
      <c r="I509" s="70"/>
      <c r="J509" s="5"/>
    </row>
    <row r="510" spans="1:12" s="28" customFormat="1" ht="12.75" x14ac:dyDescent="0.2">
      <c r="A510" s="54"/>
      <c r="B510" s="212" t="s">
        <v>31</v>
      </c>
      <c r="C510" s="431">
        <v>2126785668.7099648</v>
      </c>
      <c r="D510" s="431">
        <v>5895391324.5229025</v>
      </c>
      <c r="E510" s="431">
        <v>8022176993.2328663</v>
      </c>
      <c r="F510" s="432"/>
      <c r="G510" s="432">
        <v>36778583.016879022</v>
      </c>
      <c r="H510" s="433">
        <v>4.3903431647551505E-2</v>
      </c>
      <c r="I510" s="70"/>
      <c r="J510" s="5"/>
      <c r="K510" s="209" t="b">
        <f>IF(ABS(E510-SUM(E298,E507:E509))&lt;0.001,TRUE,FALSE)</f>
        <v>1</v>
      </c>
    </row>
    <row r="511" spans="1:12" s="28" customFormat="1" x14ac:dyDescent="0.2">
      <c r="A511" s="54"/>
      <c r="B511" s="76" t="s">
        <v>13</v>
      </c>
      <c r="C511" s="274"/>
      <c r="D511" s="276"/>
      <c r="E511" s="276"/>
      <c r="F511" s="434"/>
      <c r="G511" s="429"/>
      <c r="H511" s="430"/>
      <c r="I511" s="70"/>
      <c r="J511" s="5"/>
    </row>
    <row r="512" spans="1:12" s="28" customFormat="1" x14ac:dyDescent="0.2">
      <c r="A512" s="54"/>
      <c r="B512" s="76" t="s">
        <v>14</v>
      </c>
      <c r="C512" s="275"/>
      <c r="D512" s="65"/>
      <c r="E512" s="65"/>
      <c r="F512" s="427"/>
      <c r="G512" s="427"/>
      <c r="H512" s="428"/>
      <c r="I512" s="70"/>
      <c r="J512" s="5"/>
    </row>
    <row r="513" spans="1:11" s="28" customFormat="1" ht="12" x14ac:dyDescent="0.2">
      <c r="A513" s="54"/>
      <c r="B513" s="229" t="s">
        <v>248</v>
      </c>
      <c r="C513" s="241"/>
      <c r="D513" s="241"/>
      <c r="E513" s="241"/>
      <c r="F513" s="241"/>
      <c r="G513" s="241"/>
      <c r="H513" s="433"/>
      <c r="I513" s="70"/>
      <c r="K513" s="209" t="b">
        <f>IF(ABS(E513-SUM(E511:E512))&lt;0.001,TRUE,FALSE)</f>
        <v>1</v>
      </c>
    </row>
    <row r="514" spans="1:11" s="28" customFormat="1" ht="12" x14ac:dyDescent="0.2">
      <c r="A514" s="54"/>
      <c r="B514" s="229" t="s">
        <v>298</v>
      </c>
      <c r="C514" s="323"/>
      <c r="D514" s="323">
        <v>34271.43</v>
      </c>
      <c r="E514" s="323">
        <v>34271.43</v>
      </c>
      <c r="F514" s="324"/>
      <c r="G514" s="324"/>
      <c r="H514" s="433">
        <v>-0.25166664810650319</v>
      </c>
      <c r="I514" s="70"/>
    </row>
    <row r="515" spans="1:11" s="28" customFormat="1" ht="12" x14ac:dyDescent="0.2">
      <c r="A515" s="54"/>
      <c r="B515" s="229" t="s">
        <v>421</v>
      </c>
      <c r="C515" s="229"/>
      <c r="D515" s="323">
        <v>53702.490612000001</v>
      </c>
      <c r="E515" s="323">
        <v>53702.490612000001</v>
      </c>
      <c r="F515" s="323"/>
      <c r="G515" s="324"/>
      <c r="H515" s="433">
        <v>-0.75569386387775905</v>
      </c>
      <c r="I515" s="70"/>
    </row>
    <row r="516" spans="1:11" s="28" customFormat="1" ht="12" hidden="1" x14ac:dyDescent="0.2">
      <c r="A516" s="54"/>
      <c r="B516" s="229" t="s">
        <v>497</v>
      </c>
      <c r="C516" s="323"/>
      <c r="D516" s="323"/>
      <c r="E516" s="323"/>
      <c r="F516" s="323"/>
      <c r="G516" s="324"/>
      <c r="H516" s="433"/>
      <c r="I516" s="70"/>
    </row>
    <row r="517" spans="1:11" s="28" customFormat="1" ht="12" x14ac:dyDescent="0.2">
      <c r="A517" s="54"/>
      <c r="B517" s="229" t="s">
        <v>389</v>
      </c>
      <c r="C517" s="323"/>
      <c r="D517" s="323">
        <v>6696.4600000000019</v>
      </c>
      <c r="E517" s="323">
        <v>6696.4600000000019</v>
      </c>
      <c r="F517" s="323"/>
      <c r="G517" s="324"/>
      <c r="H517" s="433">
        <v>0.19640317589634804</v>
      </c>
      <c r="I517" s="70"/>
    </row>
    <row r="518" spans="1:11" s="28" customFormat="1" x14ac:dyDescent="0.2">
      <c r="A518" s="54"/>
      <c r="B518" s="265" t="s">
        <v>238</v>
      </c>
      <c r="C518" s="213"/>
      <c r="D518" s="213"/>
      <c r="E518" s="213"/>
      <c r="F518" s="213"/>
      <c r="G518" s="213"/>
      <c r="H518" s="214"/>
      <c r="I518" s="70"/>
    </row>
    <row r="519" spans="1:11" ht="9" customHeight="1" x14ac:dyDescent="0.2">
      <c r="A519" s="54"/>
      <c r="B519" s="265" t="s">
        <v>251</v>
      </c>
      <c r="C519" s="213"/>
      <c r="D519" s="213"/>
      <c r="E519" s="213"/>
      <c r="F519" s="213"/>
      <c r="G519" s="213"/>
      <c r="H519" s="214"/>
      <c r="I519" s="69"/>
    </row>
    <row r="520" spans="1:11" ht="16.5" customHeight="1" x14ac:dyDescent="0.2">
      <c r="A520" s="2"/>
      <c r="B520" s="265" t="s">
        <v>376</v>
      </c>
      <c r="C520" s="213"/>
      <c r="D520" s="213"/>
      <c r="E520" s="213"/>
      <c r="F520" s="165"/>
      <c r="G520" s="165"/>
      <c r="H520" s="215"/>
      <c r="I520" s="85"/>
    </row>
    <row r="521" spans="1:11" x14ac:dyDescent="0.2">
      <c r="B521" s="265" t="s">
        <v>282</v>
      </c>
      <c r="C521" s="85"/>
      <c r="D521" s="85"/>
      <c r="E521" s="86"/>
      <c r="F521" s="5"/>
      <c r="G521" s="5"/>
      <c r="H521" s="5"/>
      <c r="I521" s="8"/>
    </row>
    <row r="522" spans="1:11" ht="15.75" x14ac:dyDescent="0.25">
      <c r="B522" s="7" t="s">
        <v>288</v>
      </c>
      <c r="C522" s="8"/>
      <c r="D522" s="8"/>
      <c r="E522" s="8"/>
      <c r="F522" s="8"/>
      <c r="G522" s="8"/>
      <c r="H522" s="8"/>
    </row>
    <row r="523" spans="1:11" ht="19.5" customHeight="1" x14ac:dyDescent="0.2">
      <c r="B523" s="9"/>
      <c r="C523" s="10" t="str">
        <f>$C$3</f>
        <v>PERIODE DU 1.1 AU 31.1.2024</v>
      </c>
      <c r="D523" s="11"/>
      <c r="I523" s="15"/>
    </row>
    <row r="524" spans="1:11" ht="12.75" x14ac:dyDescent="0.2">
      <c r="B524" s="12" t="str">
        <f>B430</f>
        <v xml:space="preserve">             I - ASSURANCE MALADIE : DÉPENSES en milliers d'euros</v>
      </c>
      <c r="C524" s="13"/>
      <c r="D524" s="13"/>
      <c r="E524" s="13"/>
      <c r="F524" s="14"/>
      <c r="G524" s="15"/>
      <c r="H524" s="15"/>
      <c r="I524" s="20"/>
    </row>
    <row r="525" spans="1:11" ht="12.75" customHeight="1" x14ac:dyDescent="0.2">
      <c r="B525" s="626"/>
      <c r="C525" s="627"/>
      <c r="D525" s="87"/>
      <c r="E525" s="815" t="s">
        <v>6</v>
      </c>
      <c r="F525" s="339" t="str">
        <f>$H$5</f>
        <v>PCAP</v>
      </c>
      <c r="G525" s="814"/>
      <c r="H525" s="89"/>
      <c r="I525" s="20"/>
    </row>
    <row r="526" spans="1:11" ht="12.75" customHeight="1" x14ac:dyDescent="0.2">
      <c r="B526" s="643" t="s">
        <v>296</v>
      </c>
      <c r="C526" s="818"/>
      <c r="D526" s="90"/>
      <c r="E526" s="301"/>
      <c r="F526" s="239"/>
      <c r="G526" s="199"/>
      <c r="H526" s="90"/>
      <c r="I526" s="20"/>
    </row>
    <row r="527" spans="1:11" ht="18.75" customHeight="1" x14ac:dyDescent="0.2">
      <c r="A527" s="91"/>
      <c r="B527" s="649" t="s">
        <v>295</v>
      </c>
      <c r="C527" s="650"/>
      <c r="D527" s="93"/>
      <c r="E527" s="303"/>
      <c r="F527" s="237"/>
      <c r="G527" s="200"/>
      <c r="H527" s="93"/>
      <c r="I527" s="20"/>
    </row>
    <row r="528" spans="1:11" s="95" customFormat="1" ht="9" customHeight="1" x14ac:dyDescent="0.2">
      <c r="A528" s="6"/>
      <c r="B528" s="647"/>
      <c r="C528" s="648"/>
      <c r="D528" s="90"/>
      <c r="E528" s="301"/>
      <c r="F528" s="239"/>
      <c r="G528" s="199"/>
      <c r="H528" s="90"/>
      <c r="I528" s="94"/>
      <c r="J528" s="104"/>
    </row>
    <row r="529" spans="1:11" ht="18" customHeight="1" x14ac:dyDescent="0.2">
      <c r="A529" s="91"/>
      <c r="B529" s="92" t="s">
        <v>294</v>
      </c>
      <c r="C529" s="172"/>
      <c r="D529" s="93"/>
      <c r="E529" s="303">
        <v>6672518314.8132935</v>
      </c>
      <c r="F529" s="237">
        <v>-6.9743386027302345E-2</v>
      </c>
      <c r="G529" s="200"/>
      <c r="H529" s="93"/>
      <c r="I529" s="20"/>
      <c r="J529" s="104"/>
      <c r="K529" s="209" t="b">
        <f>IF(ABS(E529-SUM(E530,E535,E547:E548,E551:E556))&lt;0.001,TRUE,FALSE)</f>
        <v>1</v>
      </c>
    </row>
    <row r="530" spans="1:11" ht="15" customHeight="1" x14ac:dyDescent="0.2">
      <c r="B530" s="645" t="s">
        <v>410</v>
      </c>
      <c r="C530" s="646"/>
      <c r="D530" s="90"/>
      <c r="E530" s="303">
        <v>1605102259.4938636</v>
      </c>
      <c r="F530" s="237">
        <v>-0.21893965049973207</v>
      </c>
      <c r="G530" s="201"/>
      <c r="H530" s="90"/>
      <c r="I530" s="20"/>
      <c r="J530" s="104"/>
      <c r="K530" s="209" t="b">
        <f>IF(ABS(E530-SUM(E531:E534))&lt;0.001,TRUE,FALSE)</f>
        <v>1</v>
      </c>
    </row>
    <row r="531" spans="1:11" ht="15" customHeight="1" x14ac:dyDescent="0.2">
      <c r="B531" s="639" t="s">
        <v>72</v>
      </c>
      <c r="C531" s="640"/>
      <c r="D531" s="90"/>
      <c r="E531" s="301">
        <v>147262986.53388098</v>
      </c>
      <c r="F531" s="239">
        <v>0.40755861791921233</v>
      </c>
      <c r="G531" s="199"/>
      <c r="H531" s="90"/>
      <c r="I531" s="20"/>
      <c r="J531" s="104"/>
    </row>
    <row r="532" spans="1:11" ht="15" customHeight="1" x14ac:dyDescent="0.2">
      <c r="B532" s="421" t="s">
        <v>404</v>
      </c>
      <c r="C532" s="404"/>
      <c r="D532" s="90"/>
      <c r="E532" s="301">
        <v>1452561835.3705008</v>
      </c>
      <c r="F532" s="239">
        <v>-0.25247993192117446</v>
      </c>
      <c r="G532" s="199"/>
      <c r="H532" s="90"/>
      <c r="I532" s="20"/>
      <c r="J532" s="104"/>
    </row>
    <row r="533" spans="1:11" ht="15" customHeight="1" x14ac:dyDescent="0.2">
      <c r="B533" s="421" t="s">
        <v>407</v>
      </c>
      <c r="C533" s="404"/>
      <c r="D533" s="90"/>
      <c r="E533" s="301">
        <v>4698079.0369179994</v>
      </c>
      <c r="F533" s="239">
        <v>0.33767504090816503</v>
      </c>
      <c r="G533" s="199"/>
      <c r="H533" s="90"/>
      <c r="I533" s="20"/>
      <c r="J533" s="104"/>
    </row>
    <row r="534" spans="1:11" ht="15" customHeight="1" x14ac:dyDescent="0.2">
      <c r="B534" s="421" t="s">
        <v>405</v>
      </c>
      <c r="C534" s="404"/>
      <c r="D534" s="90"/>
      <c r="E534" s="301">
        <v>579358.55256399955</v>
      </c>
      <c r="F534" s="239">
        <v>-0.84427014172377191</v>
      </c>
      <c r="G534" s="199"/>
      <c r="H534" s="90"/>
      <c r="I534" s="20"/>
      <c r="J534" s="104"/>
    </row>
    <row r="535" spans="1:11" ht="15" customHeight="1" x14ac:dyDescent="0.2">
      <c r="B535" s="624" t="s">
        <v>71</v>
      </c>
      <c r="C535" s="625"/>
      <c r="D535" s="90"/>
      <c r="E535" s="303">
        <v>3987965834.2679253</v>
      </c>
      <c r="F535" s="237">
        <v>0.13153893968818853</v>
      </c>
      <c r="G535" s="201"/>
      <c r="H535" s="90"/>
      <c r="I535" s="20"/>
      <c r="J535" s="104"/>
      <c r="K535" s="209" t="b">
        <f>IF(ABS(E535-SUM(E536:E541))&lt;0.001,TRUE,FALSE)</f>
        <v>1</v>
      </c>
    </row>
    <row r="536" spans="1:11" ht="15" customHeight="1" x14ac:dyDescent="0.2">
      <c r="B536" s="639" t="s">
        <v>70</v>
      </c>
      <c r="C536" s="640"/>
      <c r="D536" s="90"/>
      <c r="E536" s="301"/>
      <c r="F536" s="239"/>
      <c r="G536" s="199"/>
      <c r="H536" s="90"/>
      <c r="I536" s="20"/>
      <c r="J536" s="104"/>
    </row>
    <row r="537" spans="1:11" ht="15" customHeight="1" x14ac:dyDescent="0.2">
      <c r="B537" s="639" t="s">
        <v>361</v>
      </c>
      <c r="C537" s="640"/>
      <c r="D537" s="90"/>
      <c r="E537" s="301">
        <v>0</v>
      </c>
      <c r="F537" s="239"/>
      <c r="G537" s="199"/>
      <c r="H537" s="90"/>
      <c r="I537" s="20"/>
      <c r="J537" s="104"/>
    </row>
    <row r="538" spans="1:11" ht="15" customHeight="1" x14ac:dyDescent="0.2">
      <c r="B538" s="641" t="s">
        <v>413</v>
      </c>
      <c r="C538" s="642"/>
      <c r="D538" s="90"/>
      <c r="E538" s="301">
        <v>3044109245.1199999</v>
      </c>
      <c r="F538" s="239">
        <v>0.10837197227088669</v>
      </c>
      <c r="G538" s="199"/>
      <c r="H538" s="90"/>
      <c r="I538" s="20"/>
      <c r="J538" s="104"/>
    </row>
    <row r="539" spans="1:11" ht="15" customHeight="1" x14ac:dyDescent="0.2">
      <c r="B539" s="639" t="s">
        <v>357</v>
      </c>
      <c r="C539" s="640"/>
      <c r="D539" s="90"/>
      <c r="E539" s="301">
        <v>544044354.81000006</v>
      </c>
      <c r="F539" s="239">
        <v>0.23400478383293422</v>
      </c>
      <c r="G539" s="199"/>
      <c r="H539" s="90"/>
      <c r="I539" s="20"/>
      <c r="J539" s="104"/>
    </row>
    <row r="540" spans="1:11" ht="15" customHeight="1" x14ac:dyDescent="0.2">
      <c r="B540" s="639" t="s">
        <v>358</v>
      </c>
      <c r="C540" s="640"/>
      <c r="D540" s="90"/>
      <c r="E540" s="301">
        <v>104947993.95</v>
      </c>
      <c r="F540" s="239">
        <v>0.16316578114749869</v>
      </c>
      <c r="G540" s="199"/>
      <c r="H540" s="90"/>
      <c r="I540" s="20"/>
      <c r="J540" s="104"/>
    </row>
    <row r="541" spans="1:11" ht="12.75" customHeight="1" x14ac:dyDescent="0.2">
      <c r="B541" s="639" t="s">
        <v>359</v>
      </c>
      <c r="C541" s="640"/>
      <c r="D541" s="90"/>
      <c r="E541" s="301">
        <v>294864240.38792598</v>
      </c>
      <c r="F541" s="239">
        <v>0.19474343677620265</v>
      </c>
      <c r="G541" s="199"/>
      <c r="H541" s="90"/>
      <c r="I541" s="20"/>
      <c r="J541" s="104"/>
      <c r="K541" s="209" t="b">
        <f>IF(ABS(E541-SUM(E542:E546))&lt;0.001,TRUE,FALSE)</f>
        <v>1</v>
      </c>
    </row>
    <row r="542" spans="1:11" ht="15" customHeight="1" x14ac:dyDescent="0.2">
      <c r="B542" s="607" t="s">
        <v>394</v>
      </c>
      <c r="C542" s="608"/>
      <c r="D542" s="90"/>
      <c r="E542" s="301">
        <v>246318023.225104</v>
      </c>
      <c r="F542" s="239">
        <v>0.15715091749729049</v>
      </c>
      <c r="G542" s="199"/>
      <c r="H542" s="90"/>
      <c r="I542" s="20"/>
      <c r="J542" s="104"/>
    </row>
    <row r="543" spans="1:11" ht="15" customHeight="1" x14ac:dyDescent="0.2">
      <c r="B543" s="607" t="s">
        <v>395</v>
      </c>
      <c r="C543" s="608"/>
      <c r="D543" s="90"/>
      <c r="E543" s="301">
        <v>4341557.8729969999</v>
      </c>
      <c r="F543" s="239">
        <v>0.16687114067104036</v>
      </c>
      <c r="G543" s="199"/>
      <c r="H543" s="90"/>
      <c r="I543" s="20"/>
      <c r="J543" s="104"/>
    </row>
    <row r="544" spans="1:11" ht="15" customHeight="1" x14ac:dyDescent="0.2">
      <c r="B544" s="607" t="s">
        <v>396</v>
      </c>
      <c r="C544" s="608"/>
      <c r="D544" s="90"/>
      <c r="E544" s="301">
        <v>8536129.2404190022</v>
      </c>
      <c r="F544" s="239">
        <v>0.23859003071584262</v>
      </c>
      <c r="G544" s="199"/>
      <c r="H544" s="90"/>
      <c r="I544" s="20"/>
      <c r="J544" s="104"/>
    </row>
    <row r="545" spans="1:11" ht="15" customHeight="1" x14ac:dyDescent="0.2">
      <c r="B545" s="607" t="s">
        <v>397</v>
      </c>
      <c r="C545" s="608"/>
      <c r="D545" s="90"/>
      <c r="E545" s="301">
        <v>1887374.8812800003</v>
      </c>
      <c r="F545" s="239">
        <v>0.10996542222913841</v>
      </c>
      <c r="G545" s="199"/>
      <c r="H545" s="90"/>
      <c r="I545" s="20"/>
      <c r="J545" s="104"/>
    </row>
    <row r="546" spans="1:11" ht="12.75" x14ac:dyDescent="0.2">
      <c r="B546" s="631" t="s">
        <v>406</v>
      </c>
      <c r="C546" s="632"/>
      <c r="D546" s="90"/>
      <c r="E546" s="301">
        <v>33781155.168126002</v>
      </c>
      <c r="F546" s="239">
        <v>0.5623167226511061</v>
      </c>
      <c r="G546" s="199"/>
      <c r="H546" s="90"/>
      <c r="I546" s="20"/>
      <c r="J546" s="104"/>
    </row>
    <row r="547" spans="1:11" ht="18.75" customHeight="1" x14ac:dyDescent="0.2">
      <c r="B547" s="624" t="s">
        <v>362</v>
      </c>
      <c r="C547" s="625"/>
      <c r="D547" s="90"/>
      <c r="E547" s="303">
        <v>1699590.1900000004</v>
      </c>
      <c r="F547" s="237">
        <v>0.55837235705087829</v>
      </c>
      <c r="G547" s="199"/>
      <c r="H547" s="90"/>
      <c r="I547" s="20"/>
      <c r="J547" s="104"/>
      <c r="K547" s="209"/>
    </row>
    <row r="548" spans="1:11" ht="27.75" customHeight="1" x14ac:dyDescent="0.2">
      <c r="B548" s="622" t="s">
        <v>363</v>
      </c>
      <c r="C548" s="638"/>
      <c r="D548" s="90"/>
      <c r="E548" s="303">
        <v>1077750630.8615031</v>
      </c>
      <c r="F548" s="237">
        <v>-0.32313908903962563</v>
      </c>
      <c r="G548" s="201"/>
      <c r="H548" s="90"/>
      <c r="I548" s="20"/>
      <c r="J548" s="104"/>
      <c r="K548" s="209" t="b">
        <f>IF(ABS(E548-SUM(E549:E550))&lt;0.001,TRUE,FALSE)</f>
        <v>1</v>
      </c>
    </row>
    <row r="549" spans="1:11" ht="17.25" customHeight="1" x14ac:dyDescent="0.2">
      <c r="B549" s="423" t="s">
        <v>408</v>
      </c>
      <c r="C549" s="405"/>
      <c r="D549" s="90"/>
      <c r="E549" s="301">
        <v>1015034015.5339886</v>
      </c>
      <c r="F549" s="239">
        <v>-0.34913582856986991</v>
      </c>
      <c r="G549" s="201"/>
      <c r="H549" s="90"/>
      <c r="I549" s="20"/>
      <c r="J549" s="104"/>
    </row>
    <row r="550" spans="1:11" ht="24" customHeight="1" x14ac:dyDescent="0.2">
      <c r="B550" s="423" t="s">
        <v>409</v>
      </c>
      <c r="C550" s="405"/>
      <c r="D550" s="90"/>
      <c r="E550" s="301">
        <v>62716615.327514589</v>
      </c>
      <c r="F550" s="239">
        <v>0.91440210919751896</v>
      </c>
      <c r="G550" s="201"/>
      <c r="H550" s="90"/>
      <c r="I550" s="20"/>
      <c r="J550" s="104"/>
    </row>
    <row r="551" spans="1:11" s="363" customFormat="1" ht="21.75" customHeight="1" x14ac:dyDescent="0.2">
      <c r="A551" s="6"/>
      <c r="B551" s="622" t="s">
        <v>364</v>
      </c>
      <c r="C551" s="638"/>
      <c r="D551" s="90"/>
      <c r="E551" s="301"/>
      <c r="F551" s="239"/>
      <c r="G551" s="199"/>
      <c r="H551" s="90"/>
      <c r="I551" s="362"/>
      <c r="J551" s="359"/>
    </row>
    <row r="552" spans="1:11" s="363" customFormat="1" ht="27" customHeight="1" x14ac:dyDescent="0.2">
      <c r="A552" s="356"/>
      <c r="B552" s="622" t="s">
        <v>365</v>
      </c>
      <c r="C552" s="630"/>
      <c r="D552" s="360"/>
      <c r="E552" s="301"/>
      <c r="F552" s="239"/>
      <c r="G552" s="361"/>
      <c r="H552" s="360"/>
      <c r="I552" s="362"/>
      <c r="J552" s="359"/>
    </row>
    <row r="553" spans="1:11" s="363" customFormat="1" ht="19.5" customHeight="1" x14ac:dyDescent="0.2">
      <c r="A553" s="356"/>
      <c r="B553" s="622" t="s">
        <v>366</v>
      </c>
      <c r="C553" s="630"/>
      <c r="D553" s="360"/>
      <c r="E553" s="301"/>
      <c r="F553" s="239"/>
      <c r="G553" s="361"/>
      <c r="H553" s="360"/>
      <c r="I553" s="362"/>
      <c r="J553" s="359"/>
    </row>
    <row r="554" spans="1:11" s="363" customFormat="1" ht="18.75" customHeight="1" x14ac:dyDescent="0.2">
      <c r="A554" s="356"/>
      <c r="B554" s="622" t="s">
        <v>367</v>
      </c>
      <c r="C554" s="630"/>
      <c r="D554" s="360"/>
      <c r="E554" s="301"/>
      <c r="F554" s="239"/>
      <c r="G554" s="361"/>
      <c r="H554" s="360"/>
      <c r="I554" s="362"/>
      <c r="J554" s="359"/>
    </row>
    <row r="555" spans="1:11" ht="12.75" customHeight="1" x14ac:dyDescent="0.2">
      <c r="A555" s="356"/>
      <c r="B555" s="622" t="s">
        <v>368</v>
      </c>
      <c r="C555" s="817"/>
      <c r="D555" s="360"/>
      <c r="E555" s="301"/>
      <c r="F555" s="239"/>
      <c r="G555" s="361"/>
      <c r="H555" s="360"/>
      <c r="I555" s="20"/>
      <c r="J555" s="104"/>
    </row>
    <row r="556" spans="1:11" s="95" customFormat="1" ht="16.5" customHeight="1" x14ac:dyDescent="0.2">
      <c r="A556" s="6"/>
      <c r="B556" s="622" t="s">
        <v>369</v>
      </c>
      <c r="C556" s="817"/>
      <c r="D556" s="90"/>
      <c r="E556" s="301"/>
      <c r="F556" s="239"/>
      <c r="G556" s="201"/>
      <c r="H556" s="90"/>
      <c r="I556" s="94"/>
      <c r="J556" s="104"/>
    </row>
    <row r="557" spans="1:11" s="95" customFormat="1" ht="16.5" customHeight="1" x14ac:dyDescent="0.2">
      <c r="A557" s="91"/>
      <c r="B557" s="628" t="s">
        <v>66</v>
      </c>
      <c r="C557" s="629"/>
      <c r="D557" s="93"/>
      <c r="E557" s="303">
        <v>265426290.29802182</v>
      </c>
      <c r="F557" s="237">
        <v>3.6040421577106629E-2</v>
      </c>
      <c r="G557" s="200"/>
      <c r="H557" s="93"/>
      <c r="I557" s="94"/>
      <c r="J557" s="104"/>
    </row>
    <row r="558" spans="1:11" ht="16.5" customHeight="1" x14ac:dyDescent="0.2">
      <c r="A558" s="91"/>
      <c r="B558" s="624" t="s">
        <v>375</v>
      </c>
      <c r="C558" s="625"/>
      <c r="D558" s="93"/>
      <c r="E558" s="301">
        <v>261331287.26802203</v>
      </c>
      <c r="F558" s="239">
        <v>3.7740510111020864E-2</v>
      </c>
      <c r="G558" s="200"/>
      <c r="H558" s="93"/>
      <c r="I558" s="20"/>
      <c r="J558" s="104"/>
    </row>
    <row r="559" spans="1:11" ht="13.5" customHeight="1" x14ac:dyDescent="0.2">
      <c r="B559" s="624" t="s">
        <v>236</v>
      </c>
      <c r="C559" s="625"/>
      <c r="D559" s="90"/>
      <c r="E559" s="301">
        <v>-53188.000000000007</v>
      </c>
      <c r="F559" s="239">
        <v>0.22457061288391578</v>
      </c>
      <c r="G559" s="199"/>
      <c r="H559" s="90"/>
      <c r="I559" s="20"/>
      <c r="J559" s="104"/>
    </row>
    <row r="560" spans="1:11" s="95" customFormat="1" ht="16.5" customHeight="1" x14ac:dyDescent="0.2">
      <c r="A560" s="6"/>
      <c r="B560" s="624" t="s">
        <v>316</v>
      </c>
      <c r="C560" s="625"/>
      <c r="D560" s="90"/>
      <c r="E560" s="301">
        <v>-5424</v>
      </c>
      <c r="F560" s="239">
        <v>-0.26384364820846906</v>
      </c>
      <c r="G560" s="199"/>
      <c r="H560" s="90"/>
      <c r="I560" s="94"/>
      <c r="J560" s="104"/>
    </row>
    <row r="561" spans="1:11" ht="18" customHeight="1" x14ac:dyDescent="0.2">
      <c r="A561" s="91"/>
      <c r="B561" s="628" t="s">
        <v>67</v>
      </c>
      <c r="C561" s="629"/>
      <c r="D561" s="93"/>
      <c r="E561" s="303">
        <v>65271680.433994479</v>
      </c>
      <c r="F561" s="237">
        <v>0.13364154166766107</v>
      </c>
      <c r="G561" s="200"/>
      <c r="H561" s="93"/>
      <c r="I561" s="20"/>
      <c r="J561" s="104"/>
      <c r="K561" s="209" t="b">
        <f>IF(ABS(E561-SUM(E562:E563))&lt;0.001,TRUE,FALSE)</f>
        <v>1</v>
      </c>
    </row>
    <row r="562" spans="1:11" ht="12.75" x14ac:dyDescent="0.2">
      <c r="B562" s="624" t="s">
        <v>68</v>
      </c>
      <c r="C562" s="625"/>
      <c r="D562" s="90"/>
      <c r="E562" s="301">
        <v>62030539.301633477</v>
      </c>
      <c r="F562" s="239">
        <v>0.15016016030361512</v>
      </c>
      <c r="G562" s="199"/>
      <c r="H562" s="90"/>
      <c r="I562" s="20"/>
      <c r="J562" s="104"/>
    </row>
    <row r="563" spans="1:11" s="95" customFormat="1" ht="12.75" x14ac:dyDescent="0.2">
      <c r="A563" s="6"/>
      <c r="B563" s="624" t="s">
        <v>69</v>
      </c>
      <c r="C563" s="625"/>
      <c r="D563" s="90"/>
      <c r="E563" s="301">
        <v>3241141.1323610013</v>
      </c>
      <c r="F563" s="239">
        <v>-0.11077680572041326</v>
      </c>
      <c r="G563" s="199"/>
      <c r="H563" s="90"/>
      <c r="I563" s="94"/>
      <c r="J563" s="104"/>
    </row>
    <row r="564" spans="1:11" ht="31.5" customHeight="1" x14ac:dyDescent="0.2">
      <c r="A564" s="91"/>
      <c r="B564" s="633" t="s">
        <v>293</v>
      </c>
      <c r="C564" s="634"/>
      <c r="D564" s="98"/>
      <c r="E564" s="326">
        <v>7003216285.54531</v>
      </c>
      <c r="F564" s="243">
        <v>-6.4559234853662328E-2</v>
      </c>
      <c r="G564" s="202"/>
      <c r="H564" s="99"/>
      <c r="I564" s="8"/>
      <c r="K564" s="209" t="b">
        <f>IF(ABS(E564-SUM(E529,E557,E561))&lt;0.001,TRUE,FALSE)</f>
        <v>1</v>
      </c>
    </row>
    <row r="565" spans="1:11" ht="18.75" customHeight="1" x14ac:dyDescent="0.25">
      <c r="B565" s="7" t="s">
        <v>288</v>
      </c>
      <c r="C565" s="8"/>
      <c r="D565" s="8"/>
      <c r="E565" s="8"/>
      <c r="F565" s="8"/>
      <c r="G565" s="8"/>
      <c r="H565" s="8"/>
    </row>
    <row r="566" spans="1:11" ht="19.5" customHeight="1" x14ac:dyDescent="0.2">
      <c r="B566" s="9"/>
      <c r="C566" s="10" t="str">
        <f>$C$3</f>
        <v>PERIODE DU 1.1 AU 31.1.2024</v>
      </c>
      <c r="D566" s="11"/>
      <c r="I566" s="5"/>
    </row>
    <row r="567" spans="1:11" ht="12.75" x14ac:dyDescent="0.2">
      <c r="B567" s="12" t="str">
        <f>B524</f>
        <v xml:space="preserve">             I - ASSURANCE MALADIE : DÉPENSES en milliers d'euros</v>
      </c>
      <c r="C567" s="13"/>
      <c r="D567" s="13"/>
      <c r="E567" s="13"/>
      <c r="F567" s="14"/>
      <c r="G567" s="15"/>
      <c r="H567" s="15"/>
      <c r="I567" s="5"/>
    </row>
    <row r="568" spans="1:11" s="104" customFormat="1" ht="13.5" customHeight="1" x14ac:dyDescent="0.2">
      <c r="A568" s="6"/>
      <c r="B568" s="626"/>
      <c r="C568" s="627"/>
      <c r="D568" s="87"/>
      <c r="E568" s="815" t="s">
        <v>6</v>
      </c>
      <c r="F568" s="339" t="str">
        <f>$H$5</f>
        <v>PCAP</v>
      </c>
      <c r="G568" s="89"/>
      <c r="H568" s="20"/>
    </row>
    <row r="569" spans="1:11" s="104" customFormat="1" ht="27" customHeight="1" x14ac:dyDescent="0.2">
      <c r="A569" s="6"/>
      <c r="B569" s="635" t="s">
        <v>292</v>
      </c>
      <c r="C569" s="636"/>
      <c r="D569" s="637"/>
      <c r="E569" s="101"/>
      <c r="F569" s="176"/>
      <c r="G569" s="102"/>
      <c r="H569" s="103"/>
    </row>
    <row r="570" spans="1:11" s="104" customFormat="1" ht="32.25" customHeight="1" x14ac:dyDescent="0.2">
      <c r="A570" s="6"/>
      <c r="B570" s="604" t="s">
        <v>291</v>
      </c>
      <c r="C570" s="605"/>
      <c r="D570" s="606"/>
      <c r="E570" s="327">
        <v>1102886747.2197661</v>
      </c>
      <c r="F570" s="177">
        <v>0.16085895998348665</v>
      </c>
      <c r="G570" s="105"/>
      <c r="H570" s="106"/>
      <c r="K570" s="209" t="b">
        <f>IF(ABS(E570-SUM(E571,E585,E593:E594,E598))&lt;0.001,TRUE,FALSE)</f>
        <v>1</v>
      </c>
    </row>
    <row r="571" spans="1:11" s="104" customFormat="1" ht="28.5" customHeight="1" x14ac:dyDescent="0.2">
      <c r="A571" s="6"/>
      <c r="B571" s="595" t="s">
        <v>183</v>
      </c>
      <c r="C571" s="596"/>
      <c r="D571" s="600"/>
      <c r="E571" s="327">
        <v>888595760.18382084</v>
      </c>
      <c r="F571" s="177">
        <v>0.15552952484622873</v>
      </c>
      <c r="G571" s="109"/>
      <c r="H571" s="106"/>
      <c r="K571" s="209" t="b">
        <f>IF(ABS(E571-SUM(E572:E584))&lt;0.001,TRUE,FALSE)</f>
        <v>1</v>
      </c>
    </row>
    <row r="572" spans="1:11" s="104" customFormat="1" ht="12.75" x14ac:dyDescent="0.2">
      <c r="A572" s="6"/>
      <c r="B572" s="601" t="s">
        <v>53</v>
      </c>
      <c r="C572" s="602"/>
      <c r="D572" s="603"/>
      <c r="E572" s="328">
        <v>629061329.53999972</v>
      </c>
      <c r="F572" s="174">
        <v>0.11534846716719205</v>
      </c>
      <c r="G572" s="109"/>
      <c r="H572" s="106"/>
    </row>
    <row r="573" spans="1:11" s="104" customFormat="1" ht="12.75" x14ac:dyDescent="0.2">
      <c r="A573" s="6"/>
      <c r="B573" s="169" t="s">
        <v>360</v>
      </c>
      <c r="C573" s="383"/>
      <c r="D573" s="384"/>
      <c r="E573" s="328">
        <v>59373305.157130003</v>
      </c>
      <c r="F573" s="174">
        <v>0.91838425931322187</v>
      </c>
      <c r="G573" s="109"/>
      <c r="H573" s="106"/>
    </row>
    <row r="574" spans="1:11" s="104" customFormat="1" ht="42.75" customHeight="1" x14ac:dyDescent="0.2">
      <c r="A574" s="6"/>
      <c r="B574" s="601" t="s">
        <v>429</v>
      </c>
      <c r="C574" s="602"/>
      <c r="D574" s="603"/>
      <c r="E574" s="328">
        <v>37338880.579999909</v>
      </c>
      <c r="F574" s="174">
        <v>0.11025617639769969</v>
      </c>
      <c r="G574" s="109"/>
      <c r="H574" s="106"/>
    </row>
    <row r="575" spans="1:11" s="104" customFormat="1" ht="15" customHeight="1" x14ac:dyDescent="0.2">
      <c r="A575" s="6"/>
      <c r="B575" s="601" t="s">
        <v>54</v>
      </c>
      <c r="C575" s="602"/>
      <c r="D575" s="603"/>
      <c r="E575" s="328">
        <v>2762817.4999999972</v>
      </c>
      <c r="F575" s="174">
        <v>8.4217952202944479E-2</v>
      </c>
      <c r="G575" s="109"/>
      <c r="H575" s="106"/>
    </row>
    <row r="576" spans="1:11" s="104" customFormat="1" ht="15" customHeight="1" x14ac:dyDescent="0.2">
      <c r="A576" s="6"/>
      <c r="B576" s="601" t="s">
        <v>534</v>
      </c>
      <c r="C576" s="602"/>
      <c r="D576" s="603"/>
      <c r="E576" s="328">
        <v>5699939.22000001</v>
      </c>
      <c r="F576" s="174">
        <v>0.12112717754846214</v>
      </c>
      <c r="G576" s="109"/>
      <c r="H576" s="106"/>
    </row>
    <row r="577" spans="1:11" s="104" customFormat="1" ht="12.75" x14ac:dyDescent="0.2">
      <c r="A577" s="6"/>
      <c r="B577" s="601" t="s">
        <v>302</v>
      </c>
      <c r="C577" s="602"/>
      <c r="D577" s="603"/>
      <c r="E577" s="328">
        <v>234.98000000000002</v>
      </c>
      <c r="F577" s="174">
        <v>-0.42053216936697013</v>
      </c>
      <c r="G577" s="109"/>
      <c r="H577" s="106"/>
    </row>
    <row r="578" spans="1:11" s="104" customFormat="1" ht="12.75" x14ac:dyDescent="0.2">
      <c r="A578" s="6"/>
      <c r="B578" s="169" t="s">
        <v>184</v>
      </c>
      <c r="C578" s="170"/>
      <c r="D578" s="171"/>
      <c r="E578" s="328">
        <v>64138563.910000034</v>
      </c>
      <c r="F578" s="174">
        <v>0.30046034871718219</v>
      </c>
      <c r="G578" s="109"/>
      <c r="H578" s="110"/>
    </row>
    <row r="579" spans="1:11" s="104" customFormat="1" ht="12.75" x14ac:dyDescent="0.2">
      <c r="A579" s="6"/>
      <c r="B579" s="395" t="s">
        <v>373</v>
      </c>
      <c r="C579" s="170"/>
      <c r="D579" s="171"/>
      <c r="E579" s="328">
        <v>75988444.890000001</v>
      </c>
      <c r="F579" s="174">
        <v>9.1031845996490057E-2</v>
      </c>
      <c r="G579" s="109"/>
      <c r="H579" s="110"/>
    </row>
    <row r="580" spans="1:11" s="104" customFormat="1" ht="14.25" customHeight="1" x14ac:dyDescent="0.2">
      <c r="A580" s="6"/>
      <c r="B580" s="169" t="s">
        <v>185</v>
      </c>
      <c r="C580" s="170"/>
      <c r="D580" s="171"/>
      <c r="E580" s="328">
        <v>84801.071399999928</v>
      </c>
      <c r="F580" s="174">
        <v>-0.10897763318403986</v>
      </c>
      <c r="G580" s="109"/>
      <c r="H580" s="110"/>
    </row>
    <row r="581" spans="1:11" s="104" customFormat="1" ht="12.75" x14ac:dyDescent="0.2">
      <c r="A581" s="6"/>
      <c r="B581" s="601" t="s">
        <v>186</v>
      </c>
      <c r="C581" s="602"/>
      <c r="D581" s="603"/>
      <c r="E581" s="328">
        <v>13753392.975291144</v>
      </c>
      <c r="F581" s="174">
        <v>3.134973430350585E-2</v>
      </c>
      <c r="G581" s="109"/>
      <c r="H581" s="110"/>
    </row>
    <row r="582" spans="1:11" s="104" customFormat="1" ht="12.75" x14ac:dyDescent="0.2">
      <c r="A582" s="6"/>
      <c r="B582" s="601" t="s">
        <v>187</v>
      </c>
      <c r="C582" s="602"/>
      <c r="D582" s="603"/>
      <c r="E582" s="328">
        <v>1322.68</v>
      </c>
      <c r="F582" s="174">
        <v>0.15224057425604598</v>
      </c>
      <c r="G582" s="109"/>
      <c r="H582" s="106"/>
    </row>
    <row r="583" spans="1:11" s="104" customFormat="1" ht="12.75" x14ac:dyDescent="0.2">
      <c r="A583" s="6"/>
      <c r="B583" s="601" t="s">
        <v>188</v>
      </c>
      <c r="C583" s="602"/>
      <c r="D583" s="603"/>
      <c r="E583" s="328">
        <v>79317.679999999789</v>
      </c>
      <c r="F583" s="174">
        <v>-0.11166854009366467</v>
      </c>
      <c r="G583" s="109"/>
      <c r="H583" s="106"/>
    </row>
    <row r="584" spans="1:11" s="104" customFormat="1" ht="21" customHeight="1" x14ac:dyDescent="0.2">
      <c r="A584" s="6"/>
      <c r="B584" s="601" t="s">
        <v>378</v>
      </c>
      <c r="C584" s="602"/>
      <c r="D584" s="603"/>
      <c r="E584" s="328">
        <v>313410</v>
      </c>
      <c r="F584" s="174">
        <v>8.8951353154348878E-2</v>
      </c>
      <c r="G584" s="109"/>
      <c r="H584" s="106"/>
    </row>
    <row r="585" spans="1:11" s="104" customFormat="1" ht="18" customHeight="1" x14ac:dyDescent="0.2">
      <c r="A585" s="6"/>
      <c r="B585" s="595" t="s">
        <v>55</v>
      </c>
      <c r="C585" s="596"/>
      <c r="D585" s="600"/>
      <c r="E585" s="327">
        <v>25695786.935944997</v>
      </c>
      <c r="F585" s="177">
        <v>0.27547066430569478</v>
      </c>
      <c r="G585" s="108"/>
      <c r="H585" s="106"/>
      <c r="K585" s="209" t="b">
        <f>IF(ABS(E585-SUM(E586,E589,E592))&lt;0.001,TRUE,FALSE)</f>
        <v>1</v>
      </c>
    </row>
    <row r="586" spans="1:11" s="104" customFormat="1" ht="15" customHeight="1" x14ac:dyDescent="0.2">
      <c r="A586" s="6"/>
      <c r="B586" s="619" t="s">
        <v>56</v>
      </c>
      <c r="C586" s="620"/>
      <c r="D586" s="621"/>
      <c r="E586" s="328">
        <v>17274139.667977996</v>
      </c>
      <c r="F586" s="174">
        <v>0.3938110848006573</v>
      </c>
      <c r="G586" s="109"/>
      <c r="H586" s="106"/>
      <c r="K586" s="209" t="b">
        <f>IF(ABS(E586-SUM(E587:E588))&lt;0.001,TRUE,FALSE)</f>
        <v>1</v>
      </c>
    </row>
    <row r="587" spans="1:11" s="104" customFormat="1" ht="15" customHeight="1" x14ac:dyDescent="0.2">
      <c r="A587" s="6"/>
      <c r="B587" s="601" t="s">
        <v>57</v>
      </c>
      <c r="C587" s="602"/>
      <c r="D587" s="603"/>
      <c r="E587" s="328">
        <v>545253.15999999433</v>
      </c>
      <c r="F587" s="174">
        <v>0.12483258864449365</v>
      </c>
      <c r="G587" s="109"/>
      <c r="H587" s="111"/>
    </row>
    <row r="588" spans="1:11" s="104" customFormat="1" ht="18" customHeight="1" x14ac:dyDescent="0.2">
      <c r="A588" s="24"/>
      <c r="B588" s="601" t="s">
        <v>58</v>
      </c>
      <c r="C588" s="602"/>
      <c r="D588" s="603"/>
      <c r="E588" s="328">
        <v>16728886.507978002</v>
      </c>
      <c r="F588" s="174">
        <v>0.40475979336504886</v>
      </c>
      <c r="G588" s="109"/>
      <c r="H588" s="112"/>
    </row>
    <row r="589" spans="1:11" s="104" customFormat="1" ht="15" customHeight="1" x14ac:dyDescent="0.2">
      <c r="A589" s="24"/>
      <c r="B589" s="619" t="s">
        <v>379</v>
      </c>
      <c r="C589" s="620"/>
      <c r="D589" s="621"/>
      <c r="E589" s="328">
        <v>8421647.2679670006</v>
      </c>
      <c r="F589" s="174">
        <v>8.6290887163253283E-2</v>
      </c>
      <c r="G589" s="109"/>
      <c r="H589" s="107"/>
      <c r="K589" s="209" t="b">
        <f>IF(ABS(E589-SUM(E590:E591))&lt;0.001,TRUE,FALSE)</f>
        <v>1</v>
      </c>
    </row>
    <row r="590" spans="1:11" s="104" customFormat="1" ht="15" customHeight="1" x14ac:dyDescent="0.2">
      <c r="A590" s="6"/>
      <c r="B590" s="601" t="s">
        <v>372</v>
      </c>
      <c r="C590" s="602"/>
      <c r="D590" s="603"/>
      <c r="E590" s="328"/>
      <c r="F590" s="174"/>
      <c r="G590" s="109"/>
      <c r="H590" s="106"/>
    </row>
    <row r="591" spans="1:11" s="104" customFormat="1" ht="15" customHeight="1" x14ac:dyDescent="0.2">
      <c r="A591" s="6"/>
      <c r="B591" s="601" t="s">
        <v>434</v>
      </c>
      <c r="C591" s="602"/>
      <c r="D591" s="603"/>
      <c r="E591" s="328">
        <v>8421647.2679670006</v>
      </c>
      <c r="F591" s="174">
        <v>8.6290887163253283E-2</v>
      </c>
      <c r="G591" s="109"/>
      <c r="H591" s="111"/>
    </row>
    <row r="592" spans="1:11" s="104" customFormat="1" ht="18" customHeight="1" x14ac:dyDescent="0.2">
      <c r="A592" s="6"/>
      <c r="B592" s="619" t="s">
        <v>180</v>
      </c>
      <c r="C592" s="620"/>
      <c r="D592" s="621"/>
      <c r="E592" s="328"/>
      <c r="F592" s="174"/>
      <c r="G592" s="109"/>
      <c r="H592" s="111"/>
    </row>
    <row r="593" spans="1:11" s="104" customFormat="1" ht="26.25" customHeight="1" x14ac:dyDescent="0.2">
      <c r="A593" s="24"/>
      <c r="B593" s="595" t="s">
        <v>189</v>
      </c>
      <c r="C593" s="596"/>
      <c r="D593" s="600"/>
      <c r="E593" s="327">
        <v>79086130.760000125</v>
      </c>
      <c r="F593" s="177">
        <v>4.9681293250863456E-2</v>
      </c>
      <c r="G593" s="109"/>
      <c r="H593" s="107"/>
    </row>
    <row r="594" spans="1:11" s="104" customFormat="1" ht="17.25" customHeight="1" x14ac:dyDescent="0.2">
      <c r="A594" s="6"/>
      <c r="B594" s="595" t="s">
        <v>190</v>
      </c>
      <c r="C594" s="596"/>
      <c r="D594" s="600"/>
      <c r="E594" s="327">
        <v>117780495.63000003</v>
      </c>
      <c r="F594" s="177">
        <v>0.26003205668535245</v>
      </c>
      <c r="G594" s="109"/>
      <c r="H594" s="106"/>
      <c r="K594" s="209" t="b">
        <f>IF(ABS(E594-SUM(E595:E597))&lt;0.001,TRUE,FALSE)</f>
        <v>1</v>
      </c>
    </row>
    <row r="595" spans="1:11" s="104" customFormat="1" ht="17.25" customHeight="1" x14ac:dyDescent="0.2">
      <c r="A595" s="6"/>
      <c r="B595" s="601" t="s">
        <v>191</v>
      </c>
      <c r="C595" s="602"/>
      <c r="D595" s="603"/>
      <c r="E595" s="328">
        <v>98369336.38000001</v>
      </c>
      <c r="F595" s="174">
        <v>0.19886560521248309</v>
      </c>
      <c r="G595" s="109"/>
      <c r="H595" s="106"/>
    </row>
    <row r="596" spans="1:11" s="104" customFormat="1" ht="17.25" customHeight="1" x14ac:dyDescent="0.2">
      <c r="A596" s="6"/>
      <c r="B596" s="601" t="s">
        <v>392</v>
      </c>
      <c r="C596" s="602"/>
      <c r="D596" s="603"/>
      <c r="E596" s="328">
        <v>41116.51999999999</v>
      </c>
      <c r="F596" s="174">
        <v>0.6117779509557808</v>
      </c>
      <c r="G596" s="109"/>
      <c r="H596" s="106"/>
    </row>
    <row r="597" spans="1:11" s="104" customFormat="1" ht="33" customHeight="1" x14ac:dyDescent="0.2">
      <c r="A597" s="6"/>
      <c r="B597" s="592" t="s">
        <v>393</v>
      </c>
      <c r="C597" s="383"/>
      <c r="D597" s="384"/>
      <c r="E597" s="328">
        <v>19370042.730000027</v>
      </c>
      <c r="F597" s="174">
        <v>0.69962115843832584</v>
      </c>
      <c r="G597" s="109"/>
      <c r="H597" s="106"/>
    </row>
    <row r="598" spans="1:11" s="104" customFormat="1" ht="32.25" customHeight="1" x14ac:dyDescent="0.2">
      <c r="A598" s="6"/>
      <c r="B598" s="595" t="s">
        <v>82</v>
      </c>
      <c r="C598" s="609"/>
      <c r="D598" s="610"/>
      <c r="E598" s="327">
        <v>-8271426.29</v>
      </c>
      <c r="F598" s="177">
        <v>4.7438939267881564E-2</v>
      </c>
      <c r="G598" s="102"/>
      <c r="H598" s="106"/>
    </row>
    <row r="599" spans="1:11" s="104" customFormat="1" ht="12.75" customHeight="1" x14ac:dyDescent="0.2">
      <c r="A599" s="24"/>
      <c r="B599" s="604" t="s">
        <v>60</v>
      </c>
      <c r="C599" s="605"/>
      <c r="D599" s="606"/>
      <c r="E599" s="327">
        <v>63606617.933051974</v>
      </c>
      <c r="F599" s="177">
        <v>-0.49414978378096563</v>
      </c>
      <c r="G599" s="105"/>
      <c r="H599" s="107"/>
      <c r="K599" s="209" t="b">
        <f>IF(ABS(E599-SUM(E600:E602))&lt;0.001,TRUE,FALSE)</f>
        <v>1</v>
      </c>
    </row>
    <row r="600" spans="1:11" s="104" customFormat="1" ht="12.75" customHeight="1" x14ac:dyDescent="0.2">
      <c r="A600" s="24"/>
      <c r="B600" s="597" t="s">
        <v>390</v>
      </c>
      <c r="C600" s="598"/>
      <c r="D600" s="599"/>
      <c r="E600" s="328">
        <v>40521713.793389991</v>
      </c>
      <c r="F600" s="174">
        <v>-0.58154726137496016</v>
      </c>
      <c r="G600" s="105"/>
      <c r="H600" s="107"/>
    </row>
    <row r="601" spans="1:11" s="104" customFormat="1" ht="12.75" x14ac:dyDescent="0.2">
      <c r="A601" s="24"/>
      <c r="B601" s="597" t="s">
        <v>391</v>
      </c>
      <c r="C601" s="598"/>
      <c r="D601" s="599"/>
      <c r="E601" s="328">
        <v>23084904.139661986</v>
      </c>
      <c r="F601" s="174">
        <v>-0.20135217397712568</v>
      </c>
      <c r="G601" s="105"/>
      <c r="H601" s="107"/>
    </row>
    <row r="602" spans="1:11" s="104" customFormat="1" ht="12.75" x14ac:dyDescent="0.2">
      <c r="A602" s="24"/>
      <c r="B602" s="597" t="s">
        <v>462</v>
      </c>
      <c r="C602" s="598"/>
      <c r="D602" s="599"/>
      <c r="E602" s="328"/>
      <c r="F602" s="174"/>
      <c r="G602" s="105"/>
      <c r="H602" s="107"/>
    </row>
    <row r="603" spans="1:11" s="359" customFormat="1" ht="12.75" hidden="1" x14ac:dyDescent="0.2">
      <c r="A603" s="6"/>
      <c r="B603" s="604"/>
      <c r="C603" s="605"/>
      <c r="D603" s="606"/>
      <c r="E603" s="327"/>
      <c r="F603" s="177"/>
      <c r="G603" s="109"/>
      <c r="H603" s="106"/>
    </row>
    <row r="604" spans="1:11" s="359" customFormat="1" ht="32.25" customHeight="1" x14ac:dyDescent="0.2">
      <c r="A604" s="356"/>
      <c r="B604" s="604" t="s">
        <v>483</v>
      </c>
      <c r="C604" s="605"/>
      <c r="D604" s="606"/>
      <c r="E604" s="327"/>
      <c r="F604" s="327"/>
      <c r="G604" s="357"/>
      <c r="H604" s="358"/>
    </row>
    <row r="605" spans="1:11" s="359" customFormat="1" ht="24.75" customHeight="1" x14ac:dyDescent="0.2">
      <c r="A605" s="356"/>
      <c r="B605" s="604" t="s">
        <v>484</v>
      </c>
      <c r="C605" s="611"/>
      <c r="D605" s="612"/>
      <c r="E605" s="328"/>
      <c r="F605" s="174"/>
      <c r="G605" s="357"/>
      <c r="H605" s="358"/>
    </row>
    <row r="606" spans="1:11" s="359" customFormat="1" ht="21" customHeight="1" x14ac:dyDescent="0.2">
      <c r="A606" s="356"/>
      <c r="B606" s="604" t="s">
        <v>342</v>
      </c>
      <c r="C606" s="611"/>
      <c r="D606" s="612"/>
      <c r="E606" s="327">
        <v>298414741.95827127</v>
      </c>
      <c r="F606" s="177">
        <v>0.14068721958213781</v>
      </c>
      <c r="G606" s="357"/>
      <c r="H606" s="358"/>
      <c r="K606" s="209" t="b">
        <f>IF(ABS(E606-SUM(E607,E616))&lt;0.001,TRUE,FALSE)</f>
        <v>1</v>
      </c>
    </row>
    <row r="607" spans="1:11" s="104" customFormat="1" ht="18" customHeight="1" x14ac:dyDescent="0.2">
      <c r="A607" s="356"/>
      <c r="B607" s="595" t="s">
        <v>61</v>
      </c>
      <c r="C607" s="596"/>
      <c r="D607" s="600"/>
      <c r="E607" s="327">
        <v>79069279.512159944</v>
      </c>
      <c r="F607" s="177">
        <v>-3.6985051703673277E-2</v>
      </c>
      <c r="G607" s="357"/>
      <c r="H607" s="358"/>
      <c r="K607" s="209" t="b">
        <f>IF(ABS(E607-SUM(E608:E615))&lt;0.001,TRUE,FALSE)</f>
        <v>0</v>
      </c>
    </row>
    <row r="608" spans="1:11" s="104" customFormat="1" ht="15" customHeight="1" x14ac:dyDescent="0.2">
      <c r="A608" s="6"/>
      <c r="B608" s="601" t="s">
        <v>471</v>
      </c>
      <c r="C608" s="602"/>
      <c r="D608" s="603"/>
      <c r="E608" s="328">
        <v>10392.710000000001</v>
      </c>
      <c r="F608" s="174"/>
      <c r="G608" s="108"/>
      <c r="H608" s="106"/>
    </row>
    <row r="609" spans="1:11" s="104" customFormat="1" ht="15" customHeight="1" x14ac:dyDescent="0.2">
      <c r="A609" s="6"/>
      <c r="B609" s="601" t="s">
        <v>473</v>
      </c>
      <c r="C609" s="602"/>
      <c r="D609" s="603"/>
      <c r="E609" s="328">
        <v>78277081.709154993</v>
      </c>
      <c r="F609" s="174">
        <v>-4.5644522517302777E-2</v>
      </c>
      <c r="G609" s="108"/>
      <c r="H609" s="106"/>
    </row>
    <row r="610" spans="1:11" s="104" customFormat="1" ht="15" customHeight="1" x14ac:dyDescent="0.2">
      <c r="A610" s="6"/>
      <c r="B610" s="601" t="s">
        <v>430</v>
      </c>
      <c r="C610" s="602"/>
      <c r="D610" s="603"/>
      <c r="E610" s="328"/>
      <c r="F610" s="174"/>
      <c r="G610" s="108"/>
      <c r="H610" s="106"/>
    </row>
    <row r="611" spans="1:11" s="104" customFormat="1" ht="12.75" customHeight="1" x14ac:dyDescent="0.2">
      <c r="A611" s="6"/>
      <c r="B611" s="601" t="s">
        <v>469</v>
      </c>
      <c r="C611" s="602"/>
      <c r="D611" s="603"/>
      <c r="E611" s="328">
        <v>17.28</v>
      </c>
      <c r="F611" s="174"/>
      <c r="G611" s="109"/>
      <c r="H611" s="106"/>
    </row>
    <row r="612" spans="1:11" s="104" customFormat="1" ht="12.75" customHeight="1" x14ac:dyDescent="0.2">
      <c r="A612" s="6"/>
      <c r="B612" s="601" t="s">
        <v>399</v>
      </c>
      <c r="C612" s="602"/>
      <c r="D612" s="603"/>
      <c r="E612" s="328"/>
      <c r="F612" s="174"/>
      <c r="G612" s="109"/>
      <c r="H612" s="106"/>
    </row>
    <row r="613" spans="1:11" s="104" customFormat="1" ht="12.75" customHeight="1" x14ac:dyDescent="0.2">
      <c r="A613" s="6"/>
      <c r="B613" s="601" t="s">
        <v>400</v>
      </c>
      <c r="C613" s="602"/>
      <c r="D613" s="603"/>
      <c r="E613" s="328"/>
      <c r="F613" s="174"/>
      <c r="G613" s="102"/>
      <c r="H613" s="106"/>
    </row>
    <row r="614" spans="1:11" s="104" customFormat="1" ht="12.75" customHeight="1" x14ac:dyDescent="0.2">
      <c r="A614" s="6"/>
      <c r="B614" s="597" t="s">
        <v>443</v>
      </c>
      <c r="C614" s="598"/>
      <c r="D614" s="599"/>
      <c r="E614" s="328">
        <v>742455.12300499983</v>
      </c>
      <c r="F614" s="174"/>
      <c r="G614" s="102"/>
      <c r="H614" s="106"/>
    </row>
    <row r="615" spans="1:11" s="104" customFormat="1" ht="11.25" customHeight="1" x14ac:dyDescent="0.2">
      <c r="A615" s="6"/>
      <c r="B615" s="597" t="s">
        <v>401</v>
      </c>
      <c r="C615" s="598"/>
      <c r="D615" s="599"/>
      <c r="E615" s="328">
        <v>39313.07999999998</v>
      </c>
      <c r="F615" s="174">
        <v>-3.5093695985938256E-3</v>
      </c>
      <c r="G615" s="102"/>
      <c r="H615" s="106"/>
    </row>
    <row r="616" spans="1:11" s="104" customFormat="1" ht="18.75" customHeight="1" x14ac:dyDescent="0.2">
      <c r="A616" s="6"/>
      <c r="B616" s="595" t="s">
        <v>62</v>
      </c>
      <c r="C616" s="596"/>
      <c r="D616" s="600"/>
      <c r="E616" s="327">
        <v>219345462.44611129</v>
      </c>
      <c r="F616" s="177">
        <v>0.22195551454428131</v>
      </c>
      <c r="G616" s="109"/>
      <c r="H616" s="113"/>
      <c r="K616" s="209" t="b">
        <f>IF(ABS(E616-SUM(E617:E625))&lt;0.001,TRUE,FALSE)</f>
        <v>1</v>
      </c>
    </row>
    <row r="617" spans="1:11" s="104" customFormat="1" ht="12.75" customHeight="1" x14ac:dyDescent="0.2">
      <c r="A617" s="6"/>
      <c r="B617" s="601" t="s">
        <v>470</v>
      </c>
      <c r="C617" s="602"/>
      <c r="D617" s="603"/>
      <c r="E617" s="328">
        <v>105773100.59958403</v>
      </c>
      <c r="F617" s="174">
        <v>-0.3073377813178868</v>
      </c>
      <c r="G617" s="109"/>
      <c r="H617" s="113"/>
    </row>
    <row r="618" spans="1:11" s="104" customFormat="1" ht="12.75" customHeight="1" x14ac:dyDescent="0.2">
      <c r="A618" s="6"/>
      <c r="B618" s="601" t="s">
        <v>474</v>
      </c>
      <c r="C618" s="602"/>
      <c r="D618" s="603"/>
      <c r="E618" s="328">
        <v>83478770.338430971</v>
      </c>
      <c r="F618" s="174"/>
      <c r="G618" s="109"/>
      <c r="H618" s="113"/>
    </row>
    <row r="619" spans="1:11" s="104" customFormat="1" ht="12.75" customHeight="1" x14ac:dyDescent="0.2">
      <c r="A619" s="6"/>
      <c r="B619" s="601" t="s">
        <v>402</v>
      </c>
      <c r="C619" s="602"/>
      <c r="D619" s="603"/>
      <c r="E619" s="328">
        <v>11807296.379999997</v>
      </c>
      <c r="F619" s="174">
        <v>-0.22142205441554685</v>
      </c>
      <c r="G619" s="109"/>
      <c r="H619" s="113"/>
    </row>
    <row r="620" spans="1:11" s="104" customFormat="1" ht="12.75" customHeight="1" x14ac:dyDescent="0.2">
      <c r="A620" s="6"/>
      <c r="B620" s="601" t="s">
        <v>469</v>
      </c>
      <c r="C620" s="602"/>
      <c r="D620" s="603"/>
      <c r="E620" s="328">
        <v>1078646.8199999996</v>
      </c>
      <c r="F620" s="174">
        <v>-0.25181529227046351</v>
      </c>
      <c r="G620" s="109"/>
      <c r="H620" s="113"/>
    </row>
    <row r="621" spans="1:11" s="104" customFormat="1" ht="12.75" customHeight="1" x14ac:dyDescent="0.2">
      <c r="A621" s="6"/>
      <c r="B621" s="601" t="s">
        <v>472</v>
      </c>
      <c r="C621" s="602"/>
      <c r="D621" s="603"/>
      <c r="E621" s="328"/>
      <c r="F621" s="174"/>
      <c r="G621" s="109"/>
      <c r="H621" s="113"/>
    </row>
    <row r="622" spans="1:11" s="104" customFormat="1" ht="12.75" customHeight="1" x14ac:dyDescent="0.2">
      <c r="A622" s="6"/>
      <c r="B622" s="601" t="s">
        <v>399</v>
      </c>
      <c r="C622" s="602"/>
      <c r="D622" s="603"/>
      <c r="E622" s="328">
        <v>11909541.694662988</v>
      </c>
      <c r="F622" s="174">
        <v>0.9071088438258712</v>
      </c>
      <c r="G622" s="109"/>
      <c r="H622" s="113"/>
    </row>
    <row r="623" spans="1:11" s="104" customFormat="1" ht="12.75" customHeight="1" x14ac:dyDescent="0.2">
      <c r="A623" s="6"/>
      <c r="B623" s="601" t="s">
        <v>400</v>
      </c>
      <c r="C623" s="602"/>
      <c r="D623" s="603"/>
      <c r="E623" s="328">
        <v>-15720</v>
      </c>
      <c r="F623" s="174">
        <v>-0.2857142857142857</v>
      </c>
      <c r="G623" s="109"/>
      <c r="H623" s="113"/>
    </row>
    <row r="624" spans="1:11" s="457" customFormat="1" ht="12.75" customHeight="1" x14ac:dyDescent="0.2">
      <c r="A624" s="6"/>
      <c r="B624" s="169" t="s">
        <v>425</v>
      </c>
      <c r="C624" s="383"/>
      <c r="D624" s="384"/>
      <c r="E624" s="328">
        <v>2150775.7434330005</v>
      </c>
      <c r="F624" s="174">
        <v>0.27604468824451023</v>
      </c>
      <c r="G624" s="109"/>
      <c r="H624" s="113"/>
    </row>
    <row r="625" spans="1:11" s="457" customFormat="1" ht="21" customHeight="1" x14ac:dyDescent="0.2">
      <c r="A625" s="452"/>
      <c r="B625" s="616" t="s">
        <v>403</v>
      </c>
      <c r="C625" s="617"/>
      <c r="D625" s="618"/>
      <c r="E625" s="453">
        <v>3163050.8700000029</v>
      </c>
      <c r="F625" s="454">
        <v>0.38531636013038684</v>
      </c>
      <c r="G625" s="455"/>
      <c r="H625" s="456"/>
    </row>
    <row r="626" spans="1:11" s="457" customFormat="1" ht="18.75" customHeight="1" x14ac:dyDescent="0.2">
      <c r="A626" s="452"/>
      <c r="B626" s="604" t="s">
        <v>343</v>
      </c>
      <c r="C626" s="605"/>
      <c r="D626" s="605"/>
      <c r="E626" s="458"/>
      <c r="F626" s="459"/>
      <c r="G626" s="460"/>
      <c r="H626" s="461"/>
    </row>
    <row r="627" spans="1:11" s="457" customFormat="1" ht="15" customHeight="1" x14ac:dyDescent="0.2">
      <c r="A627" s="452"/>
      <c r="B627" s="604" t="s">
        <v>344</v>
      </c>
      <c r="C627" s="605"/>
      <c r="D627" s="605"/>
      <c r="E627" s="458">
        <v>18008611.140440006</v>
      </c>
      <c r="F627" s="459">
        <v>-5.3133675892945154E-2</v>
      </c>
      <c r="G627" s="460"/>
      <c r="H627" s="461"/>
      <c r="K627" s="209" t="b">
        <f>IF(ABS(E627-SUM(E628:E630))&lt;0.001,TRUE,FALSE)</f>
        <v>1</v>
      </c>
    </row>
    <row r="628" spans="1:11" s="457" customFormat="1" ht="12.75" customHeight="1" x14ac:dyDescent="0.2">
      <c r="A628" s="452"/>
      <c r="B628" s="595" t="s">
        <v>63</v>
      </c>
      <c r="C628" s="596"/>
      <c r="D628" s="596"/>
      <c r="E628" s="453">
        <v>6253254.0104400059</v>
      </c>
      <c r="F628" s="454">
        <v>0.19252869233064129</v>
      </c>
      <c r="G628" s="462"/>
      <c r="H628" s="461"/>
    </row>
    <row r="629" spans="1:11" s="816" customFormat="1" ht="22.5" customHeight="1" x14ac:dyDescent="0.2">
      <c r="A629" s="452"/>
      <c r="B629" s="595" t="s">
        <v>64</v>
      </c>
      <c r="C629" s="596"/>
      <c r="D629" s="596"/>
      <c r="E629" s="453">
        <v>11755357.129999999</v>
      </c>
      <c r="F629" s="454">
        <v>-8.1047355116416808E-2</v>
      </c>
      <c r="G629" s="462"/>
      <c r="H629" s="461"/>
      <c r="J629" s="457"/>
    </row>
    <row r="630" spans="1:11" s="816" customFormat="1" ht="22.5" customHeight="1" x14ac:dyDescent="0.2">
      <c r="A630" s="452"/>
      <c r="B630" s="595" t="s">
        <v>478</v>
      </c>
      <c r="C630" s="596"/>
      <c r="D630" s="596"/>
      <c r="E630" s="453"/>
      <c r="F630" s="454"/>
      <c r="G630" s="462"/>
      <c r="H630" s="461"/>
      <c r="J630" s="457"/>
    </row>
    <row r="631" spans="1:11" s="816" customFormat="1" ht="22.5" customHeight="1" x14ac:dyDescent="0.2">
      <c r="A631" s="452"/>
      <c r="B631" s="595" t="s">
        <v>479</v>
      </c>
      <c r="C631" s="596"/>
      <c r="D631" s="596"/>
      <c r="E631" s="453"/>
      <c r="F631" s="454"/>
      <c r="G631" s="462"/>
      <c r="H631" s="461"/>
      <c r="J631" s="457"/>
    </row>
    <row r="632" spans="1:11" ht="18.75" customHeight="1" x14ac:dyDescent="0.2">
      <c r="A632" s="463"/>
      <c r="B632" s="613" t="s">
        <v>290</v>
      </c>
      <c r="C632" s="614"/>
      <c r="D632" s="615"/>
      <c r="E632" s="326">
        <v>1482916718.2515295</v>
      </c>
      <c r="F632" s="243">
        <v>9.3248337311143015E-2</v>
      </c>
      <c r="G632" s="464"/>
      <c r="H632" s="465"/>
      <c r="I632" s="8"/>
      <c r="K632" s="209" t="b">
        <f>IF(ABS(E632-SUM(E570,E599,E603:E606,E626:E627))&lt;0.001,TRUE,FALSE)</f>
        <v>1</v>
      </c>
    </row>
    <row r="633" spans="1:11" ht="22.5" customHeight="1" x14ac:dyDescent="0.25">
      <c r="B633" s="7" t="s">
        <v>288</v>
      </c>
      <c r="C633" s="8"/>
      <c r="D633" s="8"/>
      <c r="E633" s="8"/>
      <c r="F633" s="115"/>
      <c r="G633" s="115"/>
      <c r="H633" s="115"/>
    </row>
    <row r="634" spans="1:11" ht="19.5" customHeight="1" x14ac:dyDescent="0.2">
      <c r="B634" s="9"/>
      <c r="C634" s="10" t="str">
        <f>$C$3</f>
        <v>PERIODE DU 1.1 AU 31.1.2024</v>
      </c>
      <c r="D634" s="11"/>
      <c r="F634" s="116"/>
      <c r="G634" s="116"/>
      <c r="H634" s="116"/>
      <c r="I634" s="15"/>
    </row>
    <row r="635" spans="1:11" ht="12.75" x14ac:dyDescent="0.2">
      <c r="B635" s="12" t="str">
        <f>B567</f>
        <v xml:space="preserve">             I - ASSURANCE MALADIE : DÉPENSES en milliers d'euros</v>
      </c>
      <c r="C635" s="13"/>
      <c r="D635" s="13"/>
      <c r="E635" s="13"/>
      <c r="F635" s="14"/>
      <c r="G635" s="15"/>
      <c r="H635" s="15"/>
      <c r="I635" s="20"/>
    </row>
    <row r="636" spans="1:11" ht="12.75" x14ac:dyDescent="0.2">
      <c r="B636" s="626"/>
      <c r="C636" s="627"/>
      <c r="D636" s="87"/>
      <c r="E636" s="815" t="s">
        <v>6</v>
      </c>
      <c r="F636" s="339" t="str">
        <f>$H$5</f>
        <v>PCAP</v>
      </c>
      <c r="G636" s="814"/>
      <c r="H636" s="89"/>
      <c r="I636" s="20"/>
    </row>
    <row r="637" spans="1:11" ht="15.75" customHeight="1" x14ac:dyDescent="0.2">
      <c r="A637" s="114"/>
      <c r="B637" s="126" t="s">
        <v>475</v>
      </c>
      <c r="C637" s="126"/>
      <c r="D637" s="126"/>
      <c r="E637" s="326">
        <v>142010796.41861415</v>
      </c>
      <c r="F637" s="243">
        <v>8.2972167314318446E-2</v>
      </c>
      <c r="G637" s="204"/>
      <c r="H637" s="119"/>
      <c r="I637" s="111"/>
      <c r="K637" s="209"/>
    </row>
    <row r="638" spans="1:11" s="121" customFormat="1" ht="17.25" customHeight="1" x14ac:dyDescent="0.2">
      <c r="A638" s="6"/>
      <c r="B638" s="123"/>
      <c r="C638" s="124"/>
      <c r="D638" s="124"/>
      <c r="E638" s="813"/>
      <c r="F638" s="812"/>
      <c r="G638" s="205"/>
      <c r="H638" s="125"/>
      <c r="I638" s="120"/>
      <c r="J638" s="104"/>
    </row>
    <row r="639" spans="1:11" ht="12.75" x14ac:dyDescent="0.2">
      <c r="A639" s="114"/>
      <c r="B639" s="126" t="s">
        <v>30</v>
      </c>
      <c r="C639" s="127"/>
      <c r="D639" s="128"/>
      <c r="E639" s="411">
        <v>8628143800.215456</v>
      </c>
      <c r="F639" s="412">
        <v>-3.8550947252912193E-2</v>
      </c>
      <c r="G639" s="206"/>
      <c r="H639" s="129"/>
      <c r="I639" s="111"/>
      <c r="K639" s="209" t="b">
        <f>IF(ABS(E639-SUM(E564,E632,E637))&lt;0.001,TRUE,FALSE)</f>
        <v>1</v>
      </c>
    </row>
    <row r="640" spans="1:11" ht="12.75" x14ac:dyDescent="0.2">
      <c r="B640" s="218"/>
      <c r="C640" s="127"/>
      <c r="D640" s="127"/>
      <c r="E640" s="409"/>
      <c r="F640" s="410"/>
      <c r="G640" s="206"/>
      <c r="H640" s="130"/>
      <c r="I640" s="111"/>
    </row>
    <row r="641" spans="1:10" ht="12.75" x14ac:dyDescent="0.2">
      <c r="B641" s="126" t="s">
        <v>240</v>
      </c>
      <c r="C641" s="127"/>
      <c r="D641" s="128"/>
      <c r="E641" s="411">
        <v>6331079.9699999969</v>
      </c>
      <c r="F641" s="412">
        <v>-0.21484800159017647</v>
      </c>
      <c r="G641" s="206"/>
      <c r="H641" s="129"/>
      <c r="I641" s="111"/>
    </row>
    <row r="642" spans="1:10" s="121" customFormat="1" ht="17.25" customHeight="1" x14ac:dyDescent="0.2">
      <c r="A642" s="6"/>
      <c r="B642" s="216"/>
      <c r="C642" s="573"/>
      <c r="D642" s="573"/>
      <c r="E642" s="402"/>
      <c r="F642" s="209"/>
      <c r="G642" s="206"/>
      <c r="H642" s="129"/>
      <c r="I642" s="120"/>
      <c r="J642" s="104"/>
    </row>
    <row r="643" spans="1:10" ht="12.75" x14ac:dyDescent="0.2">
      <c r="A643" s="114"/>
      <c r="B643" s="126" t="s">
        <v>437</v>
      </c>
      <c r="C643" s="127"/>
      <c r="D643" s="128"/>
      <c r="E643" s="407">
        <v>6844163.9300000006</v>
      </c>
      <c r="F643" s="408">
        <v>6.3147165821463735E-2</v>
      </c>
      <c r="G643" s="206"/>
      <c r="H643" s="129"/>
      <c r="I643" s="111"/>
      <c r="J643" s="104"/>
    </row>
    <row r="644" spans="1:10" ht="12.75" customHeight="1" x14ac:dyDescent="0.2">
      <c r="B644" s="216"/>
      <c r="C644" s="217"/>
      <c r="D644" s="584"/>
      <c r="E644" s="402"/>
      <c r="F644" s="209"/>
      <c r="G644" s="173"/>
      <c r="H644" s="130"/>
      <c r="I644" s="111"/>
      <c r="J644" s="104"/>
    </row>
    <row r="645" spans="1:10" ht="12.75" customHeight="1" x14ac:dyDescent="0.2">
      <c r="B645" s="126" t="s">
        <v>19</v>
      </c>
      <c r="C645" s="131"/>
      <c r="D645" s="403"/>
      <c r="E645" s="411"/>
      <c r="F645" s="412"/>
      <c r="G645" s="173"/>
      <c r="H645" s="130"/>
      <c r="I645" s="111"/>
    </row>
    <row r="646" spans="1:10" ht="12.75" customHeight="1" x14ac:dyDescent="0.2">
      <c r="B646" s="216"/>
      <c r="C646" s="217"/>
      <c r="D646" s="584"/>
      <c r="E646" s="208"/>
      <c r="F646" s="209"/>
      <c r="G646" s="173"/>
      <c r="H646" s="130"/>
      <c r="I646" s="111"/>
      <c r="J646" s="104"/>
    </row>
    <row r="647" spans="1:10" ht="12.75" customHeight="1" x14ac:dyDescent="0.2">
      <c r="B647" s="126" t="s">
        <v>44</v>
      </c>
      <c r="C647" s="131"/>
      <c r="D647" s="403"/>
      <c r="E647" s="411"/>
      <c r="F647" s="412"/>
      <c r="G647" s="173"/>
      <c r="H647" s="130"/>
      <c r="I647" s="111"/>
    </row>
    <row r="648" spans="1:10" ht="12.75" customHeight="1" x14ac:dyDescent="0.2">
      <c r="B648" s="216"/>
      <c r="C648" s="217"/>
      <c r="D648" s="584"/>
      <c r="E648" s="208"/>
      <c r="F648" s="209"/>
      <c r="G648" s="173"/>
      <c r="H648" s="130"/>
      <c r="I648" s="111"/>
      <c r="J648" s="104"/>
    </row>
    <row r="649" spans="1:10" ht="12.75" customHeight="1" x14ac:dyDescent="0.2">
      <c r="B649" s="233" t="s">
        <v>42</v>
      </c>
      <c r="C649" s="131"/>
      <c r="D649" s="403"/>
      <c r="E649" s="411"/>
      <c r="F649" s="412"/>
      <c r="G649" s="173"/>
      <c r="H649" s="130"/>
      <c r="I649" s="111"/>
      <c r="J649" s="104"/>
    </row>
    <row r="650" spans="1:10" ht="12.75" customHeight="1" x14ac:dyDescent="0.2">
      <c r="B650" s="149" t="s">
        <v>83</v>
      </c>
      <c r="C650" s="217"/>
      <c r="D650" s="811"/>
      <c r="E650" s="30">
        <v>5506</v>
      </c>
      <c r="F650" s="179"/>
      <c r="G650" s="173"/>
      <c r="H650" s="130"/>
      <c r="I650" s="111"/>
      <c r="J650" s="104"/>
    </row>
    <row r="651" spans="1:10" ht="16.5" customHeight="1" x14ac:dyDescent="0.2">
      <c r="B651" s="162" t="s">
        <v>84</v>
      </c>
      <c r="C651" s="231"/>
      <c r="D651" s="810"/>
      <c r="E651" s="809"/>
      <c r="F651" s="187"/>
      <c r="G651" s="173"/>
      <c r="H651" s="130"/>
      <c r="I651" s="111"/>
    </row>
    <row r="652" spans="1:10" ht="16.5" hidden="1" customHeight="1" x14ac:dyDescent="0.2">
      <c r="B652" s="71"/>
      <c r="C652" s="217"/>
      <c r="D652" s="584"/>
      <c r="E652" s="254"/>
      <c r="F652" s="255"/>
      <c r="G652" s="173"/>
      <c r="H652" s="130"/>
      <c r="I652" s="111"/>
    </row>
    <row r="653" spans="1:10" ht="16.5" hidden="1" customHeight="1" x14ac:dyDescent="0.2">
      <c r="B653" s="71"/>
      <c r="C653" s="217"/>
      <c r="D653" s="584"/>
      <c r="E653" s="254"/>
      <c r="F653" s="255"/>
      <c r="G653" s="173"/>
      <c r="H653" s="130"/>
      <c r="I653" s="111"/>
    </row>
    <row r="654" spans="1:10" ht="16.5" hidden="1" customHeight="1" x14ac:dyDescent="0.2">
      <c r="B654" s="71"/>
      <c r="C654" s="217"/>
      <c r="D654" s="584"/>
      <c r="E654" s="254"/>
      <c r="F654" s="255"/>
      <c r="G654" s="173"/>
      <c r="H654" s="130"/>
      <c r="I654" s="111"/>
    </row>
    <row r="655" spans="1:10" ht="16.5" hidden="1" customHeight="1" x14ac:dyDescent="0.2">
      <c r="B655" s="71"/>
      <c r="C655" s="217"/>
      <c r="D655" s="584"/>
      <c r="E655" s="254"/>
      <c r="F655" s="255"/>
      <c r="G655" s="173"/>
      <c r="H655" s="130"/>
      <c r="I655" s="111"/>
    </row>
    <row r="656" spans="1:10" ht="16.5" customHeight="1" x14ac:dyDescent="0.2">
      <c r="B656" s="71"/>
      <c r="C656" s="217"/>
      <c r="D656" s="584"/>
      <c r="E656" s="254"/>
      <c r="F656" s="255"/>
      <c r="G656" s="173"/>
      <c r="H656" s="130"/>
      <c r="I656" s="111"/>
    </row>
    <row r="657" spans="1:11" ht="16.5" customHeight="1" x14ac:dyDescent="0.2">
      <c r="B657" s="233" t="s">
        <v>384</v>
      </c>
      <c r="C657" s="131"/>
      <c r="D657" s="403"/>
      <c r="E657" s="411">
        <v>377342175</v>
      </c>
      <c r="F657" s="412">
        <v>0</v>
      </c>
      <c r="G657" s="173"/>
      <c r="H657" s="130"/>
      <c r="I657" s="111"/>
    </row>
    <row r="658" spans="1:11" ht="16.5" customHeight="1" thickBot="1" x14ac:dyDescent="0.25">
      <c r="B658" s="71"/>
      <c r="C658" s="217"/>
      <c r="D658" s="584"/>
      <c r="E658" s="254"/>
      <c r="F658" s="255"/>
      <c r="G658" s="173"/>
      <c r="H658" s="130"/>
      <c r="I658" s="111"/>
    </row>
    <row r="659" spans="1:11" ht="16.5" customHeight="1" thickBot="1" x14ac:dyDescent="0.25">
      <c r="B659" s="133" t="s">
        <v>289</v>
      </c>
      <c r="C659" s="134"/>
      <c r="D659" s="134"/>
      <c r="E659" s="417">
        <v>17040938388.728933</v>
      </c>
      <c r="F659" s="418">
        <v>-6.1517396002952474E-4</v>
      </c>
      <c r="G659" s="207"/>
      <c r="H659" s="135"/>
      <c r="I659" s="111"/>
      <c r="K659" s="209" t="b">
        <f>IF(ABS(E659-SUM(E510,E513:E517,m_maladie,E641,E643,E645,E647,E649:E651,E657))&lt;0.001,TRUE,FALSE)</f>
        <v>1</v>
      </c>
    </row>
    <row r="660" spans="1:11" ht="16.5" customHeight="1" x14ac:dyDescent="0.2">
      <c r="I660" s="111"/>
    </row>
    <row r="661" spans="1:11" s="136" customFormat="1" ht="39" customHeight="1" x14ac:dyDescent="0.2">
      <c r="A661" s="6"/>
      <c r="B661" s="5"/>
      <c r="C661" s="3"/>
      <c r="D661" s="3"/>
      <c r="E661" s="3"/>
      <c r="F661" s="3"/>
      <c r="G661" s="3"/>
      <c r="H661" s="3"/>
      <c r="I661" s="85"/>
      <c r="J661" s="104"/>
    </row>
  </sheetData>
  <dataConsolidate/>
  <mergeCells count="94">
    <mergeCell ref="B630:D630"/>
    <mergeCell ref="B602:D602"/>
    <mergeCell ref="B615:D615"/>
    <mergeCell ref="B614:D614"/>
    <mergeCell ref="B616:D616"/>
    <mergeCell ref="B617:D617"/>
    <mergeCell ref="B603:D603"/>
    <mergeCell ref="B629:D629"/>
    <mergeCell ref="B621:D621"/>
    <mergeCell ref="B607:D607"/>
    <mergeCell ref="B545:C545"/>
    <mergeCell ref="B613:D613"/>
    <mergeCell ref="B604:D604"/>
    <mergeCell ref="B582:D582"/>
    <mergeCell ref="B598:D598"/>
    <mergeCell ref="B611:D611"/>
    <mergeCell ref="B612:D612"/>
    <mergeCell ref="B595:D595"/>
    <mergeCell ref="B596:D596"/>
    <mergeCell ref="B608:D608"/>
    <mergeCell ref="B599:D599"/>
    <mergeCell ref="B606:D606"/>
    <mergeCell ref="B632:D632"/>
    <mergeCell ref="B620:D620"/>
    <mergeCell ref="B622:D622"/>
    <mergeCell ref="B623:D623"/>
    <mergeCell ref="B626:D626"/>
    <mergeCell ref="B625:D625"/>
    <mergeCell ref="B627:D627"/>
    <mergeCell ref="B628:D628"/>
    <mergeCell ref="B605:D605"/>
    <mergeCell ref="B600:D600"/>
    <mergeCell ref="B601:D601"/>
    <mergeCell ref="B609:D609"/>
    <mergeCell ref="B618:D618"/>
    <mergeCell ref="B619:D619"/>
    <mergeCell ref="B610:D610"/>
    <mergeCell ref="B591:D591"/>
    <mergeCell ref="B592:D592"/>
    <mergeCell ref="B593:D593"/>
    <mergeCell ref="B594:D594"/>
    <mergeCell ref="B585:D585"/>
    <mergeCell ref="B587:D587"/>
    <mergeCell ref="B588:D588"/>
    <mergeCell ref="B589:D589"/>
    <mergeCell ref="B590:D590"/>
    <mergeCell ref="B555:C555"/>
    <mergeCell ref="B563:C563"/>
    <mergeCell ref="B568:C568"/>
    <mergeCell ref="B583:D583"/>
    <mergeCell ref="B584:D584"/>
    <mergeCell ref="B557:C557"/>
    <mergeCell ref="B575:D575"/>
    <mergeCell ref="B576:D576"/>
    <mergeCell ref="B571:D571"/>
    <mergeCell ref="B577:D577"/>
    <mergeCell ref="B543:C543"/>
    <mergeCell ref="B562:C562"/>
    <mergeCell ref="B570:D570"/>
    <mergeCell ref="B553:C553"/>
    <mergeCell ref="B546:C546"/>
    <mergeCell ref="B564:C564"/>
    <mergeCell ref="B569:D569"/>
    <mergeCell ref="B551:C551"/>
    <mergeCell ref="B552:C552"/>
    <mergeCell ref="B554:C554"/>
    <mergeCell ref="B539:C539"/>
    <mergeCell ref="B538:C538"/>
    <mergeCell ref="B531:C531"/>
    <mergeCell ref="B535:C535"/>
    <mergeCell ref="B536:C536"/>
    <mergeCell ref="B542:C542"/>
    <mergeCell ref="B540:C540"/>
    <mergeCell ref="B537:C537"/>
    <mergeCell ref="B525:C525"/>
    <mergeCell ref="B541:C541"/>
    <mergeCell ref="B556:C556"/>
    <mergeCell ref="B548:C548"/>
    <mergeCell ref="B544:C544"/>
    <mergeCell ref="B526:C526"/>
    <mergeCell ref="B530:C530"/>
    <mergeCell ref="B547:C547"/>
    <mergeCell ref="B528:C528"/>
    <mergeCell ref="B527:C527"/>
    <mergeCell ref="B631:D631"/>
    <mergeCell ref="B636:C636"/>
    <mergeCell ref="B561:C561"/>
    <mergeCell ref="B558:C558"/>
    <mergeCell ref="B560:C560"/>
    <mergeCell ref="B572:D572"/>
    <mergeCell ref="B574:D574"/>
    <mergeCell ref="B559:C559"/>
    <mergeCell ref="B586:D586"/>
    <mergeCell ref="B581:D581"/>
  </mergeCells>
  <printOptions headings="1"/>
  <pageMargins left="0.19685039370078741" right="0.19685039370078741" top="0.27559055118110237" bottom="0.19685039370078741" header="0.31496062992125984" footer="0.51181102362204722"/>
  <pageSetup paperSize="9" scale="43" fitToHeight="7" orientation="portrait" r:id="rId1"/>
  <headerFooter alignWithMargins="0">
    <oddFooter xml:space="preserve">&amp;R&amp;8
</oddFooter>
  </headerFooter>
  <rowBreaks count="5" manualBreakCount="5">
    <brk id="156" max="8" man="1"/>
    <brk id="303" max="8" man="1"/>
    <brk id="426" max="8" man="1"/>
    <brk id="521" max="8" man="1"/>
    <brk id="632" max="8"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5">
    <tabColor indexed="45"/>
  </sheetPr>
  <dimension ref="A1:K609"/>
  <sheetViews>
    <sheetView showZeros="0" view="pageBreakPreview" topLeftCell="A454" zoomScale="115" zoomScaleNormal="100" zoomScaleSheetLayoutView="115" workbookViewId="0">
      <selection activeCell="E606" sqref="E606:F606"/>
    </sheetView>
  </sheetViews>
  <sheetFormatPr baseColWidth="10" defaultRowHeight="11.25" x14ac:dyDescent="0.2"/>
  <cols>
    <col min="1" max="1" width="4" style="6" customWidth="1"/>
    <col min="2" max="2" width="64.28515625" style="5" customWidth="1"/>
    <col min="3" max="3" width="15" style="3" bestFit="1" customWidth="1"/>
    <col min="4" max="4" width="15.42578125" style="3" customWidth="1"/>
    <col min="5" max="5" width="15" style="3" customWidth="1"/>
    <col min="6" max="6" width="14.85546875" style="3" bestFit="1" customWidth="1"/>
    <col min="7" max="7" width="13.140625" style="3" bestFit="1" customWidth="1"/>
    <col min="8" max="8" width="6.5703125" style="3" bestFit="1" customWidth="1"/>
    <col min="9" max="9" width="2.5703125" style="3" hidden="1" customWidth="1"/>
    <col min="10" max="10" width="4" style="5" bestFit="1" customWidth="1"/>
    <col min="11" max="16384" width="11.42578125" style="5"/>
  </cols>
  <sheetData>
    <row r="1" spans="1:9" ht="9" customHeight="1" x14ac:dyDescent="0.2">
      <c r="A1" s="1"/>
      <c r="B1" s="43"/>
      <c r="F1" s="5"/>
      <c r="G1" s="5"/>
      <c r="H1" s="5"/>
      <c r="I1" s="4"/>
    </row>
    <row r="2" spans="1:9" ht="18" customHeight="1" x14ac:dyDescent="0.25">
      <c r="B2" s="7" t="s">
        <v>288</v>
      </c>
      <c r="C2" s="8"/>
      <c r="D2" s="8"/>
      <c r="E2" s="8"/>
      <c r="F2" s="8"/>
      <c r="G2" s="8"/>
      <c r="H2" s="8"/>
      <c r="I2" s="8"/>
    </row>
    <row r="3" spans="1:9" ht="12" customHeight="1" x14ac:dyDescent="0.2">
      <c r="B3" s="9"/>
      <c r="C3" s="10" t="str">
        <f>CUMUL_AT_mnt!C3</f>
        <v>PERIODE DU 1.1 AU 31.1.2024</v>
      </c>
      <c r="D3" s="11"/>
    </row>
    <row r="4" spans="1:9" ht="14.25" customHeight="1" x14ac:dyDescent="0.2">
      <c r="B4" s="12" t="s">
        <v>275</v>
      </c>
      <c r="C4" s="13"/>
      <c r="D4" s="13"/>
      <c r="E4" s="13"/>
      <c r="F4" s="14"/>
      <c r="G4" s="15"/>
      <c r="H4" s="5"/>
      <c r="I4" s="5"/>
    </row>
    <row r="5" spans="1:9" ht="12" customHeight="1" x14ac:dyDescent="0.2">
      <c r="B5" s="16" t="s">
        <v>4</v>
      </c>
      <c r="C5" s="18" t="s">
        <v>6</v>
      </c>
      <c r="D5" s="219" t="s">
        <v>3</v>
      </c>
      <c r="E5" s="219" t="s">
        <v>237</v>
      </c>
      <c r="F5" s="19" t="str">
        <f>CUMUL_Maladie_mnt!$H$5</f>
        <v>PCAP</v>
      </c>
      <c r="G5" s="20"/>
      <c r="H5" s="5"/>
      <c r="I5" s="5"/>
    </row>
    <row r="6" spans="1:9" ht="9.75" customHeight="1" x14ac:dyDescent="0.2">
      <c r="B6" s="21"/>
      <c r="C6" s="17"/>
      <c r="D6" s="220" t="s">
        <v>241</v>
      </c>
      <c r="E6" s="220" t="s">
        <v>239</v>
      </c>
      <c r="F6" s="22" t="str">
        <f>CUMUL_Maladie_mnt!$H$6</f>
        <v>en %</v>
      </c>
      <c r="G6" s="23"/>
      <c r="H6" s="5"/>
      <c r="I6" s="5"/>
    </row>
    <row r="7" spans="1:9" s="28" customFormat="1" ht="16.5" customHeight="1" x14ac:dyDescent="0.2">
      <c r="A7" s="24"/>
      <c r="B7" s="25" t="s">
        <v>170</v>
      </c>
      <c r="C7" s="26"/>
      <c r="D7" s="221"/>
      <c r="E7" s="221"/>
      <c r="F7" s="181"/>
      <c r="G7" s="27"/>
    </row>
    <row r="8" spans="1:9" ht="12" customHeight="1" x14ac:dyDescent="0.2">
      <c r="B8" s="31" t="s">
        <v>88</v>
      </c>
      <c r="C8" s="30"/>
      <c r="D8" s="222"/>
      <c r="E8" s="222"/>
      <c r="F8" s="179"/>
      <c r="G8" s="20"/>
      <c r="H8" s="5"/>
      <c r="I8" s="5"/>
    </row>
    <row r="9" spans="1:9" ht="10.5" customHeight="1" x14ac:dyDescent="0.2">
      <c r="B9" s="16" t="s">
        <v>22</v>
      </c>
      <c r="C9" s="289">
        <v>2593834.8999999985</v>
      </c>
      <c r="D9" s="290">
        <v>28478.080000000005</v>
      </c>
      <c r="E9" s="290">
        <v>12541.609999999999</v>
      </c>
      <c r="F9" s="179">
        <v>-5.4259361559643837E-2</v>
      </c>
      <c r="G9" s="20"/>
      <c r="H9" s="5"/>
      <c r="I9" s="5"/>
    </row>
    <row r="10" spans="1:9" ht="10.5" customHeight="1" x14ac:dyDescent="0.2">
      <c r="B10" s="16" t="s">
        <v>100</v>
      </c>
      <c r="C10" s="289">
        <v>47518.559999999998</v>
      </c>
      <c r="D10" s="290"/>
      <c r="E10" s="290">
        <v>82.5</v>
      </c>
      <c r="F10" s="179">
        <v>-0.17160716044583257</v>
      </c>
      <c r="G10" s="20"/>
      <c r="H10" s="5"/>
      <c r="I10" s="5"/>
    </row>
    <row r="11" spans="1:9" ht="10.5" customHeight="1" x14ac:dyDescent="0.2">
      <c r="B11" s="16" t="s">
        <v>340</v>
      </c>
      <c r="C11" s="289">
        <v>398687.26000000013</v>
      </c>
      <c r="D11" s="290">
        <v>3226.4500000000003</v>
      </c>
      <c r="E11" s="290">
        <v>1040.5200000000002</v>
      </c>
      <c r="F11" s="179">
        <v>-5.2472863424392502E-2</v>
      </c>
      <c r="G11" s="20"/>
      <c r="H11" s="5"/>
      <c r="I11" s="5"/>
    </row>
    <row r="12" spans="1:9" ht="10.5" customHeight="1" x14ac:dyDescent="0.2">
      <c r="B12" s="340" t="s">
        <v>90</v>
      </c>
      <c r="C12" s="289">
        <v>398259.10000000009</v>
      </c>
      <c r="D12" s="290">
        <v>3226.4500000000003</v>
      </c>
      <c r="E12" s="290">
        <v>1030.92</v>
      </c>
      <c r="F12" s="179">
        <v>-5.2075485961171397E-2</v>
      </c>
      <c r="G12" s="20"/>
      <c r="H12" s="5"/>
      <c r="I12" s="5"/>
    </row>
    <row r="13" spans="1:9" ht="10.5" customHeight="1" x14ac:dyDescent="0.2">
      <c r="B13" s="33" t="s">
        <v>304</v>
      </c>
      <c r="C13" s="289">
        <v>5299.8099999999995</v>
      </c>
      <c r="D13" s="290">
        <v>171.51999999999998</v>
      </c>
      <c r="E13" s="290"/>
      <c r="F13" s="179">
        <v>-7.7408224939420123E-2</v>
      </c>
      <c r="G13" s="20"/>
      <c r="H13" s="5"/>
      <c r="I13" s="5"/>
    </row>
    <row r="14" spans="1:9" ht="10.5" customHeight="1" x14ac:dyDescent="0.2">
      <c r="B14" s="33" t="s">
        <v>305</v>
      </c>
      <c r="C14" s="289">
        <v>122.93</v>
      </c>
      <c r="D14" s="290">
        <v>122.93</v>
      </c>
      <c r="E14" s="290"/>
      <c r="F14" s="179"/>
      <c r="G14" s="20"/>
      <c r="H14" s="5"/>
      <c r="I14" s="5"/>
    </row>
    <row r="15" spans="1:9" ht="10.5" customHeight="1" x14ac:dyDescent="0.2">
      <c r="B15" s="33" t="s">
        <v>306</v>
      </c>
      <c r="C15" s="289"/>
      <c r="D15" s="290"/>
      <c r="E15" s="290"/>
      <c r="F15" s="179"/>
      <c r="G15" s="20"/>
      <c r="H15" s="5"/>
      <c r="I15" s="5"/>
    </row>
    <row r="16" spans="1:9" ht="10.5" customHeight="1" x14ac:dyDescent="0.2">
      <c r="B16" s="33" t="s">
        <v>307</v>
      </c>
      <c r="C16" s="289">
        <v>317492.59000000014</v>
      </c>
      <c r="D16" s="290">
        <v>1517.2700000000002</v>
      </c>
      <c r="E16" s="290">
        <v>742.80000000000007</v>
      </c>
      <c r="F16" s="179">
        <v>-7.2718065804206811E-2</v>
      </c>
      <c r="G16" s="20"/>
      <c r="H16" s="5"/>
      <c r="I16" s="5"/>
    </row>
    <row r="17" spans="1:9" ht="10.5" customHeight="1" x14ac:dyDescent="0.2">
      <c r="B17" s="33" t="s">
        <v>308</v>
      </c>
      <c r="C17" s="289">
        <v>115.39000000000001</v>
      </c>
      <c r="D17" s="290">
        <v>50.300000000000004</v>
      </c>
      <c r="E17" s="290"/>
      <c r="F17" s="179">
        <v>-0.1711083973852453</v>
      </c>
      <c r="G17" s="20"/>
      <c r="H17" s="5"/>
      <c r="I17" s="5"/>
    </row>
    <row r="18" spans="1:9" ht="10.5" customHeight="1" x14ac:dyDescent="0.2">
      <c r="B18" s="33" t="s">
        <v>309</v>
      </c>
      <c r="C18" s="289">
        <v>75228.379999999946</v>
      </c>
      <c r="D18" s="290">
        <v>1364.4299999999998</v>
      </c>
      <c r="E18" s="290">
        <v>288.12000000000006</v>
      </c>
      <c r="F18" s="179">
        <v>5.7123264379252525E-2</v>
      </c>
      <c r="G18" s="20"/>
      <c r="H18" s="5"/>
      <c r="I18" s="5"/>
    </row>
    <row r="19" spans="1:9" ht="10.5" customHeight="1" x14ac:dyDescent="0.2">
      <c r="B19" s="33" t="s">
        <v>89</v>
      </c>
      <c r="C19" s="289">
        <v>428.15999999999997</v>
      </c>
      <c r="D19" s="290"/>
      <c r="E19" s="290">
        <v>9.6</v>
      </c>
      <c r="F19" s="179">
        <v>-0.31829254700909149</v>
      </c>
      <c r="G19" s="20"/>
      <c r="H19" s="5"/>
      <c r="I19" s="5"/>
    </row>
    <row r="20" spans="1:9" x14ac:dyDescent="0.2">
      <c r="B20" s="16" t="s">
        <v>491</v>
      </c>
      <c r="C20" s="289"/>
      <c r="D20" s="290"/>
      <c r="E20" s="290"/>
      <c r="F20" s="179"/>
      <c r="G20" s="20"/>
      <c r="H20" s="5"/>
      <c r="I20" s="5"/>
    </row>
    <row r="21" spans="1:9" ht="10.5" customHeight="1" x14ac:dyDescent="0.2">
      <c r="B21" s="16" t="s">
        <v>97</v>
      </c>
      <c r="C21" s="289"/>
      <c r="D21" s="290"/>
      <c r="E21" s="290"/>
      <c r="F21" s="179"/>
      <c r="G21" s="20"/>
      <c r="H21" s="5"/>
      <c r="I21" s="5"/>
    </row>
    <row r="22" spans="1:9" ht="10.5" customHeight="1" x14ac:dyDescent="0.2">
      <c r="B22" s="16" t="s">
        <v>96</v>
      </c>
      <c r="C22" s="289"/>
      <c r="D22" s="290"/>
      <c r="E22" s="290"/>
      <c r="F22" s="179"/>
      <c r="G22" s="20"/>
      <c r="H22" s="5"/>
      <c r="I22" s="5"/>
    </row>
    <row r="23" spans="1:9" ht="10.5" customHeight="1" x14ac:dyDescent="0.2">
      <c r="B23" s="16" t="s">
        <v>91</v>
      </c>
      <c r="C23" s="289"/>
      <c r="D23" s="290"/>
      <c r="E23" s="290"/>
      <c r="F23" s="179"/>
      <c r="G23" s="34"/>
      <c r="H23" s="5"/>
      <c r="I23" s="5"/>
    </row>
    <row r="24" spans="1:9" ht="10.5" customHeight="1" x14ac:dyDescent="0.2">
      <c r="B24" s="16" t="s">
        <v>252</v>
      </c>
      <c r="C24" s="289"/>
      <c r="D24" s="290"/>
      <c r="E24" s="290"/>
      <c r="F24" s="179"/>
      <c r="G24" s="34"/>
      <c r="H24" s="5"/>
      <c r="I24" s="5"/>
    </row>
    <row r="25" spans="1:9" ht="10.5" customHeight="1" x14ac:dyDescent="0.2">
      <c r="B25" s="16" t="s">
        <v>95</v>
      </c>
      <c r="C25" s="289">
        <v>18.400000000000002</v>
      </c>
      <c r="D25" s="290">
        <v>18.400000000000002</v>
      </c>
      <c r="E25" s="290"/>
      <c r="F25" s="179"/>
      <c r="G25" s="34"/>
      <c r="H25" s="5"/>
      <c r="I25" s="5"/>
    </row>
    <row r="26" spans="1:9" s="486" customFormat="1" ht="10.5" customHeight="1" x14ac:dyDescent="0.2">
      <c r="A26" s="452"/>
      <c r="B26" s="563" t="s">
        <v>310</v>
      </c>
      <c r="C26" s="568"/>
      <c r="D26" s="569"/>
      <c r="E26" s="569"/>
      <c r="F26" s="570"/>
      <c r="G26" s="571"/>
    </row>
    <row r="27" spans="1:9" s="486" customFormat="1" ht="10.5" customHeight="1" x14ac:dyDescent="0.2">
      <c r="A27" s="452"/>
      <c r="B27" s="563" t="s">
        <v>311</v>
      </c>
      <c r="C27" s="568"/>
      <c r="D27" s="569"/>
      <c r="E27" s="569"/>
      <c r="F27" s="570"/>
      <c r="G27" s="571"/>
    </row>
    <row r="28" spans="1:9" s="486" customFormat="1" ht="10.5" customHeight="1" x14ac:dyDescent="0.2">
      <c r="A28" s="452"/>
      <c r="B28" s="563" t="s">
        <v>312</v>
      </c>
      <c r="C28" s="568"/>
      <c r="D28" s="569"/>
      <c r="E28" s="569"/>
      <c r="F28" s="570"/>
      <c r="G28" s="571"/>
    </row>
    <row r="29" spans="1:9" s="486" customFormat="1" ht="10.5" customHeight="1" x14ac:dyDescent="0.2">
      <c r="A29" s="452"/>
      <c r="B29" s="563" t="s">
        <v>313</v>
      </c>
      <c r="C29" s="568"/>
      <c r="D29" s="569"/>
      <c r="E29" s="569"/>
      <c r="F29" s="570"/>
      <c r="G29" s="571"/>
    </row>
    <row r="30" spans="1:9" ht="10.5" customHeight="1" x14ac:dyDescent="0.2">
      <c r="B30" s="16" t="s">
        <v>417</v>
      </c>
      <c r="C30" s="289">
        <v>620851.19874500006</v>
      </c>
      <c r="D30" s="290"/>
      <c r="E30" s="290"/>
      <c r="F30" s="179">
        <v>-0.16184606717973293</v>
      </c>
      <c r="G30" s="34"/>
      <c r="H30" s="5"/>
      <c r="I30" s="5"/>
    </row>
    <row r="31" spans="1:9" ht="10.5" customHeight="1" x14ac:dyDescent="0.2">
      <c r="B31" s="16" t="s">
        <v>381</v>
      </c>
      <c r="C31" s="289">
        <v>83378.239999999991</v>
      </c>
      <c r="D31" s="290"/>
      <c r="E31" s="290">
        <v>435</v>
      </c>
      <c r="F31" s="179">
        <v>-1.8157059091047145E-2</v>
      </c>
      <c r="G31" s="34"/>
      <c r="H31" s="5"/>
      <c r="I31" s="5"/>
    </row>
    <row r="32" spans="1:9" ht="10.5" customHeight="1" x14ac:dyDescent="0.2">
      <c r="B32" s="574" t="s">
        <v>448</v>
      </c>
      <c r="C32" s="289"/>
      <c r="D32" s="290"/>
      <c r="E32" s="290"/>
      <c r="F32" s="179"/>
      <c r="G32" s="34"/>
      <c r="H32" s="5"/>
      <c r="I32" s="5"/>
    </row>
    <row r="33" spans="1:9" ht="10.5" customHeight="1" x14ac:dyDescent="0.2">
      <c r="B33" s="574" t="s">
        <v>489</v>
      </c>
      <c r="C33" s="289"/>
      <c r="D33" s="290"/>
      <c r="E33" s="290"/>
      <c r="F33" s="179"/>
      <c r="G33" s="34"/>
      <c r="H33" s="5"/>
      <c r="I33" s="5"/>
    </row>
    <row r="34" spans="1:9" ht="10.5" customHeight="1" x14ac:dyDescent="0.2">
      <c r="B34" s="16" t="s">
        <v>99</v>
      </c>
      <c r="C34" s="289">
        <v>840</v>
      </c>
      <c r="D34" s="290">
        <v>680</v>
      </c>
      <c r="E34" s="290"/>
      <c r="F34" s="179">
        <v>0.16666666666666674</v>
      </c>
      <c r="G34" s="34"/>
      <c r="H34" s="5"/>
      <c r="I34" s="5"/>
    </row>
    <row r="35" spans="1:9" s="28" customFormat="1" ht="10.5" customHeight="1" x14ac:dyDescent="0.2">
      <c r="A35" s="24"/>
      <c r="B35" s="16" t="s">
        <v>98</v>
      </c>
      <c r="C35" s="289"/>
      <c r="D35" s="290"/>
      <c r="E35" s="290"/>
      <c r="F35" s="179"/>
      <c r="G35" s="36"/>
      <c r="H35" s="5"/>
    </row>
    <row r="36" spans="1:9" s="28" customFormat="1" ht="10.5" customHeight="1" x14ac:dyDescent="0.2">
      <c r="A36" s="24"/>
      <c r="B36" s="16" t="s">
        <v>250</v>
      </c>
      <c r="C36" s="291"/>
      <c r="D36" s="292"/>
      <c r="E36" s="292"/>
      <c r="F36" s="178"/>
      <c r="G36" s="36"/>
    </row>
    <row r="37" spans="1:9" s="28" customFormat="1" ht="24.75" customHeight="1" x14ac:dyDescent="0.2">
      <c r="A37" s="24"/>
      <c r="B37" s="35" t="s">
        <v>101</v>
      </c>
      <c r="C37" s="291">
        <v>3745128.5587449991</v>
      </c>
      <c r="D37" s="292">
        <v>32402.930000000008</v>
      </c>
      <c r="E37" s="292">
        <v>14099.63</v>
      </c>
      <c r="F37" s="178">
        <v>-7.4643529308001222E-2</v>
      </c>
      <c r="G37" s="36"/>
    </row>
    <row r="38" spans="1:9" ht="10.5" customHeight="1" x14ac:dyDescent="0.2">
      <c r="B38" s="31" t="s">
        <v>102</v>
      </c>
      <c r="C38" s="291"/>
      <c r="D38" s="292"/>
      <c r="E38" s="292"/>
      <c r="F38" s="178"/>
      <c r="G38" s="20"/>
      <c r="H38" s="5"/>
      <c r="I38" s="5"/>
    </row>
    <row r="39" spans="1:9" ht="10.5" customHeight="1" x14ac:dyDescent="0.2">
      <c r="B39" s="16" t="s">
        <v>104</v>
      </c>
      <c r="C39" s="289">
        <v>11593494.57</v>
      </c>
      <c r="D39" s="290">
        <v>6530200.2400000021</v>
      </c>
      <c r="E39" s="290">
        <v>46015.770000000004</v>
      </c>
      <c r="F39" s="179">
        <v>-4.8644102461447458E-2</v>
      </c>
      <c r="G39" s="34"/>
      <c r="H39" s="5"/>
      <c r="I39" s="5"/>
    </row>
    <row r="40" spans="1:9" ht="10.5" customHeight="1" x14ac:dyDescent="0.2">
      <c r="B40" s="33" t="s">
        <v>106</v>
      </c>
      <c r="C40" s="289">
        <v>11585096.489999998</v>
      </c>
      <c r="D40" s="290">
        <v>6527959.3900000015</v>
      </c>
      <c r="E40" s="290">
        <v>46015.770000000004</v>
      </c>
      <c r="F40" s="179">
        <v>-4.8607499415189159E-2</v>
      </c>
      <c r="G40" s="34"/>
      <c r="H40" s="5"/>
      <c r="I40" s="5"/>
    </row>
    <row r="41" spans="1:9" ht="10.5" customHeight="1" x14ac:dyDescent="0.2">
      <c r="B41" s="33" t="s">
        <v>304</v>
      </c>
      <c r="C41" s="289">
        <v>68939.03</v>
      </c>
      <c r="D41" s="290">
        <v>56964.21</v>
      </c>
      <c r="E41" s="290">
        <v>102.61</v>
      </c>
      <c r="F41" s="179">
        <v>-0.1937896605752919</v>
      </c>
      <c r="G41" s="34"/>
      <c r="H41" s="5"/>
      <c r="I41" s="5"/>
    </row>
    <row r="42" spans="1:9" ht="10.5" customHeight="1" x14ac:dyDescent="0.2">
      <c r="B42" s="33" t="s">
        <v>305</v>
      </c>
      <c r="C42" s="289">
        <v>3753392.1300000004</v>
      </c>
      <c r="D42" s="290">
        <v>3703628.7</v>
      </c>
      <c r="E42" s="290">
        <v>16698.68</v>
      </c>
      <c r="F42" s="179">
        <v>-6.3616273485175401E-2</v>
      </c>
      <c r="G42" s="34"/>
      <c r="H42" s="5"/>
      <c r="I42" s="5"/>
    </row>
    <row r="43" spans="1:9" ht="10.5" customHeight="1" x14ac:dyDescent="0.2">
      <c r="B43" s="33" t="s">
        <v>306</v>
      </c>
      <c r="C43" s="289">
        <v>2432096.2300000028</v>
      </c>
      <c r="D43" s="290">
        <v>2274682.8900000029</v>
      </c>
      <c r="E43" s="290">
        <v>9408.8299999999981</v>
      </c>
      <c r="F43" s="179">
        <v>-4.8206529664757358E-2</v>
      </c>
      <c r="G43" s="34"/>
      <c r="H43" s="5"/>
      <c r="I43" s="5"/>
    </row>
    <row r="44" spans="1:9" ht="10.5" customHeight="1" x14ac:dyDescent="0.2">
      <c r="B44" s="33" t="s">
        <v>307</v>
      </c>
      <c r="C44" s="289">
        <v>4476672.0999999978</v>
      </c>
      <c r="D44" s="290">
        <v>89811.590000000026</v>
      </c>
      <c r="E44" s="290">
        <v>16535.200000000004</v>
      </c>
      <c r="F44" s="179">
        <v>-3.106317995947272E-2</v>
      </c>
      <c r="G44" s="34"/>
      <c r="H44" s="5"/>
      <c r="I44" s="5"/>
    </row>
    <row r="45" spans="1:9" ht="10.5" customHeight="1" x14ac:dyDescent="0.2">
      <c r="B45" s="33" t="s">
        <v>308</v>
      </c>
      <c r="C45" s="289">
        <v>80272.200000000128</v>
      </c>
      <c r="D45" s="290">
        <v>18479.670000000006</v>
      </c>
      <c r="E45" s="290">
        <v>320.74999999999994</v>
      </c>
      <c r="F45" s="179">
        <v>7.2799341503420933E-2</v>
      </c>
      <c r="G45" s="34"/>
      <c r="H45" s="5"/>
      <c r="I45" s="5"/>
    </row>
    <row r="46" spans="1:9" ht="10.5" customHeight="1" x14ac:dyDescent="0.2">
      <c r="B46" s="33" t="s">
        <v>309</v>
      </c>
      <c r="C46" s="289">
        <v>773724.7999999997</v>
      </c>
      <c r="D46" s="290">
        <v>384392.32999999955</v>
      </c>
      <c r="E46" s="290">
        <v>2949.7</v>
      </c>
      <c r="F46" s="179">
        <v>-7.0931544571048E-2</v>
      </c>
      <c r="G46" s="34"/>
      <c r="H46" s="5"/>
      <c r="I46" s="5"/>
    </row>
    <row r="47" spans="1:9" ht="10.5" customHeight="1" x14ac:dyDescent="0.2">
      <c r="B47" s="33" t="s">
        <v>105</v>
      </c>
      <c r="C47" s="289">
        <v>8398.0800000000036</v>
      </c>
      <c r="D47" s="290">
        <v>2240.8500000000004</v>
      </c>
      <c r="E47" s="290"/>
      <c r="F47" s="179">
        <v>-9.6591110790782309E-2</v>
      </c>
      <c r="G47" s="34"/>
      <c r="H47" s="5"/>
      <c r="I47" s="5"/>
    </row>
    <row r="48" spans="1:9" ht="10.5" customHeight="1" x14ac:dyDescent="0.2">
      <c r="B48" s="16" t="s">
        <v>22</v>
      </c>
      <c r="C48" s="289">
        <v>5218119.8000000017</v>
      </c>
      <c r="D48" s="290">
        <v>954131.71000000066</v>
      </c>
      <c r="E48" s="290">
        <v>20304.71</v>
      </c>
      <c r="F48" s="179">
        <v>-4.9341641478821363E-2</v>
      </c>
      <c r="G48" s="34"/>
      <c r="H48" s="5"/>
      <c r="I48" s="5"/>
    </row>
    <row r="49" spans="1:9" ht="10.5" customHeight="1" x14ac:dyDescent="0.2">
      <c r="B49" s="16" t="s">
        <v>107</v>
      </c>
      <c r="C49" s="289">
        <v>89499.359999999957</v>
      </c>
      <c r="D49" s="290">
        <v>89499.359999999957</v>
      </c>
      <c r="E49" s="290">
        <v>465.15</v>
      </c>
      <c r="F49" s="179">
        <v>2.1006178050564372E-5</v>
      </c>
      <c r="G49" s="34"/>
      <c r="H49" s="5"/>
      <c r="I49" s="5"/>
    </row>
    <row r="50" spans="1:9" ht="10.5" customHeight="1" x14ac:dyDescent="0.2">
      <c r="B50" s="33" t="s">
        <v>110</v>
      </c>
      <c r="C50" s="289">
        <v>54641.539999999979</v>
      </c>
      <c r="D50" s="290">
        <v>54641.539999999979</v>
      </c>
      <c r="E50" s="290">
        <v>465.15</v>
      </c>
      <c r="F50" s="179">
        <v>-4.9182701250801819E-2</v>
      </c>
      <c r="G50" s="34"/>
      <c r="H50" s="5"/>
      <c r="I50" s="5"/>
    </row>
    <row r="51" spans="1:9" ht="10.5" customHeight="1" x14ac:dyDescent="0.2">
      <c r="B51" s="33" t="s">
        <v>109</v>
      </c>
      <c r="C51" s="289">
        <v>32307.819999999985</v>
      </c>
      <c r="D51" s="290">
        <v>32307.819999999985</v>
      </c>
      <c r="E51" s="290"/>
      <c r="F51" s="179">
        <v>6.3474032332977437E-2</v>
      </c>
      <c r="G51" s="34"/>
      <c r="H51" s="5"/>
      <c r="I51" s="5"/>
    </row>
    <row r="52" spans="1:9" ht="10.5" customHeight="1" x14ac:dyDescent="0.2">
      <c r="B52" s="33" t="s">
        <v>112</v>
      </c>
      <c r="C52" s="289">
        <v>2550</v>
      </c>
      <c r="D52" s="290">
        <v>2550</v>
      </c>
      <c r="E52" s="290"/>
      <c r="F52" s="179">
        <v>0.54545454545454541</v>
      </c>
      <c r="G52" s="20"/>
      <c r="H52" s="5"/>
      <c r="I52" s="5"/>
    </row>
    <row r="53" spans="1:9" ht="10.5" customHeight="1" x14ac:dyDescent="0.2">
      <c r="B53" s="33" t="s">
        <v>111</v>
      </c>
      <c r="C53" s="289"/>
      <c r="D53" s="290"/>
      <c r="E53" s="290"/>
      <c r="F53" s="179"/>
      <c r="G53" s="20"/>
      <c r="H53" s="5"/>
      <c r="I53" s="5"/>
    </row>
    <row r="54" spans="1:9" ht="10.5" customHeight="1" x14ac:dyDescent="0.2">
      <c r="B54" s="16" t="s">
        <v>103</v>
      </c>
      <c r="C54" s="289"/>
      <c r="D54" s="290"/>
      <c r="E54" s="290"/>
      <c r="F54" s="179"/>
      <c r="G54" s="34"/>
      <c r="H54" s="5"/>
      <c r="I54" s="5"/>
    </row>
    <row r="55" spans="1:9" ht="10.5" customHeight="1" x14ac:dyDescent="0.2">
      <c r="B55" s="16" t="s">
        <v>96</v>
      </c>
      <c r="C55" s="289"/>
      <c r="D55" s="290"/>
      <c r="E55" s="290"/>
      <c r="F55" s="179"/>
      <c r="G55" s="34"/>
      <c r="H55" s="5"/>
      <c r="I55" s="5"/>
    </row>
    <row r="56" spans="1:9" ht="10.5" customHeight="1" x14ac:dyDescent="0.2">
      <c r="B56" s="16" t="s">
        <v>95</v>
      </c>
      <c r="C56" s="289">
        <v>38354.119999999995</v>
      </c>
      <c r="D56" s="290">
        <v>38354.119999999995</v>
      </c>
      <c r="E56" s="290">
        <v>36.800000000000004</v>
      </c>
      <c r="F56" s="179">
        <v>-6.3051909409905793E-2</v>
      </c>
      <c r="G56" s="34"/>
      <c r="H56" s="5"/>
      <c r="I56" s="5"/>
    </row>
    <row r="57" spans="1:9" ht="10.5" customHeight="1" x14ac:dyDescent="0.2">
      <c r="B57" s="16" t="s">
        <v>381</v>
      </c>
      <c r="C57" s="289">
        <v>79392.280000000013</v>
      </c>
      <c r="D57" s="290"/>
      <c r="E57" s="290">
        <v>472</v>
      </c>
      <c r="F57" s="179">
        <v>0.14107420017508732</v>
      </c>
      <c r="G57" s="34"/>
      <c r="H57" s="5"/>
      <c r="I57" s="5"/>
    </row>
    <row r="58" spans="1:9" s="486" customFormat="1" ht="10.5" customHeight="1" x14ac:dyDescent="0.2">
      <c r="A58" s="452"/>
      <c r="B58" s="563" t="s">
        <v>310</v>
      </c>
      <c r="C58" s="568"/>
      <c r="D58" s="569"/>
      <c r="E58" s="569"/>
      <c r="F58" s="570"/>
      <c r="G58" s="571"/>
    </row>
    <row r="59" spans="1:9" s="486" customFormat="1" ht="10.5" customHeight="1" x14ac:dyDescent="0.2">
      <c r="A59" s="452"/>
      <c r="B59" s="563" t="s">
        <v>311</v>
      </c>
      <c r="C59" s="568"/>
      <c r="D59" s="569"/>
      <c r="E59" s="569"/>
      <c r="F59" s="570"/>
      <c r="G59" s="571"/>
    </row>
    <row r="60" spans="1:9" s="486" customFormat="1" ht="10.5" customHeight="1" x14ac:dyDescent="0.2">
      <c r="A60" s="452"/>
      <c r="B60" s="563" t="s">
        <v>312</v>
      </c>
      <c r="C60" s="568"/>
      <c r="D60" s="569"/>
      <c r="E60" s="569"/>
      <c r="F60" s="570"/>
      <c r="G60" s="571"/>
    </row>
    <row r="61" spans="1:9" s="486" customFormat="1" ht="10.5" customHeight="1" x14ac:dyDescent="0.2">
      <c r="A61" s="452"/>
      <c r="B61" s="563" t="s">
        <v>313</v>
      </c>
      <c r="C61" s="568"/>
      <c r="D61" s="569"/>
      <c r="E61" s="569"/>
      <c r="F61" s="570"/>
      <c r="G61" s="571"/>
    </row>
    <row r="62" spans="1:9" ht="10.5" customHeight="1" x14ac:dyDescent="0.2">
      <c r="B62" s="16" t="s">
        <v>417</v>
      </c>
      <c r="C62" s="289">
        <v>217109.99239</v>
      </c>
      <c r="D62" s="290"/>
      <c r="E62" s="290"/>
      <c r="F62" s="179">
        <v>0.28115876728710165</v>
      </c>
      <c r="G62" s="34"/>
      <c r="H62" s="5"/>
      <c r="I62" s="5"/>
    </row>
    <row r="63" spans="1:9" ht="10.5" customHeight="1" x14ac:dyDescent="0.2">
      <c r="B63" s="16" t="s">
        <v>94</v>
      </c>
      <c r="C63" s="289"/>
      <c r="D63" s="290"/>
      <c r="E63" s="290"/>
      <c r="F63" s="179"/>
      <c r="G63" s="34"/>
      <c r="H63" s="5"/>
      <c r="I63" s="5"/>
    </row>
    <row r="64" spans="1:9" s="28" customFormat="1" ht="10.5" customHeight="1" x14ac:dyDescent="0.2">
      <c r="A64" s="24"/>
      <c r="B64" s="16" t="s">
        <v>92</v>
      </c>
      <c r="C64" s="289">
        <v>350</v>
      </c>
      <c r="D64" s="290"/>
      <c r="E64" s="290"/>
      <c r="F64" s="179">
        <v>-0.15085642195157456</v>
      </c>
      <c r="G64" s="27"/>
      <c r="H64" s="5"/>
    </row>
    <row r="65" spans="1:9" ht="10.5" customHeight="1" x14ac:dyDescent="0.2">
      <c r="B65" s="16" t="s">
        <v>93</v>
      </c>
      <c r="C65" s="289">
        <v>220</v>
      </c>
      <c r="D65" s="290"/>
      <c r="E65" s="290"/>
      <c r="F65" s="179"/>
      <c r="G65" s="20"/>
      <c r="H65" s="5"/>
      <c r="I65" s="5"/>
    </row>
    <row r="66" spans="1:9" ht="12" customHeight="1" x14ac:dyDescent="0.2">
      <c r="B66" s="16" t="s">
        <v>91</v>
      </c>
      <c r="C66" s="289">
        <v>30</v>
      </c>
      <c r="D66" s="290"/>
      <c r="E66" s="290"/>
      <c r="F66" s="179"/>
      <c r="G66" s="34"/>
      <c r="H66" s="5"/>
      <c r="I66" s="5"/>
    </row>
    <row r="67" spans="1:9" ht="10.5" customHeight="1" x14ac:dyDescent="0.2">
      <c r="B67" s="16" t="s">
        <v>100</v>
      </c>
      <c r="C67" s="289">
        <v>399.73</v>
      </c>
      <c r="D67" s="290"/>
      <c r="E67" s="290"/>
      <c r="F67" s="179"/>
      <c r="G67" s="34"/>
      <c r="H67" s="5"/>
      <c r="I67" s="5"/>
    </row>
    <row r="68" spans="1:9" ht="10.5" customHeight="1" x14ac:dyDescent="0.2">
      <c r="B68" s="16" t="s">
        <v>491</v>
      </c>
      <c r="C68" s="289"/>
      <c r="D68" s="290"/>
      <c r="E68" s="290"/>
      <c r="F68" s="179"/>
      <c r="G68" s="34"/>
      <c r="H68" s="5"/>
      <c r="I68" s="5"/>
    </row>
    <row r="69" spans="1:9" ht="10.5" customHeight="1" x14ac:dyDescent="0.2">
      <c r="B69" s="16" t="s">
        <v>97</v>
      </c>
      <c r="C69" s="289"/>
      <c r="D69" s="290"/>
      <c r="E69" s="290"/>
      <c r="F69" s="179"/>
      <c r="G69" s="34"/>
      <c r="H69" s="5"/>
      <c r="I69" s="5"/>
    </row>
    <row r="70" spans="1:9" ht="10.5" customHeight="1" x14ac:dyDescent="0.2">
      <c r="B70" s="16" t="s">
        <v>303</v>
      </c>
      <c r="C70" s="289"/>
      <c r="D70" s="290"/>
      <c r="E70" s="290"/>
      <c r="F70" s="179"/>
      <c r="G70" s="34"/>
      <c r="H70" s="5"/>
      <c r="I70" s="5"/>
    </row>
    <row r="71" spans="1:9" ht="10.5" customHeight="1" x14ac:dyDescent="0.2">
      <c r="B71" s="268" t="s">
        <v>255</v>
      </c>
      <c r="C71" s="289">
        <v>440093.59999999986</v>
      </c>
      <c r="D71" s="290">
        <v>439943.59999999986</v>
      </c>
      <c r="E71" s="290">
        <v>2407.36</v>
      </c>
      <c r="F71" s="179">
        <v>6.2398373004035612E-4</v>
      </c>
      <c r="G71" s="20"/>
      <c r="H71" s="5"/>
      <c r="I71" s="5"/>
    </row>
    <row r="72" spans="1:9" ht="10.5" customHeight="1" x14ac:dyDescent="0.2">
      <c r="B72" s="574" t="s">
        <v>447</v>
      </c>
      <c r="C72" s="289"/>
      <c r="D72" s="290"/>
      <c r="E72" s="290"/>
      <c r="F72" s="179"/>
      <c r="G72" s="20"/>
      <c r="H72" s="5"/>
      <c r="I72" s="5"/>
    </row>
    <row r="73" spans="1:9" ht="10.5" customHeight="1" x14ac:dyDescent="0.2">
      <c r="B73" s="16" t="s">
        <v>489</v>
      </c>
      <c r="C73" s="289"/>
      <c r="D73" s="290"/>
      <c r="E73" s="290"/>
      <c r="F73" s="179"/>
      <c r="G73" s="20"/>
      <c r="H73" s="5"/>
      <c r="I73" s="5"/>
    </row>
    <row r="74" spans="1:9" s="28" customFormat="1" ht="10.5" customHeight="1" x14ac:dyDescent="0.2">
      <c r="A74" s="24"/>
      <c r="B74" s="16" t="s">
        <v>99</v>
      </c>
      <c r="C74" s="289">
        <v>5241.3</v>
      </c>
      <c r="D74" s="290">
        <v>3813.3</v>
      </c>
      <c r="E74" s="290"/>
      <c r="F74" s="179">
        <v>-0.15957668564098448</v>
      </c>
      <c r="G74" s="36"/>
      <c r="H74" s="5"/>
    </row>
    <row r="75" spans="1:9" ht="9" customHeight="1" x14ac:dyDescent="0.2">
      <c r="B75" s="16" t="s">
        <v>98</v>
      </c>
      <c r="C75" s="289"/>
      <c r="D75" s="290"/>
      <c r="E75" s="290"/>
      <c r="F75" s="179"/>
      <c r="G75" s="34"/>
      <c r="H75" s="5"/>
      <c r="I75" s="5"/>
    </row>
    <row r="76" spans="1:9" s="28" customFormat="1" ht="13.5" customHeight="1" x14ac:dyDescent="0.2">
      <c r="A76" s="24"/>
      <c r="B76" s="16" t="s">
        <v>250</v>
      </c>
      <c r="C76" s="289"/>
      <c r="D76" s="290"/>
      <c r="E76" s="290"/>
      <c r="F76" s="179"/>
      <c r="G76" s="36"/>
    </row>
    <row r="77" spans="1:9" ht="10.5" customHeight="1" x14ac:dyDescent="0.2">
      <c r="B77" s="35" t="s">
        <v>108</v>
      </c>
      <c r="C77" s="291">
        <v>17682472.752389997</v>
      </c>
      <c r="D77" s="292">
        <v>8055942.3300000019</v>
      </c>
      <c r="E77" s="292">
        <v>69701.790000000008</v>
      </c>
      <c r="F77" s="178">
        <v>-4.3842504840050922E-2</v>
      </c>
      <c r="G77" s="34"/>
      <c r="H77" s="5"/>
      <c r="I77" s="5"/>
    </row>
    <row r="78" spans="1:9" ht="10.5" customHeight="1" x14ac:dyDescent="0.2">
      <c r="B78" s="31" t="s">
        <v>341</v>
      </c>
      <c r="C78" s="291"/>
      <c r="D78" s="292"/>
      <c r="E78" s="292"/>
      <c r="F78" s="178"/>
      <c r="G78" s="34"/>
      <c r="H78" s="5"/>
      <c r="I78" s="5"/>
    </row>
    <row r="79" spans="1:9" s="28" customFormat="1" ht="10.5" customHeight="1" x14ac:dyDescent="0.2">
      <c r="A79" s="24"/>
      <c r="B79" s="16" t="s">
        <v>22</v>
      </c>
      <c r="C79" s="289">
        <v>7811954.7000000011</v>
      </c>
      <c r="D79" s="290">
        <v>982609.79000000062</v>
      </c>
      <c r="E79" s="290">
        <v>32846.32</v>
      </c>
      <c r="F79" s="179">
        <v>-5.0980153611852486E-2</v>
      </c>
      <c r="G79" s="27"/>
      <c r="H79" s="5"/>
    </row>
    <row r="80" spans="1:9" s="28" customFormat="1" ht="10.5" customHeight="1" x14ac:dyDescent="0.2">
      <c r="A80" s="24"/>
      <c r="B80" s="16" t="s">
        <v>104</v>
      </c>
      <c r="C80" s="289">
        <v>11992181.829999998</v>
      </c>
      <c r="D80" s="290">
        <v>6533426.6900000023</v>
      </c>
      <c r="E80" s="290">
        <v>47056.290000000008</v>
      </c>
      <c r="F80" s="179">
        <v>-4.877188909408503E-2</v>
      </c>
      <c r="G80" s="27"/>
      <c r="H80" s="5"/>
    </row>
    <row r="81" spans="1:9" s="28" customFormat="1" ht="10.5" customHeight="1" x14ac:dyDescent="0.2">
      <c r="A81" s="24"/>
      <c r="B81" s="33" t="s">
        <v>106</v>
      </c>
      <c r="C81" s="289">
        <v>11983355.589999998</v>
      </c>
      <c r="D81" s="290">
        <v>6531185.8400000017</v>
      </c>
      <c r="E81" s="290">
        <v>47046.69</v>
      </c>
      <c r="F81" s="179">
        <v>-4.8723163315386508E-2</v>
      </c>
      <c r="G81" s="27"/>
      <c r="H81" s="5"/>
    </row>
    <row r="82" spans="1:9" s="28" customFormat="1" ht="10.5" customHeight="1" x14ac:dyDescent="0.2">
      <c r="A82" s="24"/>
      <c r="B82" s="33" t="s">
        <v>304</v>
      </c>
      <c r="C82" s="289">
        <v>74238.84</v>
      </c>
      <c r="D82" s="290">
        <v>57135.729999999996</v>
      </c>
      <c r="E82" s="290">
        <v>102.61</v>
      </c>
      <c r="F82" s="179">
        <v>-0.18646343422557088</v>
      </c>
      <c r="G82" s="27"/>
      <c r="H82" s="5"/>
    </row>
    <row r="83" spans="1:9" s="28" customFormat="1" ht="10.5" customHeight="1" x14ac:dyDescent="0.2">
      <c r="A83" s="24"/>
      <c r="B83" s="33" t="s">
        <v>305</v>
      </c>
      <c r="C83" s="289">
        <v>3753515.0600000005</v>
      </c>
      <c r="D83" s="290">
        <v>3703751.6300000004</v>
      </c>
      <c r="E83" s="290">
        <v>16698.68</v>
      </c>
      <c r="F83" s="179">
        <v>-6.3749206659406976E-2</v>
      </c>
      <c r="G83" s="27"/>
      <c r="H83" s="5"/>
    </row>
    <row r="84" spans="1:9" s="28" customFormat="1" ht="10.5" customHeight="1" x14ac:dyDescent="0.2">
      <c r="A84" s="24"/>
      <c r="B84" s="33" t="s">
        <v>306</v>
      </c>
      <c r="C84" s="289">
        <v>2432096.2300000028</v>
      </c>
      <c r="D84" s="290">
        <v>2274682.8900000029</v>
      </c>
      <c r="E84" s="290">
        <v>9408.8299999999981</v>
      </c>
      <c r="F84" s="179">
        <v>-4.8206529664757358E-2</v>
      </c>
      <c r="G84" s="27"/>
      <c r="H84" s="5"/>
    </row>
    <row r="85" spans="1:9" s="28" customFormat="1" ht="10.5" customHeight="1" x14ac:dyDescent="0.2">
      <c r="A85" s="24"/>
      <c r="B85" s="33" t="s">
        <v>307</v>
      </c>
      <c r="C85" s="289">
        <v>4794164.6899999985</v>
      </c>
      <c r="D85" s="290">
        <v>91328.86000000003</v>
      </c>
      <c r="E85" s="290">
        <v>17278.000000000004</v>
      </c>
      <c r="F85" s="179">
        <v>-3.3937136406651969E-2</v>
      </c>
      <c r="G85" s="27"/>
      <c r="H85" s="5"/>
    </row>
    <row r="86" spans="1:9" ht="10.5" customHeight="1" x14ac:dyDescent="0.2">
      <c r="B86" s="33" t="s">
        <v>308</v>
      </c>
      <c r="C86" s="289">
        <v>80387.590000000113</v>
      </c>
      <c r="D86" s="290">
        <v>18529.970000000005</v>
      </c>
      <c r="E86" s="290">
        <v>320.74999999999994</v>
      </c>
      <c r="F86" s="179">
        <v>7.234640001494097E-2</v>
      </c>
      <c r="G86" s="34"/>
      <c r="H86" s="5"/>
      <c r="I86" s="5"/>
    </row>
    <row r="87" spans="1:9" ht="10.5" customHeight="1" x14ac:dyDescent="0.2">
      <c r="B87" s="33" t="s">
        <v>309</v>
      </c>
      <c r="C87" s="289">
        <v>848953.17999999959</v>
      </c>
      <c r="D87" s="290">
        <v>385756.75999999954</v>
      </c>
      <c r="E87" s="290">
        <v>3237.82</v>
      </c>
      <c r="F87" s="179">
        <v>-6.0850560328673309E-2</v>
      </c>
      <c r="G87" s="34"/>
      <c r="H87" s="5"/>
      <c r="I87" s="5"/>
    </row>
    <row r="88" spans="1:9" ht="10.5" customHeight="1" x14ac:dyDescent="0.2">
      <c r="B88" s="33" t="s">
        <v>105</v>
      </c>
      <c r="C88" s="289">
        <v>8826.2400000000034</v>
      </c>
      <c r="D88" s="290">
        <v>2240.8500000000004</v>
      </c>
      <c r="E88" s="290">
        <v>9.6</v>
      </c>
      <c r="F88" s="179">
        <v>-0.11062206395366458</v>
      </c>
      <c r="G88" s="34"/>
      <c r="H88" s="5"/>
      <c r="I88" s="5"/>
    </row>
    <row r="89" spans="1:9" s="28" customFormat="1" ht="10.5" customHeight="1" x14ac:dyDescent="0.2">
      <c r="A89" s="24"/>
      <c r="B89" s="16" t="s">
        <v>100</v>
      </c>
      <c r="C89" s="289">
        <v>47918.29</v>
      </c>
      <c r="D89" s="290"/>
      <c r="E89" s="290">
        <v>82.5</v>
      </c>
      <c r="F89" s="179">
        <v>-0.18800849774686346</v>
      </c>
      <c r="G89" s="27"/>
      <c r="H89" s="5"/>
    </row>
    <row r="90" spans="1:9" ht="10.5" customHeight="1" x14ac:dyDescent="0.2">
      <c r="B90" s="16" t="s">
        <v>107</v>
      </c>
      <c r="C90" s="289">
        <v>89499.359999999957</v>
      </c>
      <c r="D90" s="290">
        <v>89499.359999999957</v>
      </c>
      <c r="E90" s="290">
        <v>465.15</v>
      </c>
      <c r="F90" s="179">
        <v>2.1006178050564372E-5</v>
      </c>
      <c r="G90" s="34"/>
      <c r="H90" s="5"/>
      <c r="I90" s="5"/>
    </row>
    <row r="91" spans="1:9" ht="10.5" customHeight="1" x14ac:dyDescent="0.2">
      <c r="B91" s="33" t="s">
        <v>110</v>
      </c>
      <c r="C91" s="289">
        <v>54641.539999999979</v>
      </c>
      <c r="D91" s="290">
        <v>54641.539999999979</v>
      </c>
      <c r="E91" s="290">
        <v>465.15</v>
      </c>
      <c r="F91" s="179">
        <v>-4.9182701250801819E-2</v>
      </c>
      <c r="G91" s="34"/>
      <c r="H91" s="5"/>
      <c r="I91" s="5"/>
    </row>
    <row r="92" spans="1:9" ht="10.5" customHeight="1" x14ac:dyDescent="0.2">
      <c r="B92" s="33" t="s">
        <v>109</v>
      </c>
      <c r="C92" s="289">
        <v>32307.819999999985</v>
      </c>
      <c r="D92" s="290">
        <v>32307.819999999985</v>
      </c>
      <c r="E92" s="290"/>
      <c r="F92" s="179">
        <v>6.3474032332977437E-2</v>
      </c>
      <c r="G92" s="20"/>
      <c r="H92" s="5"/>
      <c r="I92" s="5"/>
    </row>
    <row r="93" spans="1:9" ht="10.5" customHeight="1" x14ac:dyDescent="0.2">
      <c r="B93" s="33" t="s">
        <v>112</v>
      </c>
      <c r="C93" s="289">
        <v>2550</v>
      </c>
      <c r="D93" s="290">
        <v>2550</v>
      </c>
      <c r="E93" s="290"/>
      <c r="F93" s="179">
        <v>0.54545454545454541</v>
      </c>
      <c r="G93" s="34"/>
      <c r="H93" s="5"/>
      <c r="I93" s="5"/>
    </row>
    <row r="94" spans="1:9" ht="10.5" customHeight="1" x14ac:dyDescent="0.2">
      <c r="B94" s="33" t="s">
        <v>111</v>
      </c>
      <c r="C94" s="289"/>
      <c r="D94" s="290"/>
      <c r="E94" s="290"/>
      <c r="F94" s="179"/>
      <c r="G94" s="34"/>
      <c r="H94" s="5"/>
      <c r="I94" s="5"/>
    </row>
    <row r="95" spans="1:9" s="40" customFormat="1" ht="10.5" customHeight="1" x14ac:dyDescent="0.25">
      <c r="A95" s="38"/>
      <c r="B95" s="16" t="s">
        <v>97</v>
      </c>
      <c r="C95" s="289"/>
      <c r="D95" s="290"/>
      <c r="E95" s="290"/>
      <c r="F95" s="179"/>
      <c r="G95" s="34"/>
      <c r="H95" s="5"/>
    </row>
    <row r="96" spans="1:9" s="40" customFormat="1" ht="10.5" customHeight="1" x14ac:dyDescent="0.25">
      <c r="A96" s="38"/>
      <c r="B96" s="16" t="s">
        <v>103</v>
      </c>
      <c r="C96" s="289"/>
      <c r="D96" s="290"/>
      <c r="E96" s="290"/>
      <c r="F96" s="179"/>
      <c r="G96" s="34"/>
      <c r="H96" s="5"/>
    </row>
    <row r="97" spans="1:9" ht="10.5" customHeight="1" x14ac:dyDescent="0.2">
      <c r="B97" s="16" t="s">
        <v>96</v>
      </c>
      <c r="C97" s="289"/>
      <c r="D97" s="290"/>
      <c r="E97" s="290"/>
      <c r="F97" s="179"/>
      <c r="G97" s="34"/>
      <c r="H97" s="5"/>
      <c r="I97" s="5"/>
    </row>
    <row r="98" spans="1:9" ht="10.5" customHeight="1" x14ac:dyDescent="0.2">
      <c r="B98" s="16" t="s">
        <v>491</v>
      </c>
      <c r="C98" s="289"/>
      <c r="D98" s="290"/>
      <c r="E98" s="290"/>
      <c r="F98" s="179"/>
      <c r="G98" s="34"/>
      <c r="H98" s="5"/>
      <c r="I98" s="5"/>
    </row>
    <row r="99" spans="1:9" ht="10.5" customHeight="1" x14ac:dyDescent="0.2">
      <c r="B99" s="16" t="s">
        <v>95</v>
      </c>
      <c r="C99" s="289">
        <v>38372.519999999997</v>
      </c>
      <c r="D99" s="290">
        <v>38372.519999999997</v>
      </c>
      <c r="E99" s="290">
        <v>36.800000000000004</v>
      </c>
      <c r="F99" s="179">
        <v>-6.4284801588733731E-2</v>
      </c>
      <c r="G99" s="34"/>
      <c r="H99" s="5"/>
      <c r="I99" s="5"/>
    </row>
    <row r="100" spans="1:9" ht="10.5" customHeight="1" x14ac:dyDescent="0.2">
      <c r="B100" s="16" t="s">
        <v>381</v>
      </c>
      <c r="C100" s="289">
        <v>162770.52000000002</v>
      </c>
      <c r="D100" s="290"/>
      <c r="E100" s="290">
        <v>907</v>
      </c>
      <c r="F100" s="179">
        <v>5.3551808440465587E-2</v>
      </c>
      <c r="G100" s="34"/>
      <c r="H100" s="5"/>
      <c r="I100" s="5"/>
    </row>
    <row r="101" spans="1:9" ht="10.5" customHeight="1" x14ac:dyDescent="0.2">
      <c r="B101" s="16" t="s">
        <v>417</v>
      </c>
      <c r="C101" s="289">
        <v>837961.19113500009</v>
      </c>
      <c r="D101" s="290"/>
      <c r="E101" s="290"/>
      <c r="F101" s="179">
        <v>-7.9366120313874244E-2</v>
      </c>
      <c r="G101" s="34"/>
      <c r="H101" s="5"/>
      <c r="I101" s="5"/>
    </row>
    <row r="102" spans="1:9" ht="10.5" customHeight="1" x14ac:dyDescent="0.2">
      <c r="B102" s="16" t="s">
        <v>91</v>
      </c>
      <c r="C102" s="289">
        <v>30</v>
      </c>
      <c r="D102" s="290"/>
      <c r="E102" s="290"/>
      <c r="F102" s="179"/>
      <c r="G102" s="34"/>
      <c r="H102" s="5"/>
      <c r="I102" s="5"/>
    </row>
    <row r="103" spans="1:9" s="486" customFormat="1" ht="10.5" customHeight="1" x14ac:dyDescent="0.2">
      <c r="A103" s="452"/>
      <c r="B103" s="563" t="s">
        <v>310</v>
      </c>
      <c r="C103" s="568"/>
      <c r="D103" s="569"/>
      <c r="E103" s="569"/>
      <c r="F103" s="570"/>
      <c r="G103" s="571"/>
    </row>
    <row r="104" spans="1:9" s="562" customFormat="1" ht="10.5" customHeight="1" x14ac:dyDescent="0.2">
      <c r="A104" s="489"/>
      <c r="B104" s="563" t="s">
        <v>311</v>
      </c>
      <c r="C104" s="568"/>
      <c r="D104" s="569"/>
      <c r="E104" s="569"/>
      <c r="F104" s="570"/>
      <c r="G104" s="561"/>
      <c r="H104" s="486"/>
    </row>
    <row r="105" spans="1:9" s="486" customFormat="1" ht="10.5" customHeight="1" x14ac:dyDescent="0.2">
      <c r="A105" s="452"/>
      <c r="B105" s="563" t="s">
        <v>312</v>
      </c>
      <c r="C105" s="568"/>
      <c r="D105" s="569"/>
      <c r="E105" s="569"/>
      <c r="F105" s="570"/>
      <c r="G105" s="571"/>
    </row>
    <row r="106" spans="1:9" s="486" customFormat="1" ht="10.5" customHeight="1" x14ac:dyDescent="0.2">
      <c r="A106" s="452"/>
      <c r="B106" s="563" t="s">
        <v>313</v>
      </c>
      <c r="C106" s="568"/>
      <c r="D106" s="569"/>
      <c r="E106" s="569"/>
      <c r="F106" s="570"/>
      <c r="G106" s="571"/>
    </row>
    <row r="107" spans="1:9" ht="10.5" customHeight="1" x14ac:dyDescent="0.2">
      <c r="B107" s="16" t="s">
        <v>94</v>
      </c>
      <c r="C107" s="289"/>
      <c r="D107" s="290"/>
      <c r="E107" s="290"/>
      <c r="F107" s="179"/>
      <c r="G107" s="34"/>
      <c r="H107" s="5"/>
      <c r="I107" s="5"/>
    </row>
    <row r="108" spans="1:9" ht="10.5" customHeight="1" x14ac:dyDescent="0.2">
      <c r="B108" s="16" t="s">
        <v>92</v>
      </c>
      <c r="C108" s="289">
        <v>350</v>
      </c>
      <c r="D108" s="290"/>
      <c r="E108" s="290"/>
      <c r="F108" s="179">
        <v>-0.15085642195157456</v>
      </c>
      <c r="G108" s="34"/>
      <c r="H108" s="5"/>
      <c r="I108" s="5"/>
    </row>
    <row r="109" spans="1:9" ht="10.5" customHeight="1" x14ac:dyDescent="0.2">
      <c r="B109" s="16" t="s">
        <v>93</v>
      </c>
      <c r="C109" s="289">
        <v>220</v>
      </c>
      <c r="D109" s="290"/>
      <c r="E109" s="290"/>
      <c r="F109" s="179"/>
      <c r="G109" s="34"/>
      <c r="H109" s="5"/>
      <c r="I109" s="5"/>
    </row>
    <row r="110" spans="1:9" ht="10.5" customHeight="1" x14ac:dyDescent="0.2">
      <c r="B110" s="16" t="s">
        <v>252</v>
      </c>
      <c r="C110" s="289"/>
      <c r="D110" s="290"/>
      <c r="E110" s="290"/>
      <c r="F110" s="179"/>
      <c r="G110" s="34"/>
      <c r="H110" s="5"/>
      <c r="I110" s="5"/>
    </row>
    <row r="111" spans="1:9" ht="10.5" customHeight="1" x14ac:dyDescent="0.2">
      <c r="B111" s="16" t="s">
        <v>303</v>
      </c>
      <c r="C111" s="289"/>
      <c r="D111" s="290"/>
      <c r="E111" s="290"/>
      <c r="F111" s="179"/>
      <c r="G111" s="34"/>
      <c r="H111" s="5"/>
      <c r="I111" s="5"/>
    </row>
    <row r="112" spans="1:9" ht="10.5" customHeight="1" x14ac:dyDescent="0.2">
      <c r="B112" s="268" t="s">
        <v>255</v>
      </c>
      <c r="C112" s="289">
        <v>440093.59999999986</v>
      </c>
      <c r="D112" s="290">
        <v>439943.59999999986</v>
      </c>
      <c r="E112" s="290">
        <v>2407.36</v>
      </c>
      <c r="F112" s="179">
        <v>6.2398373004035612E-4</v>
      </c>
      <c r="G112" s="34"/>
      <c r="H112" s="5"/>
      <c r="I112" s="5"/>
    </row>
    <row r="113" spans="1:9" ht="10.5" customHeight="1" x14ac:dyDescent="0.2">
      <c r="B113" s="574" t="s">
        <v>449</v>
      </c>
      <c r="C113" s="289"/>
      <c r="D113" s="290"/>
      <c r="E113" s="290"/>
      <c r="F113" s="179"/>
      <c r="G113" s="34"/>
      <c r="H113" s="5"/>
      <c r="I113" s="5"/>
    </row>
    <row r="114" spans="1:9" ht="10.5" customHeight="1" x14ac:dyDescent="0.2">
      <c r="B114" s="16" t="s">
        <v>489</v>
      </c>
      <c r="C114" s="289"/>
      <c r="D114" s="290"/>
      <c r="E114" s="290"/>
      <c r="F114" s="179"/>
      <c r="G114" s="34"/>
      <c r="H114" s="5"/>
      <c r="I114" s="5"/>
    </row>
    <row r="115" spans="1:9" s="28" customFormat="1" ht="10.5" customHeight="1" x14ac:dyDescent="0.2">
      <c r="A115" s="24"/>
      <c r="B115" s="16" t="s">
        <v>99</v>
      </c>
      <c r="C115" s="289">
        <v>6081.3</v>
      </c>
      <c r="D115" s="290">
        <v>4493.3</v>
      </c>
      <c r="E115" s="290"/>
      <c r="F115" s="179">
        <v>-0.12581039315747855</v>
      </c>
      <c r="G115" s="36"/>
      <c r="H115" s="5"/>
    </row>
    <row r="116" spans="1:9" s="28" customFormat="1" ht="10.5" customHeight="1" x14ac:dyDescent="0.2">
      <c r="A116" s="24"/>
      <c r="B116" s="16" t="s">
        <v>98</v>
      </c>
      <c r="C116" s="289"/>
      <c r="D116" s="290"/>
      <c r="E116" s="290"/>
      <c r="F116" s="179"/>
      <c r="G116" s="36"/>
    </row>
    <row r="117" spans="1:9" ht="15" customHeight="1" x14ac:dyDescent="0.2">
      <c r="B117" s="16" t="s">
        <v>250</v>
      </c>
      <c r="C117" s="289"/>
      <c r="D117" s="290"/>
      <c r="E117" s="290"/>
      <c r="F117" s="179"/>
      <c r="G117" s="34"/>
      <c r="H117" s="5"/>
      <c r="I117" s="5"/>
    </row>
    <row r="118" spans="1:9" ht="14.25" customHeight="1" x14ac:dyDescent="0.2">
      <c r="B118" s="29" t="s">
        <v>113</v>
      </c>
      <c r="C118" s="291">
        <v>21427601.311135005</v>
      </c>
      <c r="D118" s="292">
        <v>8088345.2600000044</v>
      </c>
      <c r="E118" s="292">
        <v>83801.42</v>
      </c>
      <c r="F118" s="178">
        <v>-4.9372941725359443E-2</v>
      </c>
      <c r="G118" s="34"/>
      <c r="H118" s="5"/>
      <c r="I118" s="5"/>
    </row>
    <row r="119" spans="1:9" ht="10.5" customHeight="1" x14ac:dyDescent="0.2">
      <c r="B119" s="74" t="s">
        <v>122</v>
      </c>
      <c r="C119" s="291"/>
      <c r="D119" s="292"/>
      <c r="E119" s="292"/>
      <c r="F119" s="178"/>
      <c r="G119" s="34"/>
      <c r="H119" s="5"/>
      <c r="I119" s="5"/>
    </row>
    <row r="120" spans="1:9" ht="10.5" customHeight="1" x14ac:dyDescent="0.2">
      <c r="B120" s="16" t="s">
        <v>386</v>
      </c>
      <c r="C120" s="289">
        <v>15166881.430000018</v>
      </c>
      <c r="D120" s="290">
        <v>5137.46</v>
      </c>
      <c r="E120" s="290">
        <v>105388.48000000004</v>
      </c>
      <c r="F120" s="179">
        <v>-3.3155170514580723E-2</v>
      </c>
      <c r="G120" s="34"/>
      <c r="H120" s="5"/>
      <c r="I120" s="5"/>
    </row>
    <row r="121" spans="1:9" ht="10.5" customHeight="1" x14ac:dyDescent="0.2">
      <c r="B121" s="16" t="s">
        <v>100</v>
      </c>
      <c r="C121" s="289">
        <v>1132806.67</v>
      </c>
      <c r="D121" s="290"/>
      <c r="E121" s="290">
        <v>8256.1999999999989</v>
      </c>
      <c r="F121" s="179">
        <v>-3.6620854947012726E-2</v>
      </c>
      <c r="G121" s="34"/>
      <c r="H121" s="5"/>
      <c r="I121" s="5"/>
    </row>
    <row r="122" spans="1:9" ht="10.5" customHeight="1" x14ac:dyDescent="0.2">
      <c r="B122" s="16" t="s">
        <v>177</v>
      </c>
      <c r="C122" s="289">
        <v>231798.44999999998</v>
      </c>
      <c r="D122" s="290">
        <v>36</v>
      </c>
      <c r="E122" s="290">
        <v>1851</v>
      </c>
      <c r="F122" s="179">
        <v>0.12752845569109428</v>
      </c>
      <c r="G122" s="34"/>
      <c r="H122" s="5"/>
      <c r="I122" s="5"/>
    </row>
    <row r="123" spans="1:9" ht="10.5" customHeight="1" x14ac:dyDescent="0.2">
      <c r="B123" s="16" t="s">
        <v>22</v>
      </c>
      <c r="C123" s="289">
        <v>2809736.3500000006</v>
      </c>
      <c r="D123" s="290">
        <v>4600</v>
      </c>
      <c r="E123" s="290">
        <v>17766</v>
      </c>
      <c r="F123" s="179">
        <v>4.5284756984482533E-2</v>
      </c>
      <c r="G123" s="34"/>
      <c r="H123" s="5"/>
      <c r="I123" s="5"/>
    </row>
    <row r="124" spans="1:9" ht="10.5" customHeight="1" x14ac:dyDescent="0.2">
      <c r="B124" s="16" t="s">
        <v>381</v>
      </c>
      <c r="C124" s="289">
        <v>54448.3</v>
      </c>
      <c r="D124" s="290"/>
      <c r="E124" s="290">
        <v>185</v>
      </c>
      <c r="F124" s="179">
        <v>0.53356053458012376</v>
      </c>
      <c r="G124" s="34"/>
      <c r="H124" s="5"/>
      <c r="I124" s="5"/>
    </row>
    <row r="125" spans="1:9" ht="10.5" customHeight="1" x14ac:dyDescent="0.2">
      <c r="B125" s="37" t="s">
        <v>312</v>
      </c>
      <c r="C125" s="289"/>
      <c r="D125" s="290"/>
      <c r="E125" s="290"/>
      <c r="F125" s="179"/>
      <c r="G125" s="34"/>
      <c r="H125" s="5"/>
      <c r="I125" s="5"/>
    </row>
    <row r="126" spans="1:9" ht="10.5" customHeight="1" x14ac:dyDescent="0.2">
      <c r="B126" s="16" t="s">
        <v>385</v>
      </c>
      <c r="C126" s="289">
        <v>2453464.9899999984</v>
      </c>
      <c r="D126" s="290">
        <v>2210.5499999999997</v>
      </c>
      <c r="E126" s="290">
        <v>13880.08</v>
      </c>
      <c r="F126" s="179">
        <v>0.12283376715715533</v>
      </c>
      <c r="G126" s="34"/>
      <c r="H126" s="5"/>
      <c r="I126" s="5"/>
    </row>
    <row r="127" spans="1:9" ht="10.5" customHeight="1" x14ac:dyDescent="0.2">
      <c r="B127" s="37" t="s">
        <v>382</v>
      </c>
      <c r="C127" s="289">
        <v>178188.3</v>
      </c>
      <c r="D127" s="290"/>
      <c r="E127" s="290">
        <v>1000</v>
      </c>
      <c r="F127" s="179">
        <v>-7.7593364862178826E-2</v>
      </c>
      <c r="G127" s="208"/>
      <c r="H127" s="205"/>
      <c r="I127" s="34"/>
    </row>
    <row r="128" spans="1:9" ht="10.5" customHeight="1" x14ac:dyDescent="0.2">
      <c r="B128" s="574" t="s">
        <v>450</v>
      </c>
      <c r="C128" s="289"/>
      <c r="D128" s="290"/>
      <c r="E128" s="290"/>
      <c r="F128" s="179"/>
      <c r="G128" s="208"/>
      <c r="H128" s="205"/>
      <c r="I128" s="34"/>
    </row>
    <row r="129" spans="1:9" ht="10.5" hidden="1" customHeight="1" x14ac:dyDescent="0.2">
      <c r="B129" s="574"/>
      <c r="C129" s="289"/>
      <c r="D129" s="290"/>
      <c r="E129" s="290"/>
      <c r="F129" s="179"/>
      <c r="G129" s="208"/>
      <c r="H129" s="205"/>
      <c r="I129" s="34"/>
    </row>
    <row r="130" spans="1:9" ht="10.5" customHeight="1" x14ac:dyDescent="0.2">
      <c r="B130" s="16" t="s">
        <v>99</v>
      </c>
      <c r="C130" s="289">
        <v>1435</v>
      </c>
      <c r="D130" s="290"/>
      <c r="E130" s="290"/>
      <c r="F130" s="179">
        <v>0.1958333333333333</v>
      </c>
      <c r="G130" s="208"/>
      <c r="H130" s="205"/>
      <c r="I130" s="34"/>
    </row>
    <row r="131" spans="1:9" ht="10.5" customHeight="1" x14ac:dyDescent="0.2">
      <c r="B131" s="41" t="s">
        <v>120</v>
      </c>
      <c r="C131" s="293">
        <v>22028759.490000021</v>
      </c>
      <c r="D131" s="294">
        <v>11984.009999999998</v>
      </c>
      <c r="E131" s="294">
        <v>148326.76000000004</v>
      </c>
      <c r="F131" s="286">
        <v>-6.4332164830898098E-3</v>
      </c>
      <c r="G131" s="208"/>
      <c r="H131" s="205"/>
      <c r="I131" s="34"/>
    </row>
    <row r="132" spans="1:9" s="28" customFormat="1" ht="10.5" customHeight="1" x14ac:dyDescent="0.2">
      <c r="A132" s="24"/>
      <c r="B132" s="265" t="s">
        <v>238</v>
      </c>
      <c r="C132" s="208"/>
      <c r="D132" s="208"/>
      <c r="E132" s="208"/>
      <c r="F132" s="208"/>
      <c r="G132" s="208"/>
      <c r="H132" s="209"/>
      <c r="I132" s="36"/>
    </row>
    <row r="133" spans="1:9" ht="9" customHeight="1" x14ac:dyDescent="0.2">
      <c r="A133" s="1"/>
      <c r="B133" s="265" t="s">
        <v>249</v>
      </c>
      <c r="C133" s="208"/>
      <c r="D133" s="208"/>
      <c r="E133" s="208"/>
      <c r="F133" s="208"/>
      <c r="G133" s="4"/>
      <c r="H133" s="4"/>
      <c r="I133" s="4"/>
    </row>
    <row r="134" spans="1:9" ht="15" customHeight="1" x14ac:dyDescent="0.2">
      <c r="B134" s="265" t="s">
        <v>251</v>
      </c>
      <c r="C134" s="208"/>
      <c r="D134" s="208"/>
      <c r="E134" s="208"/>
      <c r="F134" s="208"/>
      <c r="G134" s="8"/>
      <c r="H134" s="8"/>
      <c r="I134" s="8"/>
    </row>
    <row r="135" spans="1:9" ht="12" customHeight="1" x14ac:dyDescent="0.2">
      <c r="B135" s="50"/>
      <c r="C135" s="208"/>
      <c r="D135" s="208"/>
      <c r="E135" s="208"/>
      <c r="F135" s="208"/>
    </row>
    <row r="136" spans="1:9" ht="14.25" customHeight="1" x14ac:dyDescent="0.2">
      <c r="F136" s="4"/>
      <c r="G136" s="15"/>
      <c r="H136" s="5"/>
      <c r="I136" s="5"/>
    </row>
    <row r="137" spans="1:9" ht="12" customHeight="1" x14ac:dyDescent="0.25">
      <c r="B137" s="7" t="s">
        <v>288</v>
      </c>
      <c r="C137" s="8"/>
      <c r="D137" s="8"/>
      <c r="E137" s="8"/>
      <c r="F137" s="8"/>
      <c r="G137" s="5"/>
      <c r="H137" s="5"/>
      <c r="I137" s="5"/>
    </row>
    <row r="138" spans="1:9" ht="9.75" customHeight="1" x14ac:dyDescent="0.2">
      <c r="B138" s="9"/>
      <c r="C138" s="10" t="str">
        <f>C3</f>
        <v>PERIODE DU 1.1 AU 31.1.2024</v>
      </c>
      <c r="D138" s="11"/>
      <c r="F138" s="20"/>
      <c r="G138" s="23"/>
      <c r="H138" s="5"/>
      <c r="I138" s="5"/>
    </row>
    <row r="139" spans="1:9" s="28" customFormat="1" ht="12" customHeight="1" x14ac:dyDescent="0.2">
      <c r="A139" s="24"/>
      <c r="B139" s="12" t="str">
        <f>$B$4</f>
        <v xml:space="preserve">             II- ASSURANCE MATERNITE : DEPENSES en milliers d'euros</v>
      </c>
      <c r="C139" s="13"/>
      <c r="D139" s="13"/>
      <c r="E139" s="13"/>
      <c r="F139" s="378"/>
      <c r="G139" s="36"/>
    </row>
    <row r="140" spans="1:9" s="28" customFormat="1" ht="13.5" customHeight="1" x14ac:dyDescent="0.2">
      <c r="A140" s="24"/>
      <c r="B140" s="16" t="s">
        <v>4</v>
      </c>
      <c r="C140" s="18" t="s">
        <v>6</v>
      </c>
      <c r="D140" s="219" t="s">
        <v>3</v>
      </c>
      <c r="E140" s="219" t="s">
        <v>237</v>
      </c>
      <c r="F140" s="19" t="str">
        <f>CUMUL_Maladie_mnt!$H$5</f>
        <v>PCAP</v>
      </c>
      <c r="G140" s="36"/>
    </row>
    <row r="141" spans="1:9" s="28" customFormat="1" ht="10.5" customHeight="1" x14ac:dyDescent="0.2">
      <c r="A141" s="24"/>
      <c r="B141" s="21"/>
      <c r="C141" s="44"/>
      <c r="D141" s="220" t="s">
        <v>241</v>
      </c>
      <c r="E141" s="220" t="s">
        <v>239</v>
      </c>
      <c r="F141" s="22" t="str">
        <f>CUMUL_Maladie_mnt!$H$6</f>
        <v>en %</v>
      </c>
      <c r="G141" s="36"/>
      <c r="H141" s="5"/>
    </row>
    <row r="142" spans="1:9" s="28" customFormat="1" ht="10.5" customHeight="1" x14ac:dyDescent="0.2">
      <c r="A142" s="24"/>
      <c r="B142" s="35"/>
      <c r="C142" s="32"/>
      <c r="D142" s="223"/>
      <c r="E142" s="223"/>
      <c r="F142" s="178"/>
      <c r="G142" s="36"/>
      <c r="H142" s="5"/>
    </row>
    <row r="143" spans="1:9" s="28" customFormat="1" ht="10.5" customHeight="1" x14ac:dyDescent="0.2">
      <c r="A143" s="24"/>
      <c r="B143" s="31" t="s">
        <v>121</v>
      </c>
      <c r="C143" s="289"/>
      <c r="D143" s="290"/>
      <c r="E143" s="290"/>
      <c r="F143" s="178"/>
      <c r="G143" s="36"/>
      <c r="H143" s="5"/>
    </row>
    <row r="144" spans="1:9" s="28" customFormat="1" ht="10.5" customHeight="1" x14ac:dyDescent="0.2">
      <c r="A144" s="24"/>
      <c r="B144" s="16" t="s">
        <v>116</v>
      </c>
      <c r="C144" s="289">
        <v>475321.24999999977</v>
      </c>
      <c r="D144" s="290"/>
      <c r="E144" s="290">
        <v>5179.5800000000008</v>
      </c>
      <c r="F144" s="179">
        <v>-2.5464541288850118E-2</v>
      </c>
      <c r="G144" s="36"/>
      <c r="H144" s="5"/>
    </row>
    <row r="145" spans="1:8" s="28" customFormat="1" ht="10.5" customHeight="1" x14ac:dyDescent="0.2">
      <c r="A145" s="24"/>
      <c r="B145" s="16" t="s">
        <v>117</v>
      </c>
      <c r="C145" s="289">
        <v>74810.5</v>
      </c>
      <c r="D145" s="290"/>
      <c r="E145" s="290">
        <v>302</v>
      </c>
      <c r="F145" s="179">
        <v>-4.0391991362450641E-3</v>
      </c>
      <c r="G145" s="36"/>
      <c r="H145" s="5"/>
    </row>
    <row r="146" spans="1:8" s="28" customFormat="1" ht="10.5" customHeight="1" x14ac:dyDescent="0.2">
      <c r="A146" s="24"/>
      <c r="B146" s="16" t="s">
        <v>118</v>
      </c>
      <c r="C146" s="289">
        <v>2483.25</v>
      </c>
      <c r="D146" s="290"/>
      <c r="E146" s="290"/>
      <c r="F146" s="179">
        <v>0.17737003058103973</v>
      </c>
      <c r="G146" s="36"/>
      <c r="H146" s="5"/>
    </row>
    <row r="147" spans="1:8" s="28" customFormat="1" ht="10.5" customHeight="1" x14ac:dyDescent="0.2">
      <c r="A147" s="24"/>
      <c r="B147" s="16" t="s">
        <v>166</v>
      </c>
      <c r="C147" s="289">
        <v>23712.209999999974</v>
      </c>
      <c r="D147" s="290"/>
      <c r="E147" s="290">
        <v>135.86000000000001</v>
      </c>
      <c r="F147" s="179">
        <v>-3.4994174284727508E-2</v>
      </c>
      <c r="G147" s="36"/>
      <c r="H147" s="5"/>
    </row>
    <row r="148" spans="1:8" s="28" customFormat="1" ht="10.5" customHeight="1" x14ac:dyDescent="0.2">
      <c r="A148" s="24"/>
      <c r="B148" s="16" t="s">
        <v>22</v>
      </c>
      <c r="C148" s="289">
        <v>43546.74</v>
      </c>
      <c r="D148" s="290"/>
      <c r="E148" s="290">
        <v>276</v>
      </c>
      <c r="F148" s="179">
        <v>-9.4378822142650143E-2</v>
      </c>
      <c r="G148" s="36"/>
      <c r="H148" s="5"/>
    </row>
    <row r="149" spans="1:8" s="28" customFormat="1" ht="10.5" customHeight="1" x14ac:dyDescent="0.2">
      <c r="A149" s="24"/>
      <c r="B149" s="16" t="s">
        <v>115</v>
      </c>
      <c r="C149" s="289">
        <v>20088.149999999991</v>
      </c>
      <c r="D149" s="290"/>
      <c r="E149" s="290">
        <v>136.13999999999999</v>
      </c>
      <c r="F149" s="179">
        <v>2.5270734169617004E-2</v>
      </c>
      <c r="G149" s="36"/>
      <c r="H149" s="5"/>
    </row>
    <row r="150" spans="1:8" s="28" customFormat="1" ht="12.75" customHeight="1" x14ac:dyDescent="0.2">
      <c r="A150" s="24"/>
      <c r="B150" s="16" t="s">
        <v>114</v>
      </c>
      <c r="C150" s="289">
        <v>17114.729999999996</v>
      </c>
      <c r="D150" s="290"/>
      <c r="E150" s="290">
        <v>172.8</v>
      </c>
      <c r="F150" s="179">
        <v>-4.6485362315976664E-3</v>
      </c>
      <c r="G150" s="36"/>
      <c r="H150" s="5"/>
    </row>
    <row r="151" spans="1:8" s="28" customFormat="1" ht="12.75" customHeight="1" x14ac:dyDescent="0.2">
      <c r="A151" s="24"/>
      <c r="B151" s="16" t="s">
        <v>100</v>
      </c>
      <c r="C151" s="289"/>
      <c r="D151" s="290"/>
      <c r="E151" s="290"/>
      <c r="F151" s="179"/>
      <c r="G151" s="36"/>
      <c r="H151" s="5"/>
    </row>
    <row r="152" spans="1:8" s="28" customFormat="1" ht="13.5" customHeight="1" x14ac:dyDescent="0.2">
      <c r="A152" s="24"/>
      <c r="B152" s="16" t="s">
        <v>98</v>
      </c>
      <c r="C152" s="289"/>
      <c r="D152" s="290"/>
      <c r="E152" s="290"/>
      <c r="F152" s="179"/>
      <c r="G152" s="36"/>
      <c r="H152" s="5"/>
    </row>
    <row r="153" spans="1:8" s="28" customFormat="1" ht="12.75" customHeight="1" x14ac:dyDescent="0.2">
      <c r="A153" s="24"/>
      <c r="B153" s="16" t="s">
        <v>416</v>
      </c>
      <c r="C153" s="289"/>
      <c r="D153" s="290"/>
      <c r="E153" s="290"/>
      <c r="F153" s="179"/>
      <c r="G153" s="36"/>
    </row>
    <row r="154" spans="1:8" s="28" customFormat="1" ht="14.25" customHeight="1" x14ac:dyDescent="0.2">
      <c r="A154" s="24"/>
      <c r="B154" s="16" t="s">
        <v>412</v>
      </c>
      <c r="C154" s="289"/>
      <c r="D154" s="290"/>
      <c r="E154" s="290"/>
      <c r="F154" s="179"/>
      <c r="G154" s="36"/>
    </row>
    <row r="155" spans="1:8" s="28" customFormat="1" ht="10.5" customHeight="1" x14ac:dyDescent="0.2">
      <c r="A155" s="24"/>
      <c r="B155" s="16" t="s">
        <v>374</v>
      </c>
      <c r="C155" s="289">
        <v>2340</v>
      </c>
      <c r="D155" s="290"/>
      <c r="E155" s="290"/>
      <c r="F155" s="179">
        <v>0.25806451612903225</v>
      </c>
      <c r="G155" s="36"/>
      <c r="H155" s="5"/>
    </row>
    <row r="156" spans="1:8" s="28" customFormat="1" ht="10.5" customHeight="1" x14ac:dyDescent="0.2">
      <c r="A156" s="24"/>
      <c r="B156" s="574" t="s">
        <v>451</v>
      </c>
      <c r="C156" s="289"/>
      <c r="D156" s="290"/>
      <c r="E156" s="290"/>
      <c r="F156" s="179"/>
      <c r="G156" s="36"/>
      <c r="H156" s="5"/>
    </row>
    <row r="157" spans="1:8" s="28" customFormat="1" ht="10.5" hidden="1" customHeight="1" x14ac:dyDescent="0.2">
      <c r="A157" s="24"/>
      <c r="B157" s="574"/>
      <c r="C157" s="289"/>
      <c r="D157" s="290"/>
      <c r="E157" s="290"/>
      <c r="F157" s="179"/>
      <c r="G157" s="36"/>
      <c r="H157" s="5"/>
    </row>
    <row r="158" spans="1:8" s="28" customFormat="1" ht="10.5" customHeight="1" x14ac:dyDescent="0.2">
      <c r="A158" s="24"/>
      <c r="B158" s="269" t="s">
        <v>99</v>
      </c>
      <c r="C158" s="289">
        <v>116947.73999999999</v>
      </c>
      <c r="D158" s="290"/>
      <c r="E158" s="290">
        <v>924</v>
      </c>
      <c r="F158" s="179">
        <v>3.8169696754491778E-2</v>
      </c>
      <c r="G158" s="36"/>
      <c r="H158" s="5"/>
    </row>
    <row r="159" spans="1:8" s="28" customFormat="1" ht="10.5" customHeight="1" x14ac:dyDescent="0.2">
      <c r="A159" s="24"/>
      <c r="B159" s="35" t="s">
        <v>119</v>
      </c>
      <c r="C159" s="291">
        <v>776364.56999999972</v>
      </c>
      <c r="D159" s="292"/>
      <c r="E159" s="292">
        <v>7126.38</v>
      </c>
      <c r="F159" s="178">
        <v>-1.5911113704821123E-2</v>
      </c>
      <c r="G159" s="36"/>
      <c r="H159" s="5"/>
    </row>
    <row r="160" spans="1:8" s="28" customFormat="1" ht="10.5" customHeight="1" x14ac:dyDescent="0.2">
      <c r="A160" s="24"/>
      <c r="B160" s="31" t="s">
        <v>243</v>
      </c>
      <c r="C160" s="291"/>
      <c r="D160" s="292"/>
      <c r="E160" s="292"/>
      <c r="F160" s="178"/>
      <c r="G160" s="36"/>
      <c r="H160" s="5"/>
    </row>
    <row r="161" spans="1:9" s="28" customFormat="1" ht="10.5" customHeight="1" x14ac:dyDescent="0.2">
      <c r="A161" s="24"/>
      <c r="B161" s="16" t="s">
        <v>22</v>
      </c>
      <c r="C161" s="289">
        <v>567972.22</v>
      </c>
      <c r="D161" s="290"/>
      <c r="E161" s="290">
        <v>2345.7699999999995</v>
      </c>
      <c r="F161" s="179">
        <v>6.1946738186045014E-2</v>
      </c>
      <c r="G161" s="36"/>
      <c r="H161" s="5"/>
    </row>
    <row r="162" spans="1:9" s="28" customFormat="1" ht="10.5" customHeight="1" x14ac:dyDescent="0.2">
      <c r="A162" s="24"/>
      <c r="B162" s="16" t="s">
        <v>104</v>
      </c>
      <c r="C162" s="289">
        <v>443733.38</v>
      </c>
      <c r="D162" s="290"/>
      <c r="E162" s="290">
        <v>2711.4300000000003</v>
      </c>
      <c r="F162" s="179">
        <v>5.5674140453384924E-2</v>
      </c>
      <c r="G162" s="36"/>
      <c r="H162" s="5"/>
    </row>
    <row r="163" spans="1:9" s="28" customFormat="1" ht="10.5" customHeight="1" x14ac:dyDescent="0.2">
      <c r="A163" s="24"/>
      <c r="B163" s="33" t="s">
        <v>106</v>
      </c>
      <c r="C163" s="289">
        <v>293078.10000000003</v>
      </c>
      <c r="D163" s="290"/>
      <c r="E163" s="290">
        <v>2611.23</v>
      </c>
      <c r="F163" s="179">
        <v>-1.1123315253858901E-2</v>
      </c>
      <c r="G163" s="36"/>
      <c r="H163" s="5"/>
    </row>
    <row r="164" spans="1:9" s="28" customFormat="1" ht="10.5" customHeight="1" x14ac:dyDescent="0.2">
      <c r="A164" s="24"/>
      <c r="B164" s="33" t="s">
        <v>304</v>
      </c>
      <c r="C164" s="289">
        <v>1258.1300000000003</v>
      </c>
      <c r="D164" s="290"/>
      <c r="E164" s="290"/>
      <c r="F164" s="179">
        <v>-0.36320430020448213</v>
      </c>
      <c r="G164" s="36"/>
      <c r="H164" s="5"/>
    </row>
    <row r="165" spans="1:9" s="28" customFormat="1" ht="10.5" customHeight="1" x14ac:dyDescent="0.2">
      <c r="A165" s="24"/>
      <c r="B165" s="33" t="s">
        <v>305</v>
      </c>
      <c r="C165" s="289">
        <v>97876.779999999984</v>
      </c>
      <c r="D165" s="290"/>
      <c r="E165" s="290">
        <v>1501.03</v>
      </c>
      <c r="F165" s="179">
        <v>-8.8135255428791748E-3</v>
      </c>
      <c r="G165" s="36"/>
      <c r="H165" s="5"/>
    </row>
    <row r="166" spans="1:9" ht="10.5" customHeight="1" x14ac:dyDescent="0.2">
      <c r="B166" s="33" t="s">
        <v>306</v>
      </c>
      <c r="C166" s="289">
        <v>38985.780000000013</v>
      </c>
      <c r="D166" s="290"/>
      <c r="E166" s="290"/>
      <c r="F166" s="179">
        <v>-0.11476330013998615</v>
      </c>
      <c r="G166" s="34"/>
      <c r="H166" s="5"/>
      <c r="I166" s="5"/>
    </row>
    <row r="167" spans="1:9" ht="10.5" customHeight="1" x14ac:dyDescent="0.2">
      <c r="B167" s="33" t="s">
        <v>307</v>
      </c>
      <c r="C167" s="289">
        <v>55612.999999999993</v>
      </c>
      <c r="D167" s="290"/>
      <c r="E167" s="290">
        <v>267.28000000000003</v>
      </c>
      <c r="F167" s="179">
        <v>0.24019698466194783</v>
      </c>
      <c r="G167" s="34"/>
      <c r="H167" s="5"/>
      <c r="I167" s="5"/>
    </row>
    <row r="168" spans="1:9" ht="10.5" customHeight="1" x14ac:dyDescent="0.2">
      <c r="B168" s="33" t="s">
        <v>308</v>
      </c>
      <c r="C168" s="289">
        <v>5137.24</v>
      </c>
      <c r="D168" s="290"/>
      <c r="E168" s="290">
        <v>10.42</v>
      </c>
      <c r="F168" s="179">
        <v>4.3696263429063409E-2</v>
      </c>
      <c r="G168" s="34"/>
      <c r="H168" s="5"/>
      <c r="I168" s="5"/>
    </row>
    <row r="169" spans="1:9" ht="10.5" customHeight="1" x14ac:dyDescent="0.2">
      <c r="B169" s="33" t="s">
        <v>309</v>
      </c>
      <c r="C169" s="289">
        <v>94207.170000000013</v>
      </c>
      <c r="D169" s="290"/>
      <c r="E169" s="290">
        <v>832.5</v>
      </c>
      <c r="F169" s="179">
        <v>-7.5019897340914188E-2</v>
      </c>
      <c r="G169" s="34"/>
      <c r="H169" s="5"/>
      <c r="I169" s="5"/>
    </row>
    <row r="170" spans="1:9" s="28" customFormat="1" ht="10.5" customHeight="1" x14ac:dyDescent="0.2">
      <c r="A170" s="24"/>
      <c r="B170" s="33" t="s">
        <v>105</v>
      </c>
      <c r="C170" s="289">
        <v>150655.28</v>
      </c>
      <c r="D170" s="290"/>
      <c r="E170" s="290">
        <v>100.2</v>
      </c>
      <c r="F170" s="179">
        <v>0.2153833990819396</v>
      </c>
      <c r="G170" s="36"/>
      <c r="H170" s="5"/>
    </row>
    <row r="171" spans="1:9" s="28" customFormat="1" ht="10.5" customHeight="1" x14ac:dyDescent="0.2">
      <c r="A171" s="24"/>
      <c r="B171" s="16" t="s">
        <v>116</v>
      </c>
      <c r="C171" s="289">
        <v>106665.45999999995</v>
      </c>
      <c r="D171" s="290"/>
      <c r="E171" s="290">
        <v>502.72</v>
      </c>
      <c r="F171" s="179">
        <v>0.12357904705022871</v>
      </c>
      <c r="G171" s="36"/>
      <c r="H171" s="5"/>
    </row>
    <row r="172" spans="1:9" ht="10.5" customHeight="1" x14ac:dyDescent="0.2">
      <c r="B172" s="16" t="s">
        <v>117</v>
      </c>
      <c r="C172" s="289">
        <v>29899.73</v>
      </c>
      <c r="D172" s="290"/>
      <c r="E172" s="290"/>
      <c r="F172" s="179">
        <v>5.2837051747936625E-2</v>
      </c>
      <c r="G172" s="20"/>
      <c r="H172" s="5"/>
      <c r="I172" s="5"/>
    </row>
    <row r="173" spans="1:9" ht="10.5" customHeight="1" x14ac:dyDescent="0.2">
      <c r="B173" s="16" t="s">
        <v>118</v>
      </c>
      <c r="C173" s="289"/>
      <c r="D173" s="290"/>
      <c r="E173" s="290"/>
      <c r="F173" s="179"/>
      <c r="G173" s="20"/>
      <c r="H173" s="5"/>
      <c r="I173" s="5"/>
    </row>
    <row r="174" spans="1:9" ht="10.5" customHeight="1" x14ac:dyDescent="0.2">
      <c r="B174" s="16" t="s">
        <v>115</v>
      </c>
      <c r="C174" s="289">
        <v>6262.0599999999995</v>
      </c>
      <c r="D174" s="290"/>
      <c r="E174" s="290"/>
      <c r="F174" s="179">
        <v>-0.1265426932690592</v>
      </c>
      <c r="G174" s="20"/>
      <c r="H174" s="5"/>
      <c r="I174" s="5"/>
    </row>
    <row r="175" spans="1:9" ht="10.5" customHeight="1" x14ac:dyDescent="0.2">
      <c r="B175" s="16" t="s">
        <v>114</v>
      </c>
      <c r="C175" s="289">
        <v>6242.85</v>
      </c>
      <c r="D175" s="290"/>
      <c r="E175" s="290"/>
      <c r="F175" s="179">
        <v>-3.8153687072747244E-3</v>
      </c>
      <c r="G175" s="20"/>
      <c r="H175" s="5"/>
      <c r="I175" s="5"/>
    </row>
    <row r="176" spans="1:9" ht="10.5" customHeight="1" x14ac:dyDescent="0.2">
      <c r="B176" s="16" t="s">
        <v>95</v>
      </c>
      <c r="C176" s="289">
        <v>1052.48</v>
      </c>
      <c r="D176" s="290"/>
      <c r="E176" s="290"/>
      <c r="F176" s="179">
        <v>-0.35730337078651686</v>
      </c>
      <c r="G176" s="20"/>
      <c r="H176" s="5"/>
      <c r="I176" s="5"/>
    </row>
    <row r="177" spans="1:9" ht="10.5" customHeight="1" x14ac:dyDescent="0.2">
      <c r="B177" s="16" t="s">
        <v>381</v>
      </c>
      <c r="C177" s="289">
        <v>49818.12</v>
      </c>
      <c r="D177" s="290"/>
      <c r="E177" s="290">
        <v>290.64999999999998</v>
      </c>
      <c r="F177" s="179">
        <v>0.56115479675234958</v>
      </c>
      <c r="G177" s="20"/>
      <c r="H177" s="5"/>
      <c r="I177" s="5"/>
    </row>
    <row r="178" spans="1:9" ht="10.5" customHeight="1" x14ac:dyDescent="0.2">
      <c r="B178" s="16" t="s">
        <v>345</v>
      </c>
      <c r="C178" s="289"/>
      <c r="D178" s="290"/>
      <c r="E178" s="290"/>
      <c r="F178" s="178"/>
      <c r="G178" s="20"/>
      <c r="H178" s="5"/>
      <c r="I178" s="5"/>
    </row>
    <row r="179" spans="1:9" ht="10.5" customHeight="1" x14ac:dyDescent="0.2">
      <c r="B179" s="16" t="s">
        <v>346</v>
      </c>
      <c r="C179" s="289"/>
      <c r="D179" s="290"/>
      <c r="E179" s="290"/>
      <c r="F179" s="178"/>
      <c r="G179" s="34"/>
      <c r="H179" s="5"/>
      <c r="I179" s="5"/>
    </row>
    <row r="180" spans="1:9" ht="10.5" customHeight="1" x14ac:dyDescent="0.2">
      <c r="B180" s="16" t="s">
        <v>350</v>
      </c>
      <c r="C180" s="289"/>
      <c r="D180" s="290"/>
      <c r="E180" s="290"/>
      <c r="F180" s="178"/>
      <c r="G180" s="34"/>
      <c r="H180" s="5"/>
      <c r="I180" s="5"/>
    </row>
    <row r="181" spans="1:9" ht="10.5" customHeight="1" x14ac:dyDescent="0.2">
      <c r="B181" s="16" t="s">
        <v>313</v>
      </c>
      <c r="C181" s="289"/>
      <c r="D181" s="290"/>
      <c r="E181" s="290"/>
      <c r="F181" s="178"/>
      <c r="G181" s="34"/>
      <c r="H181" s="5"/>
      <c r="I181" s="5"/>
    </row>
    <row r="182" spans="1:9" ht="10.5" customHeight="1" x14ac:dyDescent="0.2">
      <c r="B182" s="16" t="s">
        <v>444</v>
      </c>
      <c r="C182" s="289"/>
      <c r="D182" s="290"/>
      <c r="E182" s="290"/>
      <c r="F182" s="178"/>
      <c r="G182" s="34"/>
      <c r="H182" s="5"/>
      <c r="I182" s="5"/>
    </row>
    <row r="183" spans="1:9" ht="10.5" customHeight="1" x14ac:dyDescent="0.2">
      <c r="B183" s="16" t="s">
        <v>351</v>
      </c>
      <c r="C183" s="289"/>
      <c r="D183" s="290"/>
      <c r="E183" s="290"/>
      <c r="F183" s="178"/>
      <c r="G183" s="34"/>
      <c r="H183" s="5"/>
      <c r="I183" s="5"/>
    </row>
    <row r="184" spans="1:9" ht="10.5" customHeight="1" x14ac:dyDescent="0.2">
      <c r="B184" s="269" t="s">
        <v>412</v>
      </c>
      <c r="C184" s="289"/>
      <c r="D184" s="290"/>
      <c r="E184" s="290"/>
      <c r="F184" s="178"/>
      <c r="G184" s="34"/>
      <c r="H184" s="5"/>
      <c r="I184" s="5"/>
    </row>
    <row r="185" spans="1:9" s="28" customFormat="1" ht="10.5" customHeight="1" x14ac:dyDescent="0.2">
      <c r="A185" s="24"/>
      <c r="B185" s="16" t="s">
        <v>100</v>
      </c>
      <c r="C185" s="289">
        <v>35277.759999999995</v>
      </c>
      <c r="D185" s="290"/>
      <c r="E185" s="290">
        <v>35</v>
      </c>
      <c r="F185" s="179">
        <v>3.6999846556606819E-2</v>
      </c>
      <c r="G185" s="27"/>
      <c r="H185" s="5"/>
    </row>
    <row r="186" spans="1:9" ht="10.5" customHeight="1" x14ac:dyDescent="0.2">
      <c r="B186" s="16" t="s">
        <v>94</v>
      </c>
      <c r="C186" s="289"/>
      <c r="D186" s="290"/>
      <c r="E186" s="290"/>
      <c r="F186" s="179"/>
      <c r="G186" s="34"/>
      <c r="H186" s="5"/>
      <c r="I186" s="5"/>
    </row>
    <row r="187" spans="1:9" ht="10.5" customHeight="1" x14ac:dyDescent="0.2">
      <c r="B187" s="16" t="s">
        <v>92</v>
      </c>
      <c r="C187" s="289">
        <v>188.36</v>
      </c>
      <c r="D187" s="290"/>
      <c r="E187" s="290"/>
      <c r="F187" s="179">
        <v>0.18420721740223822</v>
      </c>
      <c r="G187" s="34"/>
      <c r="H187" s="5"/>
      <c r="I187" s="5"/>
    </row>
    <row r="188" spans="1:9" ht="10.5" customHeight="1" x14ac:dyDescent="0.2">
      <c r="B188" s="16" t="s">
        <v>93</v>
      </c>
      <c r="C188" s="289"/>
      <c r="D188" s="290"/>
      <c r="E188" s="290"/>
      <c r="F188" s="179"/>
      <c r="G188" s="20"/>
      <c r="H188" s="5"/>
      <c r="I188" s="5"/>
    </row>
    <row r="189" spans="1:9" ht="10.5" customHeight="1" x14ac:dyDescent="0.2">
      <c r="B189" s="16" t="s">
        <v>303</v>
      </c>
      <c r="C189" s="289"/>
      <c r="D189" s="290"/>
      <c r="E189" s="290"/>
      <c r="F189" s="179"/>
      <c r="G189" s="34"/>
      <c r="H189" s="5"/>
      <c r="I189" s="5"/>
    </row>
    <row r="190" spans="1:9" ht="10.5" customHeight="1" x14ac:dyDescent="0.2">
      <c r="B190" s="16" t="s">
        <v>123</v>
      </c>
      <c r="C190" s="289">
        <v>478018.63000000006</v>
      </c>
      <c r="D190" s="290"/>
      <c r="E190" s="290">
        <v>947.76</v>
      </c>
      <c r="F190" s="179">
        <v>3.0155772877865861E-2</v>
      </c>
      <c r="G190" s="34"/>
      <c r="H190" s="5"/>
      <c r="I190" s="5"/>
    </row>
    <row r="191" spans="1:9" ht="10.5" customHeight="1" x14ac:dyDescent="0.2">
      <c r="B191" s="16" t="s">
        <v>107</v>
      </c>
      <c r="C191" s="289"/>
      <c r="D191" s="290"/>
      <c r="E191" s="290"/>
      <c r="F191" s="179"/>
      <c r="G191" s="34"/>
      <c r="H191" s="5"/>
      <c r="I191" s="5"/>
    </row>
    <row r="192" spans="1:9" ht="10.5" customHeight="1" x14ac:dyDescent="0.2">
      <c r="B192" s="33" t="s">
        <v>110</v>
      </c>
      <c r="C192" s="289"/>
      <c r="D192" s="290"/>
      <c r="E192" s="290"/>
      <c r="F192" s="179"/>
      <c r="G192" s="34"/>
      <c r="H192" s="5"/>
      <c r="I192" s="5"/>
    </row>
    <row r="193" spans="1:9" s="28" customFormat="1" ht="10.5" customHeight="1" x14ac:dyDescent="0.2">
      <c r="A193" s="24"/>
      <c r="B193" s="33" t="s">
        <v>109</v>
      </c>
      <c r="C193" s="289"/>
      <c r="D193" s="290"/>
      <c r="E193" s="290"/>
      <c r="F193" s="179"/>
      <c r="G193" s="47"/>
      <c r="H193" s="5"/>
    </row>
    <row r="194" spans="1:9" s="28" customFormat="1" ht="10.5" customHeight="1" x14ac:dyDescent="0.2">
      <c r="A194" s="24"/>
      <c r="B194" s="33" t="s">
        <v>111</v>
      </c>
      <c r="C194" s="289"/>
      <c r="D194" s="290"/>
      <c r="E194" s="290"/>
      <c r="F194" s="179"/>
      <c r="G194" s="47"/>
      <c r="H194" s="5"/>
    </row>
    <row r="195" spans="1:9" s="28" customFormat="1" ht="10.5" customHeight="1" x14ac:dyDescent="0.2">
      <c r="A195" s="24"/>
      <c r="B195" s="33" t="s">
        <v>112</v>
      </c>
      <c r="C195" s="289"/>
      <c r="D195" s="290"/>
      <c r="E195" s="290"/>
      <c r="F195" s="179"/>
      <c r="G195" s="47"/>
      <c r="H195" s="5"/>
    </row>
    <row r="196" spans="1:9" s="28" customFormat="1" ht="10.5" customHeight="1" x14ac:dyDescent="0.2">
      <c r="A196" s="24"/>
      <c r="B196" s="16" t="s">
        <v>256</v>
      </c>
      <c r="C196" s="289">
        <v>12266</v>
      </c>
      <c r="D196" s="290"/>
      <c r="E196" s="290"/>
      <c r="F196" s="179"/>
      <c r="G196" s="47"/>
      <c r="H196" s="5"/>
    </row>
    <row r="197" spans="1:9" s="28" customFormat="1" ht="10.5" customHeight="1" x14ac:dyDescent="0.2">
      <c r="A197" s="24"/>
      <c r="B197" s="16" t="s">
        <v>96</v>
      </c>
      <c r="C197" s="289"/>
      <c r="D197" s="290"/>
      <c r="E197" s="290"/>
      <c r="F197" s="179"/>
      <c r="G197" s="47"/>
      <c r="H197" s="5"/>
    </row>
    <row r="198" spans="1:9" s="28" customFormat="1" ht="10.5" customHeight="1" x14ac:dyDescent="0.2">
      <c r="A198" s="24"/>
      <c r="B198" s="16" t="s">
        <v>103</v>
      </c>
      <c r="C198" s="295"/>
      <c r="D198" s="296"/>
      <c r="E198" s="296"/>
      <c r="F198" s="190"/>
      <c r="G198" s="47"/>
      <c r="H198" s="5"/>
    </row>
    <row r="199" spans="1:9" s="28" customFormat="1" ht="10.5" customHeight="1" x14ac:dyDescent="0.2">
      <c r="A199" s="24"/>
      <c r="B199" s="16" t="s">
        <v>91</v>
      </c>
      <c r="C199" s="295"/>
      <c r="D199" s="296"/>
      <c r="E199" s="296"/>
      <c r="F199" s="190"/>
      <c r="G199" s="47"/>
      <c r="H199" s="5"/>
    </row>
    <row r="200" spans="1:9" s="28" customFormat="1" ht="10.5" customHeight="1" x14ac:dyDescent="0.2">
      <c r="A200" s="24"/>
      <c r="B200" s="16" t="s">
        <v>382</v>
      </c>
      <c r="C200" s="295">
        <v>320</v>
      </c>
      <c r="D200" s="296"/>
      <c r="E200" s="296"/>
      <c r="F200" s="190">
        <v>-0.50769230769230766</v>
      </c>
      <c r="G200" s="47"/>
      <c r="H200" s="5"/>
    </row>
    <row r="201" spans="1:9" s="28" customFormat="1" ht="10.5" customHeight="1" x14ac:dyDescent="0.2">
      <c r="A201" s="24"/>
      <c r="B201" s="268" t="s">
        <v>255</v>
      </c>
      <c r="C201" s="295">
        <v>25500</v>
      </c>
      <c r="D201" s="296"/>
      <c r="E201" s="296">
        <v>150</v>
      </c>
      <c r="F201" s="190">
        <v>0.18881118881118875</v>
      </c>
      <c r="G201" s="47"/>
      <c r="H201" s="5"/>
    </row>
    <row r="202" spans="1:9" s="28" customFormat="1" ht="10.5" customHeight="1" x14ac:dyDescent="0.2">
      <c r="A202" s="24"/>
      <c r="B202" s="16" t="s">
        <v>254</v>
      </c>
      <c r="C202" s="295"/>
      <c r="D202" s="296"/>
      <c r="E202" s="296"/>
      <c r="F202" s="190"/>
      <c r="G202" s="47"/>
      <c r="H202" s="5"/>
    </row>
    <row r="203" spans="1:9" s="28" customFormat="1" ht="10.5" customHeight="1" x14ac:dyDescent="0.2">
      <c r="A203" s="24"/>
      <c r="B203" s="16" t="s">
        <v>491</v>
      </c>
      <c r="C203" s="295"/>
      <c r="D203" s="296"/>
      <c r="E203" s="296"/>
      <c r="F203" s="190"/>
      <c r="G203" s="47"/>
      <c r="H203" s="5"/>
    </row>
    <row r="204" spans="1:9" s="28" customFormat="1" ht="10.5" customHeight="1" x14ac:dyDescent="0.2">
      <c r="A204" s="24"/>
      <c r="B204" s="16" t="s">
        <v>97</v>
      </c>
      <c r="C204" s="295"/>
      <c r="D204" s="296"/>
      <c r="E204" s="296"/>
      <c r="F204" s="190"/>
      <c r="G204" s="47"/>
      <c r="H204" s="5"/>
    </row>
    <row r="205" spans="1:9" ht="11.25" customHeight="1" x14ac:dyDescent="0.2">
      <c r="B205" s="16" t="s">
        <v>374</v>
      </c>
      <c r="C205" s="295">
        <v>30</v>
      </c>
      <c r="D205" s="296"/>
      <c r="E205" s="296"/>
      <c r="F205" s="190"/>
      <c r="G205" s="47"/>
      <c r="H205" s="5"/>
      <c r="I205" s="5"/>
    </row>
    <row r="206" spans="1:9" ht="11.25" customHeight="1" x14ac:dyDescent="0.2">
      <c r="B206" s="574" t="s">
        <v>460</v>
      </c>
      <c r="C206" s="295"/>
      <c r="D206" s="296"/>
      <c r="E206" s="296"/>
      <c r="F206" s="190"/>
      <c r="G206" s="47"/>
      <c r="H206" s="5"/>
      <c r="I206" s="5"/>
    </row>
    <row r="207" spans="1:9" ht="11.25" customHeight="1" x14ac:dyDescent="0.2">
      <c r="B207" s="16" t="s">
        <v>489</v>
      </c>
      <c r="C207" s="295"/>
      <c r="D207" s="296"/>
      <c r="E207" s="296"/>
      <c r="F207" s="190"/>
      <c r="G207" s="47"/>
      <c r="H207" s="5"/>
      <c r="I207" s="5"/>
    </row>
    <row r="208" spans="1:9" ht="10.5" customHeight="1" x14ac:dyDescent="0.2">
      <c r="B208" s="16" t="s">
        <v>99</v>
      </c>
      <c r="C208" s="295">
        <v>27630</v>
      </c>
      <c r="D208" s="296"/>
      <c r="E208" s="296">
        <v>180</v>
      </c>
      <c r="F208" s="190">
        <v>0.33840341019182318</v>
      </c>
      <c r="G208" s="47"/>
      <c r="H208" s="5"/>
      <c r="I208" s="5"/>
    </row>
    <row r="209" spans="2:9" ht="10.5" customHeight="1" x14ac:dyDescent="0.2">
      <c r="B209" s="16" t="s">
        <v>98</v>
      </c>
      <c r="C209" s="295"/>
      <c r="D209" s="296"/>
      <c r="E209" s="296"/>
      <c r="F209" s="190"/>
      <c r="G209" s="47"/>
      <c r="H209" s="5"/>
      <c r="I209" s="5"/>
    </row>
    <row r="210" spans="2:9" ht="10.5" customHeight="1" x14ac:dyDescent="0.2">
      <c r="B210" s="16" t="s">
        <v>250</v>
      </c>
      <c r="C210" s="295"/>
      <c r="D210" s="296"/>
      <c r="E210" s="296"/>
      <c r="F210" s="190"/>
      <c r="G210" s="47"/>
      <c r="H210" s="5"/>
      <c r="I210" s="5"/>
    </row>
    <row r="211" spans="2:9" ht="10.5" customHeight="1" x14ac:dyDescent="0.2">
      <c r="B211" s="35" t="s">
        <v>245</v>
      </c>
      <c r="C211" s="297">
        <v>1790905.0500000003</v>
      </c>
      <c r="D211" s="298"/>
      <c r="E211" s="298">
        <v>7163.329999999999</v>
      </c>
      <c r="F211" s="180">
        <v>7.1077524395338099E-2</v>
      </c>
      <c r="G211" s="47"/>
      <c r="H211" s="5"/>
      <c r="I211" s="5"/>
    </row>
    <row r="212" spans="2:9" ht="10.5" customHeight="1" x14ac:dyDescent="0.2">
      <c r="B212" s="31" t="s">
        <v>278</v>
      </c>
      <c r="C212" s="297"/>
      <c r="D212" s="298"/>
      <c r="E212" s="298"/>
      <c r="F212" s="180"/>
      <c r="G212" s="47"/>
      <c r="H212" s="5"/>
      <c r="I212" s="5"/>
    </row>
    <row r="213" spans="2:9" ht="10.5" customHeight="1" x14ac:dyDescent="0.2">
      <c r="B213" s="16" t="s">
        <v>22</v>
      </c>
      <c r="C213" s="295">
        <v>11233210.01</v>
      </c>
      <c r="D213" s="296">
        <v>987209.79000000062</v>
      </c>
      <c r="E213" s="296">
        <v>53234.09</v>
      </c>
      <c r="F213" s="190">
        <v>-2.3414748549078546E-2</v>
      </c>
      <c r="G213" s="47"/>
      <c r="H213" s="5"/>
      <c r="I213" s="5"/>
    </row>
    <row r="214" spans="2:9" ht="10.5" customHeight="1" x14ac:dyDescent="0.2">
      <c r="B214" s="16" t="s">
        <v>104</v>
      </c>
      <c r="C214" s="295">
        <v>14913092.409999998</v>
      </c>
      <c r="D214" s="296">
        <v>6535637.2400000021</v>
      </c>
      <c r="E214" s="296">
        <v>63783.66</v>
      </c>
      <c r="F214" s="190">
        <v>-2.1259287382430769E-2</v>
      </c>
      <c r="G214" s="47"/>
      <c r="H214" s="5"/>
      <c r="I214" s="5"/>
    </row>
    <row r="215" spans="2:9" ht="10.5" customHeight="1" x14ac:dyDescent="0.2">
      <c r="B215" s="33" t="s">
        <v>106</v>
      </c>
      <c r="C215" s="295">
        <v>12276433.689999999</v>
      </c>
      <c r="D215" s="296">
        <v>6531185.8400000017</v>
      </c>
      <c r="E215" s="296">
        <v>49657.920000000006</v>
      </c>
      <c r="F215" s="190">
        <v>-4.7858879422883249E-2</v>
      </c>
      <c r="G215" s="47"/>
      <c r="H215" s="5"/>
      <c r="I215" s="5"/>
    </row>
    <row r="216" spans="2:9" ht="10.5" customHeight="1" x14ac:dyDescent="0.2">
      <c r="B216" s="33" t="s">
        <v>326</v>
      </c>
      <c r="C216" s="295">
        <v>75496.97</v>
      </c>
      <c r="D216" s="296">
        <v>57135.729999999996</v>
      </c>
      <c r="E216" s="296">
        <v>102.61</v>
      </c>
      <c r="F216" s="190">
        <v>-0.1902089001651609</v>
      </c>
      <c r="G216" s="47"/>
      <c r="H216" s="5"/>
      <c r="I216" s="5"/>
    </row>
    <row r="217" spans="2:9" ht="10.5" customHeight="1" x14ac:dyDescent="0.2">
      <c r="B217" s="33" t="s">
        <v>327</v>
      </c>
      <c r="C217" s="295">
        <v>3851391.8400000003</v>
      </c>
      <c r="D217" s="296">
        <v>3703751.6300000004</v>
      </c>
      <c r="E217" s="296">
        <v>18199.71</v>
      </c>
      <c r="F217" s="190">
        <v>-6.2428624416118739E-2</v>
      </c>
      <c r="G217" s="47"/>
      <c r="H217" s="5"/>
      <c r="I217" s="5"/>
    </row>
    <row r="218" spans="2:9" ht="10.5" customHeight="1" x14ac:dyDescent="0.2">
      <c r="B218" s="33" t="s">
        <v>328</v>
      </c>
      <c r="C218" s="295">
        <v>2471082.010000003</v>
      </c>
      <c r="D218" s="296">
        <v>2274682.8900000029</v>
      </c>
      <c r="E218" s="296">
        <v>9408.8299999999981</v>
      </c>
      <c r="F218" s="190">
        <v>-4.9334193810580018E-2</v>
      </c>
      <c r="G218" s="47"/>
      <c r="H218" s="5"/>
      <c r="I218" s="5"/>
    </row>
    <row r="219" spans="2:9" ht="10.5" customHeight="1" x14ac:dyDescent="0.2">
      <c r="B219" s="33" t="s">
        <v>329</v>
      </c>
      <c r="C219" s="295">
        <v>4849777.6899999985</v>
      </c>
      <c r="D219" s="296">
        <v>91328.86000000003</v>
      </c>
      <c r="E219" s="296">
        <v>17545.280000000002</v>
      </c>
      <c r="F219" s="190">
        <v>-3.1482232437055058E-2</v>
      </c>
      <c r="G219" s="47"/>
      <c r="H219" s="5"/>
      <c r="I219" s="5"/>
    </row>
    <row r="220" spans="2:9" ht="10.5" customHeight="1" x14ac:dyDescent="0.2">
      <c r="B220" s="33" t="s">
        <v>330</v>
      </c>
      <c r="C220" s="295">
        <v>85524.830000000118</v>
      </c>
      <c r="D220" s="296">
        <v>18529.970000000005</v>
      </c>
      <c r="E220" s="296">
        <v>331.16999999999996</v>
      </c>
      <c r="F220" s="190">
        <v>7.0581135502982617E-2</v>
      </c>
      <c r="G220" s="47"/>
      <c r="H220" s="5"/>
      <c r="I220" s="5"/>
    </row>
    <row r="221" spans="2:9" ht="10.5" customHeight="1" x14ac:dyDescent="0.2">
      <c r="B221" s="33" t="s">
        <v>331</v>
      </c>
      <c r="C221" s="295">
        <v>943160.34999999963</v>
      </c>
      <c r="D221" s="296">
        <v>385756.75999999954</v>
      </c>
      <c r="E221" s="296">
        <v>4070.32</v>
      </c>
      <c r="F221" s="190">
        <v>-6.2285343473458821E-2</v>
      </c>
      <c r="G221" s="47"/>
      <c r="H221" s="5"/>
      <c r="I221" s="5"/>
    </row>
    <row r="222" spans="2:9" ht="10.5" customHeight="1" x14ac:dyDescent="0.2">
      <c r="B222" s="33" t="s">
        <v>105</v>
      </c>
      <c r="C222" s="295">
        <v>2636658.7199999988</v>
      </c>
      <c r="D222" s="296">
        <v>4451.3999999999996</v>
      </c>
      <c r="E222" s="296">
        <v>14125.74</v>
      </c>
      <c r="F222" s="190">
        <v>0.12508558765925737</v>
      </c>
      <c r="G222" s="47"/>
      <c r="H222" s="5"/>
      <c r="I222" s="5"/>
    </row>
    <row r="223" spans="2:9" ht="10.5" customHeight="1" x14ac:dyDescent="0.2">
      <c r="B223" s="16" t="s">
        <v>116</v>
      </c>
      <c r="C223" s="295">
        <v>581986.70999999973</v>
      </c>
      <c r="D223" s="296"/>
      <c r="E223" s="296">
        <v>5682.3000000000011</v>
      </c>
      <c r="F223" s="190">
        <v>-1.1812759912251947E-3</v>
      </c>
      <c r="G223" s="20"/>
      <c r="H223" s="5"/>
      <c r="I223" s="5"/>
    </row>
    <row r="224" spans="2:9" ht="10.5" customHeight="1" x14ac:dyDescent="0.2">
      <c r="B224" s="16" t="s">
        <v>117</v>
      </c>
      <c r="C224" s="295">
        <v>104710.23</v>
      </c>
      <c r="D224" s="296"/>
      <c r="E224" s="296">
        <v>302</v>
      </c>
      <c r="F224" s="190">
        <v>1.1565009646122171E-2</v>
      </c>
      <c r="G224" s="47"/>
      <c r="H224" s="5"/>
      <c r="I224" s="5"/>
    </row>
    <row r="225" spans="2:9" ht="10.5" customHeight="1" x14ac:dyDescent="0.2">
      <c r="B225" s="16" t="s">
        <v>118</v>
      </c>
      <c r="C225" s="295">
        <v>2483.25</v>
      </c>
      <c r="D225" s="296"/>
      <c r="E225" s="296"/>
      <c r="F225" s="190">
        <v>7.8534031413612926E-3</v>
      </c>
      <c r="G225" s="47"/>
      <c r="H225" s="5"/>
      <c r="I225" s="5"/>
    </row>
    <row r="226" spans="2:9" ht="10.5" customHeight="1" x14ac:dyDescent="0.2">
      <c r="B226" s="16" t="s">
        <v>100</v>
      </c>
      <c r="C226" s="295">
        <v>1216002.72</v>
      </c>
      <c r="D226" s="296"/>
      <c r="E226" s="296">
        <v>8373.6999999999989</v>
      </c>
      <c r="F226" s="190">
        <v>-4.1687742987469134E-2</v>
      </c>
      <c r="G226" s="47"/>
      <c r="H226" s="5"/>
      <c r="I226" s="5"/>
    </row>
    <row r="227" spans="2:9" ht="10.5" customHeight="1" x14ac:dyDescent="0.2">
      <c r="B227" s="16" t="s">
        <v>107</v>
      </c>
      <c r="C227" s="295">
        <v>89499.359999999957</v>
      </c>
      <c r="D227" s="296">
        <v>89499.359999999957</v>
      </c>
      <c r="E227" s="296">
        <v>465.15</v>
      </c>
      <c r="F227" s="190">
        <v>2.1006178050564372E-5</v>
      </c>
      <c r="G227" s="47"/>
      <c r="H227" s="5"/>
      <c r="I227" s="5"/>
    </row>
    <row r="228" spans="2:9" ht="10.5" customHeight="1" x14ac:dyDescent="0.2">
      <c r="B228" s="33" t="s">
        <v>110</v>
      </c>
      <c r="C228" s="289">
        <v>54641.539999999979</v>
      </c>
      <c r="D228" s="290">
        <v>54641.539999999979</v>
      </c>
      <c r="E228" s="290">
        <v>465.15</v>
      </c>
      <c r="F228" s="179">
        <v>-4.9182701250801819E-2</v>
      </c>
      <c r="G228" s="47"/>
      <c r="H228" s="5"/>
      <c r="I228" s="5"/>
    </row>
    <row r="229" spans="2:9" ht="10.5" customHeight="1" x14ac:dyDescent="0.2">
      <c r="B229" s="33" t="s">
        <v>109</v>
      </c>
      <c r="C229" s="295">
        <v>32307.819999999985</v>
      </c>
      <c r="D229" s="296">
        <v>32307.819999999985</v>
      </c>
      <c r="E229" s="296"/>
      <c r="F229" s="190">
        <v>6.3474032332977437E-2</v>
      </c>
      <c r="G229" s="47"/>
      <c r="H229" s="5"/>
      <c r="I229" s="5"/>
    </row>
    <row r="230" spans="2:9" ht="10.5" customHeight="1" x14ac:dyDescent="0.2">
      <c r="B230" s="33" t="s">
        <v>112</v>
      </c>
      <c r="C230" s="295">
        <v>2550</v>
      </c>
      <c r="D230" s="296">
        <v>2550</v>
      </c>
      <c r="E230" s="296"/>
      <c r="F230" s="190">
        <v>0.54545454545454541</v>
      </c>
      <c r="G230" s="47"/>
      <c r="H230" s="5"/>
      <c r="I230" s="5"/>
    </row>
    <row r="231" spans="2:9" ht="10.5" customHeight="1" x14ac:dyDescent="0.2">
      <c r="B231" s="33" t="s">
        <v>111</v>
      </c>
      <c r="C231" s="295"/>
      <c r="D231" s="296"/>
      <c r="E231" s="296"/>
      <c r="F231" s="190"/>
      <c r="G231" s="47"/>
      <c r="H231" s="5"/>
      <c r="I231" s="5"/>
    </row>
    <row r="232" spans="2:9" ht="10.5" customHeight="1" x14ac:dyDescent="0.2">
      <c r="B232" s="269" t="s">
        <v>254</v>
      </c>
      <c r="C232" s="295"/>
      <c r="D232" s="296"/>
      <c r="E232" s="296"/>
      <c r="F232" s="190"/>
      <c r="G232" s="47"/>
      <c r="H232" s="5"/>
      <c r="I232" s="5"/>
    </row>
    <row r="233" spans="2:9" ht="10.5" customHeight="1" x14ac:dyDescent="0.2">
      <c r="B233" s="16" t="s">
        <v>97</v>
      </c>
      <c r="C233" s="295"/>
      <c r="D233" s="296"/>
      <c r="E233" s="296"/>
      <c r="F233" s="190"/>
      <c r="G233" s="47"/>
      <c r="H233" s="5"/>
      <c r="I233" s="5"/>
    </row>
    <row r="234" spans="2:9" ht="10.5" customHeight="1" x14ac:dyDescent="0.2">
      <c r="B234" s="16" t="s">
        <v>103</v>
      </c>
      <c r="C234" s="295"/>
      <c r="D234" s="296"/>
      <c r="E234" s="296"/>
      <c r="F234" s="190"/>
      <c r="G234" s="47"/>
      <c r="H234" s="5"/>
      <c r="I234" s="5"/>
    </row>
    <row r="235" spans="2:9" ht="10.5" customHeight="1" x14ac:dyDescent="0.2">
      <c r="B235" s="16" t="s">
        <v>96</v>
      </c>
      <c r="C235" s="295"/>
      <c r="D235" s="296"/>
      <c r="E235" s="296"/>
      <c r="F235" s="190"/>
      <c r="G235" s="47"/>
      <c r="H235" s="5"/>
      <c r="I235" s="5"/>
    </row>
    <row r="236" spans="2:9" ht="10.5" customHeight="1" x14ac:dyDescent="0.2">
      <c r="B236" s="16" t="s">
        <v>115</v>
      </c>
      <c r="C236" s="295">
        <v>26350.209999999992</v>
      </c>
      <c r="D236" s="296"/>
      <c r="E236" s="296">
        <v>136.13999999999999</v>
      </c>
      <c r="F236" s="190">
        <v>-1.5398153372468415E-2</v>
      </c>
      <c r="G236" s="47"/>
      <c r="H236" s="5"/>
      <c r="I236" s="5"/>
    </row>
    <row r="237" spans="2:9" ht="10.5" customHeight="1" x14ac:dyDescent="0.2">
      <c r="B237" s="16" t="s">
        <v>114</v>
      </c>
      <c r="C237" s="295">
        <v>23357.579999999998</v>
      </c>
      <c r="D237" s="296"/>
      <c r="E237" s="296">
        <v>172.8</v>
      </c>
      <c r="F237" s="190">
        <v>-4.4259895607343669E-3</v>
      </c>
      <c r="G237" s="47"/>
      <c r="H237" s="5"/>
      <c r="I237" s="5"/>
    </row>
    <row r="238" spans="2:9" ht="10.5" customHeight="1" x14ac:dyDescent="0.2">
      <c r="B238" s="16" t="s">
        <v>123</v>
      </c>
      <c r="C238" s="295">
        <v>15644900.060000017</v>
      </c>
      <c r="D238" s="296">
        <v>5137.46</v>
      </c>
      <c r="E238" s="296">
        <v>106336.24000000003</v>
      </c>
      <c r="F238" s="190">
        <v>-3.1336219618158689E-2</v>
      </c>
      <c r="G238" s="47"/>
      <c r="H238" s="5"/>
      <c r="I238" s="5"/>
    </row>
    <row r="239" spans="2:9" ht="10.5" customHeight="1" x14ac:dyDescent="0.2">
      <c r="B239" s="16" t="s">
        <v>488</v>
      </c>
      <c r="C239" s="295"/>
      <c r="D239" s="296"/>
      <c r="E239" s="296"/>
      <c r="F239" s="190"/>
      <c r="G239" s="47"/>
      <c r="H239" s="5"/>
      <c r="I239" s="5"/>
    </row>
    <row r="240" spans="2:9" ht="10.5" customHeight="1" x14ac:dyDescent="0.2">
      <c r="B240" s="16" t="s">
        <v>95</v>
      </c>
      <c r="C240" s="295">
        <v>39425</v>
      </c>
      <c r="D240" s="296">
        <v>38372.519999999997</v>
      </c>
      <c r="E240" s="296">
        <v>36.800000000000004</v>
      </c>
      <c r="F240" s="190">
        <v>-7.5536575688991969E-2</v>
      </c>
      <c r="G240" s="47"/>
      <c r="H240" s="5"/>
      <c r="I240" s="5"/>
    </row>
    <row r="241" spans="1:9" s="486" customFormat="1" ht="10.5" customHeight="1" x14ac:dyDescent="0.2">
      <c r="A241" s="452"/>
      <c r="B241" s="563" t="s">
        <v>310</v>
      </c>
      <c r="C241" s="564"/>
      <c r="D241" s="565"/>
      <c r="E241" s="565"/>
      <c r="F241" s="566"/>
      <c r="G241" s="567"/>
    </row>
    <row r="242" spans="1:9" s="486" customFormat="1" ht="10.5" customHeight="1" x14ac:dyDescent="0.2">
      <c r="A242" s="452"/>
      <c r="B242" s="563" t="s">
        <v>311</v>
      </c>
      <c r="C242" s="564"/>
      <c r="D242" s="565"/>
      <c r="E242" s="565"/>
      <c r="F242" s="566"/>
      <c r="G242" s="567"/>
    </row>
    <row r="243" spans="1:9" s="486" customFormat="1" ht="10.5" customHeight="1" x14ac:dyDescent="0.2">
      <c r="A243" s="452"/>
      <c r="B243" s="563" t="s">
        <v>312</v>
      </c>
      <c r="C243" s="564"/>
      <c r="D243" s="565"/>
      <c r="E243" s="565"/>
      <c r="F243" s="566"/>
      <c r="G243" s="567"/>
    </row>
    <row r="244" spans="1:9" s="486" customFormat="1" ht="10.5" customHeight="1" x14ac:dyDescent="0.2">
      <c r="A244" s="452"/>
      <c r="B244" s="563" t="s">
        <v>313</v>
      </c>
      <c r="C244" s="564"/>
      <c r="D244" s="565"/>
      <c r="E244" s="565"/>
      <c r="F244" s="566"/>
      <c r="G244" s="567"/>
    </row>
    <row r="245" spans="1:9" ht="10.5" customHeight="1" x14ac:dyDescent="0.2">
      <c r="B245" s="16" t="s">
        <v>351</v>
      </c>
      <c r="C245" s="295"/>
      <c r="D245" s="296"/>
      <c r="E245" s="296"/>
      <c r="F245" s="190"/>
      <c r="G245" s="47"/>
      <c r="H245" s="5"/>
      <c r="I245" s="5"/>
    </row>
    <row r="246" spans="1:9" ht="10.5" customHeight="1" x14ac:dyDescent="0.2">
      <c r="B246" s="269" t="s">
        <v>412</v>
      </c>
      <c r="C246" s="295"/>
      <c r="D246" s="296"/>
      <c r="E246" s="296"/>
      <c r="F246" s="190"/>
      <c r="G246" s="47"/>
      <c r="H246" s="5"/>
      <c r="I246" s="5"/>
    </row>
    <row r="247" spans="1:9" ht="10.5" customHeight="1" x14ac:dyDescent="0.2">
      <c r="B247" s="16" t="s">
        <v>426</v>
      </c>
      <c r="C247" s="295">
        <v>267036.94000000006</v>
      </c>
      <c r="D247" s="296"/>
      <c r="E247" s="296">
        <v>1382.65</v>
      </c>
      <c r="F247" s="190">
        <v>0.20334338984960332</v>
      </c>
      <c r="G247" s="47"/>
      <c r="H247" s="5"/>
      <c r="I247" s="5"/>
    </row>
    <row r="248" spans="1:9" ht="10.5" customHeight="1" x14ac:dyDescent="0.2">
      <c r="B248" s="16" t="s">
        <v>444</v>
      </c>
      <c r="C248" s="295">
        <v>837961.19113500009</v>
      </c>
      <c r="D248" s="296"/>
      <c r="E248" s="296"/>
      <c r="F248" s="190">
        <v>-7.9366120313874244E-2</v>
      </c>
      <c r="G248" s="47"/>
      <c r="H248" s="5"/>
      <c r="I248" s="5"/>
    </row>
    <row r="249" spans="1:9" ht="10.5" customHeight="1" x14ac:dyDescent="0.2">
      <c r="B249" s="16" t="s">
        <v>94</v>
      </c>
      <c r="C249" s="295"/>
      <c r="D249" s="296"/>
      <c r="E249" s="296"/>
      <c r="F249" s="190"/>
      <c r="G249" s="47"/>
      <c r="H249" s="5"/>
      <c r="I249" s="5"/>
    </row>
    <row r="250" spans="1:9" ht="10.5" customHeight="1" x14ac:dyDescent="0.2">
      <c r="B250" s="16" t="s">
        <v>92</v>
      </c>
      <c r="C250" s="295">
        <v>538.36</v>
      </c>
      <c r="D250" s="296"/>
      <c r="E250" s="296"/>
      <c r="F250" s="190">
        <v>-5.7558994468174474E-2</v>
      </c>
      <c r="G250" s="47"/>
      <c r="H250" s="5"/>
      <c r="I250" s="5"/>
    </row>
    <row r="251" spans="1:9" ht="10.5" customHeight="1" x14ac:dyDescent="0.2">
      <c r="B251" s="16" t="s">
        <v>93</v>
      </c>
      <c r="C251" s="295">
        <v>220</v>
      </c>
      <c r="D251" s="296"/>
      <c r="E251" s="296"/>
      <c r="F251" s="190"/>
      <c r="G251" s="47"/>
      <c r="H251" s="5"/>
      <c r="I251" s="5"/>
    </row>
    <row r="252" spans="1:9" ht="10.5" customHeight="1" x14ac:dyDescent="0.2">
      <c r="B252" s="16" t="s">
        <v>91</v>
      </c>
      <c r="C252" s="295">
        <v>30</v>
      </c>
      <c r="D252" s="296"/>
      <c r="E252" s="296"/>
      <c r="F252" s="190"/>
      <c r="G252" s="47"/>
      <c r="H252" s="5"/>
      <c r="I252" s="5"/>
    </row>
    <row r="253" spans="1:9" ht="10.5" customHeight="1" x14ac:dyDescent="0.2">
      <c r="B253" s="16" t="s">
        <v>252</v>
      </c>
      <c r="C253" s="295"/>
      <c r="D253" s="296"/>
      <c r="E253" s="296"/>
      <c r="F253" s="190"/>
      <c r="G253" s="47"/>
      <c r="H253" s="5"/>
      <c r="I253" s="5"/>
    </row>
    <row r="254" spans="1:9" ht="10.5" customHeight="1" x14ac:dyDescent="0.2">
      <c r="B254" s="16" t="s">
        <v>177</v>
      </c>
      <c r="C254" s="295">
        <v>244064.44999999998</v>
      </c>
      <c r="D254" s="296">
        <v>36</v>
      </c>
      <c r="E254" s="296">
        <v>1851</v>
      </c>
      <c r="F254" s="190">
        <v>0.15818630742760842</v>
      </c>
      <c r="G254" s="47"/>
      <c r="H254" s="5"/>
      <c r="I254" s="5"/>
    </row>
    <row r="255" spans="1:9" ht="10.5" customHeight="1" x14ac:dyDescent="0.2">
      <c r="B255" s="16" t="s">
        <v>303</v>
      </c>
      <c r="C255" s="295"/>
      <c r="D255" s="296"/>
      <c r="E255" s="296"/>
      <c r="F255" s="190"/>
      <c r="G255" s="47"/>
      <c r="H255" s="5"/>
      <c r="I255" s="5"/>
    </row>
    <row r="256" spans="1:9" ht="13.5" customHeight="1" x14ac:dyDescent="0.2">
      <c r="B256" s="16" t="s">
        <v>382</v>
      </c>
      <c r="C256" s="295">
        <v>178508.3</v>
      </c>
      <c r="D256" s="296"/>
      <c r="E256" s="296">
        <v>1000</v>
      </c>
      <c r="F256" s="190">
        <v>-7.9035699766184186E-2</v>
      </c>
      <c r="G256" s="117"/>
      <c r="H256" s="5"/>
      <c r="I256" s="5"/>
    </row>
    <row r="257" spans="1:9" s="28" customFormat="1" ht="18.75" customHeight="1" x14ac:dyDescent="0.2">
      <c r="A257" s="24"/>
      <c r="B257" s="268" t="s">
        <v>255</v>
      </c>
      <c r="C257" s="295">
        <v>465593.59999999986</v>
      </c>
      <c r="D257" s="296">
        <v>439943.59999999986</v>
      </c>
      <c r="E257" s="296">
        <v>2557.36</v>
      </c>
      <c r="F257" s="190">
        <v>9.3750902401539271E-3</v>
      </c>
      <c r="G257" s="47"/>
      <c r="H257" s="5"/>
    </row>
    <row r="258" spans="1:9" s="28" customFormat="1" ht="15" customHeight="1" x14ac:dyDescent="0.2">
      <c r="A258" s="24"/>
      <c r="B258" s="16" t="s">
        <v>374</v>
      </c>
      <c r="C258" s="295">
        <v>2370</v>
      </c>
      <c r="D258" s="296"/>
      <c r="E258" s="296"/>
      <c r="F258" s="190">
        <v>0.21538461538461529</v>
      </c>
      <c r="G258" s="270"/>
      <c r="H258" s="271"/>
      <c r="I258" s="47"/>
    </row>
    <row r="259" spans="1:9" s="28" customFormat="1" ht="15" customHeight="1" x14ac:dyDescent="0.2">
      <c r="A259" s="24"/>
      <c r="B259" s="574" t="s">
        <v>460</v>
      </c>
      <c r="C259" s="295"/>
      <c r="D259" s="296"/>
      <c r="E259" s="296"/>
      <c r="F259" s="190"/>
      <c r="G259" s="270"/>
      <c r="H259" s="271"/>
      <c r="I259" s="47"/>
    </row>
    <row r="260" spans="1:9" s="28" customFormat="1" ht="15" customHeight="1" x14ac:dyDescent="0.2">
      <c r="A260" s="24"/>
      <c r="B260" s="16" t="s">
        <v>489</v>
      </c>
      <c r="C260" s="295"/>
      <c r="D260" s="296"/>
      <c r="E260" s="296"/>
      <c r="F260" s="190"/>
      <c r="G260" s="270"/>
      <c r="H260" s="271"/>
      <c r="I260" s="47"/>
    </row>
    <row r="261" spans="1:9" s="28" customFormat="1" ht="11.25" customHeight="1" x14ac:dyDescent="0.2">
      <c r="A261" s="24"/>
      <c r="B261" s="16" t="s">
        <v>99</v>
      </c>
      <c r="C261" s="295">
        <v>152094.03999999998</v>
      </c>
      <c r="D261" s="296">
        <v>4493.3</v>
      </c>
      <c r="E261" s="296">
        <v>1104</v>
      </c>
      <c r="F261" s="190">
        <v>7.5260890005903081E-2</v>
      </c>
      <c r="G261" s="266"/>
      <c r="H261" s="267"/>
      <c r="I261" s="47"/>
    </row>
    <row r="262" spans="1:9" s="28" customFormat="1" ht="11.25" customHeight="1" x14ac:dyDescent="0.2">
      <c r="A262" s="24"/>
      <c r="B262" s="16" t="s">
        <v>98</v>
      </c>
      <c r="C262" s="295"/>
      <c r="D262" s="296"/>
      <c r="E262" s="296"/>
      <c r="F262" s="180"/>
      <c r="G262" s="266"/>
      <c r="H262" s="267"/>
      <c r="I262" s="47"/>
    </row>
    <row r="263" spans="1:9" s="28" customFormat="1" ht="11.25" customHeight="1" x14ac:dyDescent="0.2">
      <c r="A263" s="24"/>
      <c r="B263" s="16" t="s">
        <v>250</v>
      </c>
      <c r="C263" s="295"/>
      <c r="D263" s="296"/>
      <c r="E263" s="296"/>
      <c r="F263" s="190"/>
      <c r="G263" s="266"/>
      <c r="H263" s="267"/>
      <c r="I263" s="47"/>
    </row>
    <row r="264" spans="1:9" s="28" customFormat="1" ht="11.25" customHeight="1" x14ac:dyDescent="0.2">
      <c r="A264" s="24"/>
      <c r="B264" s="263" t="s">
        <v>253</v>
      </c>
      <c r="C264" s="299">
        <v>46023630.421135008</v>
      </c>
      <c r="D264" s="300">
        <v>8100329.2700000042</v>
      </c>
      <c r="E264" s="300">
        <v>246417.89000000004</v>
      </c>
      <c r="F264" s="234">
        <v>-2.436211099113339E-2</v>
      </c>
      <c r="G264" s="266"/>
      <c r="H264" s="267"/>
      <c r="I264" s="47"/>
    </row>
    <row r="265" spans="1:9" ht="12" customHeight="1" x14ac:dyDescent="0.2">
      <c r="B265" s="265" t="s">
        <v>238</v>
      </c>
      <c r="C265" s="266"/>
      <c r="D265" s="266"/>
      <c r="E265" s="266"/>
      <c r="F265" s="266"/>
      <c r="G265" s="48"/>
      <c r="H265" s="48"/>
      <c r="I265" s="47"/>
    </row>
    <row r="266" spans="1:9" ht="15" customHeight="1" x14ac:dyDescent="0.2">
      <c r="B266" s="265" t="s">
        <v>249</v>
      </c>
      <c r="C266" s="266"/>
      <c r="D266" s="266"/>
      <c r="E266" s="266"/>
      <c r="F266" s="266"/>
      <c r="G266" s="8"/>
      <c r="H266" s="8"/>
      <c r="I266" s="8"/>
    </row>
    <row r="267" spans="1:9" ht="9.75" customHeight="1" x14ac:dyDescent="0.2">
      <c r="B267" s="265" t="s">
        <v>251</v>
      </c>
      <c r="C267" s="266"/>
      <c r="D267" s="266"/>
      <c r="E267" s="266"/>
      <c r="F267" s="266"/>
    </row>
    <row r="268" spans="1:9" ht="12" customHeight="1" x14ac:dyDescent="0.2">
      <c r="B268" s="265"/>
      <c r="C268" s="266"/>
      <c r="D268" s="266"/>
      <c r="E268" s="266"/>
      <c r="F268" s="266"/>
      <c r="G268" s="20"/>
      <c r="H268" s="5"/>
      <c r="I268" s="5"/>
    </row>
    <row r="269" spans="1:9" ht="9.75" customHeight="1" x14ac:dyDescent="0.2">
      <c r="B269" s="43"/>
      <c r="D269" s="48"/>
      <c r="E269" s="48"/>
      <c r="F269" s="48"/>
      <c r="G269" s="23"/>
      <c r="H269" s="5"/>
      <c r="I269" s="5"/>
    </row>
    <row r="270" spans="1:9" s="28" customFormat="1" ht="18" customHeight="1" x14ac:dyDescent="0.25">
      <c r="A270" s="24"/>
      <c r="B270" s="7" t="s">
        <v>288</v>
      </c>
      <c r="C270" s="8"/>
      <c r="D270" s="8"/>
      <c r="E270" s="8"/>
      <c r="F270" s="8"/>
      <c r="G270" s="27"/>
    </row>
    <row r="271" spans="1:9" x14ac:dyDescent="0.2">
      <c r="B271" s="9"/>
      <c r="C271" s="10" t="str">
        <f>$C$3</f>
        <v>PERIODE DU 1.1 AU 31.1.2024</v>
      </c>
      <c r="D271" s="11"/>
      <c r="G271" s="20"/>
      <c r="H271" s="5"/>
      <c r="I271" s="5"/>
    </row>
    <row r="272" spans="1:9" ht="12.75" x14ac:dyDescent="0.2">
      <c r="B272" s="12" t="str">
        <f>$B$4</f>
        <v xml:space="preserve">             II- ASSURANCE MATERNITE : DEPENSES en milliers d'euros</v>
      </c>
      <c r="C272" s="13"/>
      <c r="D272" s="13"/>
      <c r="E272" s="13"/>
      <c r="F272" s="14"/>
      <c r="G272" s="20"/>
      <c r="H272" s="5"/>
      <c r="I272" s="5"/>
    </row>
    <row r="273" spans="1:9" s="28" customFormat="1" ht="12" customHeight="1" x14ac:dyDescent="0.2">
      <c r="A273" s="54"/>
      <c r="B273" s="16" t="s">
        <v>4</v>
      </c>
      <c r="C273" s="18" t="s">
        <v>6</v>
      </c>
      <c r="D273" s="219" t="s">
        <v>3</v>
      </c>
      <c r="E273" s="219" t="s">
        <v>237</v>
      </c>
      <c r="F273" s="19" t="str">
        <f>CUMUL_Maladie_mnt!$H$5</f>
        <v>PCAP</v>
      </c>
      <c r="G273" s="27"/>
    </row>
    <row r="274" spans="1:9" ht="10.5" customHeight="1" x14ac:dyDescent="0.2">
      <c r="A274" s="2"/>
      <c r="B274" s="21"/>
      <c r="C274" s="44"/>
      <c r="D274" s="220" t="s">
        <v>241</v>
      </c>
      <c r="E274" s="220" t="s">
        <v>239</v>
      </c>
      <c r="F274" s="22" t="str">
        <f>CUMUL_Maladie_mnt!$H$6</f>
        <v>en %</v>
      </c>
      <c r="G274" s="20"/>
      <c r="H274" s="5"/>
      <c r="I274" s="5"/>
    </row>
    <row r="275" spans="1:9" ht="12.75" x14ac:dyDescent="0.2">
      <c r="A275" s="2"/>
      <c r="B275" s="52" t="s">
        <v>163</v>
      </c>
      <c r="C275" s="303"/>
      <c r="D275" s="304"/>
      <c r="E275" s="304"/>
      <c r="F275" s="237"/>
      <c r="G275" s="20"/>
      <c r="H275" s="5"/>
      <c r="I275" s="5"/>
    </row>
    <row r="276" spans="1:9" ht="10.5" customHeight="1" x14ac:dyDescent="0.2">
      <c r="A276" s="2"/>
      <c r="B276" s="16"/>
      <c r="C276" s="301"/>
      <c r="D276" s="302"/>
      <c r="E276" s="302"/>
      <c r="F276" s="239"/>
      <c r="G276" s="20"/>
      <c r="H276" s="5"/>
      <c r="I276" s="5"/>
    </row>
    <row r="277" spans="1:9" ht="10.5" customHeight="1" x14ac:dyDescent="0.2">
      <c r="A277" s="2"/>
      <c r="B277" s="31" t="s">
        <v>124</v>
      </c>
      <c r="C277" s="301"/>
      <c r="D277" s="302"/>
      <c r="E277" s="302"/>
      <c r="F277" s="239"/>
      <c r="G277" s="20"/>
      <c r="H277" s="5"/>
      <c r="I277" s="5"/>
    </row>
    <row r="278" spans="1:9" ht="10.5" customHeight="1" x14ac:dyDescent="0.2">
      <c r="A278" s="2"/>
      <c r="B278" s="37" t="s">
        <v>125</v>
      </c>
      <c r="C278" s="301">
        <v>1757791.1200000015</v>
      </c>
      <c r="D278" s="302">
        <v>41503.09999999986</v>
      </c>
      <c r="E278" s="302">
        <v>8348.27</v>
      </c>
      <c r="F278" s="239">
        <v>2.4256322086272597E-2</v>
      </c>
      <c r="G278" s="20"/>
      <c r="H278" s="5"/>
      <c r="I278" s="5"/>
    </row>
    <row r="279" spans="1:9" ht="10.5" customHeight="1" x14ac:dyDescent="0.2">
      <c r="A279" s="2"/>
      <c r="B279" s="37" t="s">
        <v>126</v>
      </c>
      <c r="C279" s="301">
        <v>4835.03</v>
      </c>
      <c r="D279" s="302"/>
      <c r="E279" s="302"/>
      <c r="F279" s="239">
        <v>-0.55382284246768121</v>
      </c>
      <c r="G279" s="20"/>
      <c r="H279" s="5"/>
      <c r="I279" s="5"/>
    </row>
    <row r="280" spans="1:9" ht="10.5" customHeight="1" x14ac:dyDescent="0.2">
      <c r="A280" s="2"/>
      <c r="B280" s="37" t="s">
        <v>127</v>
      </c>
      <c r="C280" s="301">
        <v>8261.4</v>
      </c>
      <c r="D280" s="302"/>
      <c r="E280" s="302"/>
      <c r="F280" s="239"/>
      <c r="G280" s="20"/>
      <c r="H280" s="5"/>
      <c r="I280" s="5"/>
    </row>
    <row r="281" spans="1:9" ht="10.5" customHeight="1" x14ac:dyDescent="0.2">
      <c r="A281" s="2"/>
      <c r="B281" s="37" t="s">
        <v>219</v>
      </c>
      <c r="C281" s="301">
        <v>343385.8</v>
      </c>
      <c r="D281" s="302"/>
      <c r="E281" s="302">
        <v>1078.55</v>
      </c>
      <c r="F281" s="239">
        <v>-7.4708595256326005E-2</v>
      </c>
      <c r="G281" s="20"/>
      <c r="H281" s="5"/>
      <c r="I281" s="5"/>
    </row>
    <row r="282" spans="1:9" ht="10.5" customHeight="1" x14ac:dyDescent="0.2">
      <c r="A282" s="2"/>
      <c r="B282" s="37" t="s">
        <v>130</v>
      </c>
      <c r="C282" s="301"/>
      <c r="D282" s="302"/>
      <c r="E282" s="302"/>
      <c r="F282" s="239"/>
      <c r="G282" s="20"/>
      <c r="H282" s="5"/>
      <c r="I282" s="5"/>
    </row>
    <row r="283" spans="1:9" s="28" customFormat="1" ht="10.5" customHeight="1" x14ac:dyDescent="0.2">
      <c r="A283" s="54"/>
      <c r="B283" s="16" t="s">
        <v>128</v>
      </c>
      <c r="C283" s="301"/>
      <c r="D283" s="302"/>
      <c r="E283" s="302"/>
      <c r="F283" s="239"/>
      <c r="G283" s="27"/>
      <c r="H283" s="5"/>
    </row>
    <row r="284" spans="1:9" s="28" customFormat="1" x14ac:dyDescent="0.2">
      <c r="A284" s="54"/>
      <c r="B284" s="16" t="s">
        <v>192</v>
      </c>
      <c r="C284" s="301"/>
      <c r="D284" s="302"/>
      <c r="E284" s="302"/>
      <c r="F284" s="239"/>
      <c r="G284" s="27"/>
      <c r="H284" s="5"/>
    </row>
    <row r="285" spans="1:9" s="28" customFormat="1" x14ac:dyDescent="0.2">
      <c r="A285" s="54"/>
      <c r="B285" s="37" t="s">
        <v>416</v>
      </c>
      <c r="C285" s="301">
        <v>117</v>
      </c>
      <c r="D285" s="302"/>
      <c r="E285" s="302"/>
      <c r="F285" s="239">
        <v>-0.26645768025078365</v>
      </c>
      <c r="G285" s="27"/>
      <c r="H285" s="5"/>
    </row>
    <row r="286" spans="1:9" s="28" customFormat="1" x14ac:dyDescent="0.2">
      <c r="A286" s="54"/>
      <c r="B286" s="574" t="s">
        <v>452</v>
      </c>
      <c r="C286" s="301"/>
      <c r="D286" s="302"/>
      <c r="E286" s="302"/>
      <c r="F286" s="239"/>
      <c r="G286" s="27"/>
      <c r="H286" s="5"/>
    </row>
    <row r="287" spans="1:9" s="28" customFormat="1" x14ac:dyDescent="0.2">
      <c r="A287" s="54"/>
      <c r="B287" s="574" t="s">
        <v>490</v>
      </c>
      <c r="C287" s="301"/>
      <c r="D287" s="302"/>
      <c r="E287" s="302"/>
      <c r="F287" s="239"/>
      <c r="G287" s="27"/>
      <c r="H287" s="5"/>
    </row>
    <row r="288" spans="1:9" ht="10.5" customHeight="1" x14ac:dyDescent="0.2">
      <c r="A288" s="2"/>
      <c r="B288" s="16" t="s">
        <v>424</v>
      </c>
      <c r="C288" s="301"/>
      <c r="D288" s="302"/>
      <c r="E288" s="302"/>
      <c r="F288" s="239"/>
      <c r="G288" s="20"/>
      <c r="H288" s="5"/>
      <c r="I288" s="5"/>
    </row>
    <row r="289" spans="1:9" ht="10.5" customHeight="1" x14ac:dyDescent="0.2">
      <c r="A289" s="2"/>
      <c r="B289" s="37" t="s">
        <v>178</v>
      </c>
      <c r="C289" s="301"/>
      <c r="D289" s="302"/>
      <c r="E289" s="302"/>
      <c r="F289" s="239"/>
      <c r="G289" s="20"/>
      <c r="H289" s="5"/>
      <c r="I289" s="5"/>
    </row>
    <row r="290" spans="1:9" ht="10.5" customHeight="1" x14ac:dyDescent="0.2">
      <c r="A290" s="2"/>
      <c r="B290" s="35" t="s">
        <v>131</v>
      </c>
      <c r="C290" s="303">
        <v>2114390.350000001</v>
      </c>
      <c r="D290" s="304">
        <v>41503.09999999986</v>
      </c>
      <c r="E290" s="304">
        <v>9426.82</v>
      </c>
      <c r="F290" s="237">
        <v>7.6104818197648694E-3</v>
      </c>
      <c r="G290" s="20"/>
      <c r="H290" s="5"/>
      <c r="I290" s="5"/>
    </row>
    <row r="291" spans="1:9" ht="10.5" customHeight="1" x14ac:dyDescent="0.2">
      <c r="A291" s="2"/>
      <c r="B291" s="31" t="s">
        <v>132</v>
      </c>
      <c r="C291" s="303"/>
      <c r="D291" s="304"/>
      <c r="E291" s="304"/>
      <c r="F291" s="237"/>
      <c r="G291" s="20"/>
      <c r="H291" s="5"/>
      <c r="I291" s="5"/>
    </row>
    <row r="292" spans="1:9" ht="10.5" customHeight="1" x14ac:dyDescent="0.2">
      <c r="A292" s="2"/>
      <c r="B292" s="37" t="s">
        <v>24</v>
      </c>
      <c r="C292" s="301">
        <v>692392.73000000289</v>
      </c>
      <c r="D292" s="302">
        <v>12322.610000000002</v>
      </c>
      <c r="E292" s="302">
        <v>3070.0200000000004</v>
      </c>
      <c r="F292" s="239">
        <v>-2.2829077829715549E-2</v>
      </c>
      <c r="G292" s="20"/>
      <c r="H292" s="5"/>
      <c r="I292" s="5"/>
    </row>
    <row r="293" spans="1:9" ht="10.5" customHeight="1" x14ac:dyDescent="0.2">
      <c r="A293" s="2"/>
      <c r="B293" s="37" t="s">
        <v>133</v>
      </c>
      <c r="C293" s="301">
        <v>821717.69000000099</v>
      </c>
      <c r="D293" s="302">
        <v>1046.95</v>
      </c>
      <c r="E293" s="302">
        <v>4995.88</v>
      </c>
      <c r="F293" s="239">
        <v>-6.5298212477337358E-2</v>
      </c>
      <c r="G293" s="20"/>
      <c r="H293" s="5"/>
      <c r="I293" s="5"/>
    </row>
    <row r="294" spans="1:9" ht="10.5" customHeight="1" x14ac:dyDescent="0.2">
      <c r="A294" s="2"/>
      <c r="B294" s="37" t="s">
        <v>134</v>
      </c>
      <c r="C294" s="301">
        <v>45032.350000000013</v>
      </c>
      <c r="D294" s="302">
        <v>39742.080000000009</v>
      </c>
      <c r="E294" s="302">
        <v>344.8</v>
      </c>
      <c r="F294" s="239">
        <v>-2.8718285629490414E-2</v>
      </c>
      <c r="G294" s="20"/>
      <c r="H294" s="5"/>
      <c r="I294" s="5"/>
    </row>
    <row r="295" spans="1:9" ht="10.5" customHeight="1" x14ac:dyDescent="0.2">
      <c r="A295" s="2"/>
      <c r="B295" s="37" t="s">
        <v>220</v>
      </c>
      <c r="C295" s="301">
        <v>4957.3999999999987</v>
      </c>
      <c r="D295" s="302">
        <v>112</v>
      </c>
      <c r="E295" s="302">
        <v>194.4</v>
      </c>
      <c r="F295" s="239">
        <v>-0.36714096413534891</v>
      </c>
      <c r="G295" s="20"/>
      <c r="H295" s="5"/>
      <c r="I295" s="5"/>
    </row>
    <row r="296" spans="1:9" s="562" customFormat="1" ht="16.5" customHeight="1" x14ac:dyDescent="0.2">
      <c r="A296" s="559"/>
      <c r="B296" s="553" t="s">
        <v>312</v>
      </c>
      <c r="C296" s="548"/>
      <c r="D296" s="560"/>
      <c r="E296" s="560"/>
      <c r="F296" s="549"/>
      <c r="G296" s="561"/>
      <c r="H296" s="486"/>
    </row>
    <row r="297" spans="1:9" s="28" customFormat="1" ht="16.5" customHeight="1" x14ac:dyDescent="0.2">
      <c r="A297" s="54"/>
      <c r="B297" s="16" t="s">
        <v>416</v>
      </c>
      <c r="C297" s="301"/>
      <c r="D297" s="302"/>
      <c r="E297" s="302"/>
      <c r="F297" s="239"/>
      <c r="G297" s="27"/>
      <c r="H297" s="5"/>
    </row>
    <row r="298" spans="1:9" s="28" customFormat="1" ht="16.5" customHeight="1" x14ac:dyDescent="0.2">
      <c r="A298" s="54"/>
      <c r="B298" s="574" t="s">
        <v>453</v>
      </c>
      <c r="C298" s="301"/>
      <c r="D298" s="302"/>
      <c r="E298" s="302"/>
      <c r="F298" s="239"/>
      <c r="G298" s="27"/>
      <c r="H298" s="5"/>
    </row>
    <row r="299" spans="1:9" s="28" customFormat="1" ht="16.5" hidden="1" customHeight="1" x14ac:dyDescent="0.2">
      <c r="A299" s="54"/>
      <c r="B299" s="574"/>
      <c r="C299" s="301"/>
      <c r="D299" s="302"/>
      <c r="E299" s="302"/>
      <c r="F299" s="239"/>
      <c r="G299" s="27"/>
      <c r="H299" s="5"/>
    </row>
    <row r="300" spans="1:9" ht="10.5" customHeight="1" x14ac:dyDescent="0.2">
      <c r="A300" s="2"/>
      <c r="B300" s="16" t="s">
        <v>424</v>
      </c>
      <c r="C300" s="301"/>
      <c r="D300" s="302"/>
      <c r="E300" s="302"/>
      <c r="F300" s="239"/>
      <c r="G300" s="20"/>
      <c r="H300" s="5"/>
      <c r="I300" s="5"/>
    </row>
    <row r="301" spans="1:9" ht="10.5" customHeight="1" x14ac:dyDescent="0.2">
      <c r="A301" s="2"/>
      <c r="B301" s="16" t="s">
        <v>178</v>
      </c>
      <c r="C301" s="301"/>
      <c r="D301" s="302"/>
      <c r="E301" s="302"/>
      <c r="F301" s="239"/>
      <c r="G301" s="20"/>
      <c r="H301" s="5"/>
      <c r="I301" s="5"/>
    </row>
    <row r="302" spans="1:9" s="28" customFormat="1" ht="10.5" customHeight="1" x14ac:dyDescent="0.2">
      <c r="A302" s="54"/>
      <c r="B302" s="35" t="s">
        <v>135</v>
      </c>
      <c r="C302" s="303">
        <v>1564100.1700000041</v>
      </c>
      <c r="D302" s="304">
        <v>53223.640000000014</v>
      </c>
      <c r="E302" s="304">
        <v>8605.1</v>
      </c>
      <c r="F302" s="237">
        <v>-4.737748000363895E-2</v>
      </c>
      <c r="G302" s="27"/>
      <c r="H302" s="5"/>
    </row>
    <row r="303" spans="1:9" ht="9.75" customHeight="1" x14ac:dyDescent="0.2">
      <c r="A303" s="2"/>
      <c r="B303" s="31" t="s">
        <v>136</v>
      </c>
      <c r="C303" s="303"/>
      <c r="D303" s="304"/>
      <c r="E303" s="304"/>
      <c r="F303" s="237"/>
      <c r="G303" s="20"/>
      <c r="H303" s="5"/>
      <c r="I303" s="5"/>
    </row>
    <row r="304" spans="1:9" s="28" customFormat="1" x14ac:dyDescent="0.2">
      <c r="A304" s="54"/>
      <c r="B304" s="37" t="s">
        <v>138</v>
      </c>
      <c r="C304" s="301">
        <v>8898.08</v>
      </c>
      <c r="D304" s="302">
        <v>860</v>
      </c>
      <c r="E304" s="302"/>
      <c r="F304" s="239">
        <v>0.18672712723392904</v>
      </c>
      <c r="G304" s="27"/>
      <c r="H304" s="5"/>
    </row>
    <row r="305" spans="1:9" x14ac:dyDescent="0.2">
      <c r="A305" s="2"/>
      <c r="B305" s="37" t="s">
        <v>221</v>
      </c>
      <c r="C305" s="301">
        <v>25</v>
      </c>
      <c r="D305" s="302"/>
      <c r="E305" s="302"/>
      <c r="F305" s="239"/>
      <c r="G305" s="20"/>
      <c r="H305" s="5"/>
      <c r="I305" s="5"/>
    </row>
    <row r="306" spans="1:9" s="28" customFormat="1" x14ac:dyDescent="0.2">
      <c r="A306" s="54"/>
      <c r="B306" s="16" t="s">
        <v>128</v>
      </c>
      <c r="C306" s="301"/>
      <c r="D306" s="302"/>
      <c r="E306" s="302"/>
      <c r="F306" s="239"/>
      <c r="G306" s="27"/>
      <c r="H306" s="5"/>
    </row>
    <row r="307" spans="1:9" s="28" customFormat="1" x14ac:dyDescent="0.2">
      <c r="A307" s="54"/>
      <c r="B307" s="16" t="s">
        <v>416</v>
      </c>
      <c r="C307" s="301"/>
      <c r="D307" s="302"/>
      <c r="E307" s="302"/>
      <c r="F307" s="239"/>
      <c r="G307" s="27"/>
      <c r="H307" s="5"/>
    </row>
    <row r="308" spans="1:9" ht="10.5" customHeight="1" x14ac:dyDescent="0.2">
      <c r="A308" s="2"/>
      <c r="B308" s="16" t="s">
        <v>436</v>
      </c>
      <c r="C308" s="303"/>
      <c r="D308" s="304"/>
      <c r="E308" s="304"/>
      <c r="F308" s="237"/>
      <c r="G308" s="20"/>
      <c r="H308" s="5"/>
      <c r="I308" s="5"/>
    </row>
    <row r="309" spans="1:9" ht="10.5" customHeight="1" x14ac:dyDescent="0.2">
      <c r="A309" s="2"/>
      <c r="B309" s="574" t="s">
        <v>454</v>
      </c>
      <c r="C309" s="303"/>
      <c r="D309" s="304"/>
      <c r="E309" s="304"/>
      <c r="F309" s="237"/>
      <c r="G309" s="20"/>
      <c r="H309" s="5"/>
      <c r="I309" s="5"/>
    </row>
    <row r="310" spans="1:9" ht="10.5" hidden="1" customHeight="1" x14ac:dyDescent="0.2">
      <c r="A310" s="2"/>
      <c r="B310" s="574"/>
      <c r="C310" s="303"/>
      <c r="D310" s="304"/>
      <c r="E310" s="304"/>
      <c r="F310" s="237"/>
      <c r="G310" s="20"/>
      <c r="H310" s="5"/>
      <c r="I310" s="5"/>
    </row>
    <row r="311" spans="1:9" s="57" customFormat="1" ht="10.5" customHeight="1" x14ac:dyDescent="0.2">
      <c r="A311" s="6"/>
      <c r="B311" s="16" t="s">
        <v>178</v>
      </c>
      <c r="C311" s="301"/>
      <c r="D311" s="302"/>
      <c r="E311" s="302"/>
      <c r="F311" s="239"/>
      <c r="G311" s="56"/>
      <c r="H311" s="5"/>
    </row>
    <row r="312" spans="1:9" s="57" customFormat="1" ht="10.5" customHeight="1" x14ac:dyDescent="0.2">
      <c r="A312" s="6"/>
      <c r="B312" s="16" t="s">
        <v>356</v>
      </c>
      <c r="C312" s="303"/>
      <c r="D312" s="304"/>
      <c r="E312" s="304"/>
      <c r="F312" s="237"/>
      <c r="G312" s="56"/>
      <c r="H312" s="5"/>
    </row>
    <row r="313" spans="1:9" s="57" customFormat="1" ht="10.5" customHeight="1" x14ac:dyDescent="0.2">
      <c r="A313" s="6"/>
      <c r="B313" s="35" t="s">
        <v>137</v>
      </c>
      <c r="C313" s="303">
        <v>8923.08</v>
      </c>
      <c r="D313" s="304">
        <v>860</v>
      </c>
      <c r="E313" s="304"/>
      <c r="F313" s="237">
        <v>0.15914263445050669</v>
      </c>
      <c r="G313" s="56"/>
      <c r="H313" s="5"/>
    </row>
    <row r="314" spans="1:9" s="57" customFormat="1" ht="10.5" customHeight="1" x14ac:dyDescent="0.2">
      <c r="A314" s="6"/>
      <c r="B314" s="31" t="s">
        <v>141</v>
      </c>
      <c r="C314" s="303"/>
      <c r="D314" s="304"/>
      <c r="E314" s="304"/>
      <c r="F314" s="237"/>
      <c r="G314" s="56"/>
      <c r="H314" s="5"/>
    </row>
    <row r="315" spans="1:9" s="57" customFormat="1" x14ac:dyDescent="0.2">
      <c r="A315" s="6"/>
      <c r="B315" s="37" t="s">
        <v>151</v>
      </c>
      <c r="C315" s="301">
        <v>20878.790000000005</v>
      </c>
      <c r="D315" s="302"/>
      <c r="E315" s="302">
        <v>61.620000000000005</v>
      </c>
      <c r="F315" s="239">
        <v>3.4921196692025314E-2</v>
      </c>
      <c r="G315" s="56"/>
    </row>
    <row r="316" spans="1:9" s="60" customFormat="1" ht="14.25" customHeight="1" x14ac:dyDescent="0.2">
      <c r="A316" s="24"/>
      <c r="B316" s="16" t="s">
        <v>222</v>
      </c>
      <c r="C316" s="301"/>
      <c r="D316" s="302"/>
      <c r="E316" s="302"/>
      <c r="F316" s="239"/>
      <c r="G316" s="59"/>
    </row>
    <row r="317" spans="1:9" s="60" customFormat="1" ht="14.25" customHeight="1" x14ac:dyDescent="0.2">
      <c r="A317" s="24"/>
      <c r="B317" s="16" t="s">
        <v>128</v>
      </c>
      <c r="C317" s="306"/>
      <c r="D317" s="307"/>
      <c r="E317" s="307"/>
      <c r="F317" s="182"/>
      <c r="G317" s="59"/>
    </row>
    <row r="318" spans="1:9" s="57" customFormat="1" ht="10.5" customHeight="1" x14ac:dyDescent="0.2">
      <c r="A318" s="6"/>
      <c r="B318" s="16" t="s">
        <v>427</v>
      </c>
      <c r="C318" s="306"/>
      <c r="D318" s="307"/>
      <c r="E318" s="307"/>
      <c r="F318" s="182"/>
      <c r="G318" s="56"/>
      <c r="H318" s="5"/>
    </row>
    <row r="319" spans="1:9" s="57" customFormat="1" ht="10.5" hidden="1" customHeight="1" x14ac:dyDescent="0.2">
      <c r="A319" s="6"/>
      <c r="B319" s="16"/>
      <c r="C319" s="306"/>
      <c r="D319" s="307"/>
      <c r="E319" s="307"/>
      <c r="F319" s="182"/>
      <c r="G319" s="56"/>
      <c r="H319" s="5"/>
    </row>
    <row r="320" spans="1:9" s="57" customFormat="1" ht="10.5" customHeight="1" x14ac:dyDescent="0.2">
      <c r="A320" s="6"/>
      <c r="B320" s="574" t="s">
        <v>455</v>
      </c>
      <c r="C320" s="306"/>
      <c r="D320" s="307"/>
      <c r="E320" s="307"/>
      <c r="F320" s="182"/>
      <c r="G320" s="56"/>
      <c r="H320" s="5"/>
    </row>
    <row r="321" spans="1:9" s="57" customFormat="1" ht="10.5" hidden="1" customHeight="1" x14ac:dyDescent="0.2">
      <c r="A321" s="6"/>
      <c r="B321" s="574"/>
      <c r="C321" s="306"/>
      <c r="D321" s="307"/>
      <c r="E321" s="307"/>
      <c r="F321" s="182"/>
      <c r="G321" s="56"/>
      <c r="H321" s="5"/>
    </row>
    <row r="322" spans="1:9" s="57" customFormat="1" ht="10.5" customHeight="1" x14ac:dyDescent="0.2">
      <c r="A322" s="6"/>
      <c r="B322" s="16" t="s">
        <v>424</v>
      </c>
      <c r="C322" s="306"/>
      <c r="D322" s="307"/>
      <c r="E322" s="307"/>
      <c r="F322" s="182"/>
      <c r="G322" s="56"/>
      <c r="H322" s="5"/>
    </row>
    <row r="323" spans="1:9" s="57" customFormat="1" ht="10.5" customHeight="1" x14ac:dyDescent="0.2">
      <c r="A323" s="6"/>
      <c r="B323" s="16" t="s">
        <v>178</v>
      </c>
      <c r="C323" s="306"/>
      <c r="D323" s="307"/>
      <c r="E323" s="307"/>
      <c r="F323" s="182"/>
      <c r="G323" s="56"/>
      <c r="H323" s="5"/>
    </row>
    <row r="324" spans="1:9" s="60" customFormat="1" ht="10.5" customHeight="1" x14ac:dyDescent="0.2">
      <c r="A324" s="24"/>
      <c r="B324" s="35" t="s">
        <v>142</v>
      </c>
      <c r="C324" s="308">
        <v>20878.790000000005</v>
      </c>
      <c r="D324" s="309"/>
      <c r="E324" s="309">
        <v>61.620000000000005</v>
      </c>
      <c r="F324" s="183">
        <v>3.4921196692025314E-2</v>
      </c>
      <c r="G324" s="59"/>
      <c r="H324" s="5"/>
    </row>
    <row r="325" spans="1:9" s="57" customFormat="1" ht="12" x14ac:dyDescent="0.2">
      <c r="A325" s="6"/>
      <c r="B325" s="31" t="s">
        <v>139</v>
      </c>
      <c r="C325" s="308"/>
      <c r="D325" s="309"/>
      <c r="E325" s="309"/>
      <c r="F325" s="183"/>
      <c r="G325" s="56"/>
    </row>
    <row r="326" spans="1:9" s="60" customFormat="1" ht="17.25" customHeight="1" x14ac:dyDescent="0.2">
      <c r="A326" s="24"/>
      <c r="B326" s="37" t="s">
        <v>140</v>
      </c>
      <c r="C326" s="306">
        <v>40.65</v>
      </c>
      <c r="D326" s="307"/>
      <c r="E326" s="307"/>
      <c r="F326" s="182"/>
      <c r="G326" s="59"/>
    </row>
    <row r="327" spans="1:9" s="60" customFormat="1" ht="11.25" customHeight="1" x14ac:dyDescent="0.2">
      <c r="A327" s="24"/>
      <c r="B327" s="37" t="s">
        <v>179</v>
      </c>
      <c r="C327" s="306">
        <v>484.65</v>
      </c>
      <c r="D327" s="307"/>
      <c r="E327" s="307"/>
      <c r="F327" s="182">
        <v>0.20105570975416343</v>
      </c>
      <c r="G327" s="59"/>
    </row>
    <row r="328" spans="1:9" s="57" customFormat="1" ht="10.5" customHeight="1" x14ac:dyDescent="0.2">
      <c r="A328" s="6"/>
      <c r="B328" s="37" t="s">
        <v>223</v>
      </c>
      <c r="C328" s="306"/>
      <c r="D328" s="307"/>
      <c r="E328" s="307"/>
      <c r="F328" s="182"/>
      <c r="G328" s="56"/>
      <c r="H328" s="5"/>
    </row>
    <row r="329" spans="1:9" s="57" customFormat="1" ht="10.5" hidden="1" customHeight="1" x14ac:dyDescent="0.2">
      <c r="A329" s="6"/>
      <c r="B329" s="16"/>
      <c r="C329" s="306"/>
      <c r="D329" s="307"/>
      <c r="E329" s="307"/>
      <c r="F329" s="182"/>
      <c r="G329" s="56"/>
      <c r="H329" s="5"/>
    </row>
    <row r="330" spans="1:9" s="57" customFormat="1" ht="10.5" customHeight="1" x14ac:dyDescent="0.2">
      <c r="A330" s="6"/>
      <c r="B330" s="574" t="s">
        <v>456</v>
      </c>
      <c r="C330" s="306"/>
      <c r="D330" s="307"/>
      <c r="E330" s="307"/>
      <c r="F330" s="182"/>
      <c r="G330" s="56"/>
      <c r="H330" s="5"/>
    </row>
    <row r="331" spans="1:9" s="57" customFormat="1" ht="10.5" customHeight="1" x14ac:dyDescent="0.2">
      <c r="A331" s="6"/>
      <c r="B331" s="37" t="s">
        <v>424</v>
      </c>
      <c r="C331" s="306"/>
      <c r="D331" s="307"/>
      <c r="E331" s="307"/>
      <c r="F331" s="182"/>
      <c r="G331" s="56"/>
      <c r="H331" s="5"/>
    </row>
    <row r="332" spans="1:9" ht="9.75" customHeight="1" x14ac:dyDescent="0.2">
      <c r="A332" s="2"/>
      <c r="B332" s="37" t="s">
        <v>178</v>
      </c>
      <c r="C332" s="306"/>
      <c r="D332" s="307"/>
      <c r="E332" s="307"/>
      <c r="F332" s="182"/>
      <c r="G332" s="20"/>
      <c r="H332" s="5"/>
      <c r="I332" s="5"/>
    </row>
    <row r="333" spans="1:9" s="63" customFormat="1" ht="14.25" customHeight="1" x14ac:dyDescent="0.2">
      <c r="A333" s="61"/>
      <c r="B333" s="35" t="s">
        <v>143</v>
      </c>
      <c r="C333" s="308">
        <v>525.29999999999995</v>
      </c>
      <c r="D333" s="309"/>
      <c r="E333" s="309"/>
      <c r="F333" s="183">
        <v>0.26948452113390853</v>
      </c>
      <c r="G333" s="62"/>
    </row>
    <row r="334" spans="1:9" s="63" customFormat="1" ht="14.25" customHeight="1" x14ac:dyDescent="0.2">
      <c r="A334" s="61"/>
      <c r="B334" s="31" t="s">
        <v>466</v>
      </c>
      <c r="C334" s="308"/>
      <c r="D334" s="309"/>
      <c r="E334" s="309"/>
      <c r="F334" s="183"/>
      <c r="G334" s="62"/>
    </row>
    <row r="335" spans="1:9" s="63" customFormat="1" ht="14.25" customHeight="1" x14ac:dyDescent="0.2">
      <c r="A335" s="61"/>
      <c r="B335" s="37" t="s">
        <v>468</v>
      </c>
      <c r="C335" s="308">
        <v>7200</v>
      </c>
      <c r="D335" s="309"/>
      <c r="E335" s="309"/>
      <c r="F335" s="183">
        <v>-0.35368043087971279</v>
      </c>
      <c r="G335" s="62"/>
    </row>
    <row r="336" spans="1:9" s="63" customFormat="1" ht="14.25" customHeight="1" x14ac:dyDescent="0.2">
      <c r="A336" s="61"/>
      <c r="B336" s="35" t="s">
        <v>467</v>
      </c>
      <c r="C336" s="306">
        <v>7200</v>
      </c>
      <c r="D336" s="307"/>
      <c r="E336" s="307"/>
      <c r="F336" s="182">
        <v>-0.35368043087971279</v>
      </c>
      <c r="G336" s="62"/>
    </row>
    <row r="337" spans="1:8" s="60" customFormat="1" ht="16.5" customHeight="1" x14ac:dyDescent="0.2">
      <c r="A337" s="24"/>
      <c r="B337" s="31" t="s">
        <v>122</v>
      </c>
      <c r="C337" s="308"/>
      <c r="D337" s="309"/>
      <c r="E337" s="309"/>
      <c r="F337" s="183"/>
      <c r="G337" s="59"/>
      <c r="H337" s="5"/>
    </row>
    <row r="338" spans="1:8" s="60" customFormat="1" ht="14.25" customHeight="1" x14ac:dyDescent="0.2">
      <c r="A338" s="24"/>
      <c r="B338" s="37" t="s">
        <v>144</v>
      </c>
      <c r="C338" s="306">
        <v>610.32000000000016</v>
      </c>
      <c r="D338" s="307"/>
      <c r="E338" s="307"/>
      <c r="F338" s="182">
        <v>-0.2203272908442877</v>
      </c>
      <c r="G338" s="59"/>
      <c r="H338" s="5"/>
    </row>
    <row r="339" spans="1:8" s="57" customFormat="1" ht="10.5" customHeight="1" x14ac:dyDescent="0.2">
      <c r="A339" s="6"/>
      <c r="B339" s="37" t="s">
        <v>224</v>
      </c>
      <c r="C339" s="306">
        <v>149.61000000000001</v>
      </c>
      <c r="D339" s="307"/>
      <c r="E339" s="307"/>
      <c r="F339" s="182">
        <v>0.80513996138996125</v>
      </c>
      <c r="G339" s="56"/>
      <c r="H339" s="5"/>
    </row>
    <row r="340" spans="1:8" s="57" customFormat="1" ht="10.5" hidden="1" customHeight="1" x14ac:dyDescent="0.2">
      <c r="A340" s="6"/>
      <c r="B340" s="37"/>
      <c r="C340" s="306"/>
      <c r="D340" s="307"/>
      <c r="E340" s="307"/>
      <c r="F340" s="182"/>
      <c r="G340" s="56"/>
      <c r="H340" s="5"/>
    </row>
    <row r="341" spans="1:8" s="57" customFormat="1" ht="10.5" customHeight="1" x14ac:dyDescent="0.2">
      <c r="A341" s="6"/>
      <c r="B341" s="37" t="s">
        <v>424</v>
      </c>
      <c r="C341" s="306"/>
      <c r="D341" s="307"/>
      <c r="E341" s="307"/>
      <c r="F341" s="182"/>
      <c r="G341" s="56"/>
      <c r="H341" s="5"/>
    </row>
    <row r="342" spans="1:8" s="57" customFormat="1" ht="10.5" customHeight="1" x14ac:dyDescent="0.2">
      <c r="A342" s="6"/>
      <c r="B342" s="35" t="s">
        <v>120</v>
      </c>
      <c r="C342" s="301">
        <v>759.93000000000018</v>
      </c>
      <c r="D342" s="302"/>
      <c r="E342" s="302"/>
      <c r="F342" s="239">
        <v>-0.12214816269479134</v>
      </c>
      <c r="G342" s="56"/>
      <c r="H342" s="5"/>
    </row>
    <row r="343" spans="1:8" s="57" customFormat="1" ht="14.25" customHeight="1" x14ac:dyDescent="0.2">
      <c r="A343" s="6"/>
      <c r="B343" s="31" t="s">
        <v>244</v>
      </c>
      <c r="C343" s="308"/>
      <c r="D343" s="309"/>
      <c r="E343" s="309"/>
      <c r="F343" s="183"/>
      <c r="G343" s="56"/>
      <c r="H343" s="5"/>
    </row>
    <row r="344" spans="1:8" s="57" customFormat="1" ht="10.5" customHeight="1" x14ac:dyDescent="0.2">
      <c r="A344" s="6"/>
      <c r="B344" s="37" t="s">
        <v>144</v>
      </c>
      <c r="C344" s="306"/>
      <c r="D344" s="307"/>
      <c r="E344" s="307"/>
      <c r="F344" s="182"/>
      <c r="G344" s="56"/>
      <c r="H344" s="5"/>
    </row>
    <row r="345" spans="1:8" s="57" customFormat="1" ht="10.5" customHeight="1" x14ac:dyDescent="0.2">
      <c r="A345" s="6"/>
      <c r="B345" s="37" t="s">
        <v>125</v>
      </c>
      <c r="C345" s="306">
        <v>22245.68999999997</v>
      </c>
      <c r="D345" s="307"/>
      <c r="E345" s="307">
        <v>41.28</v>
      </c>
      <c r="F345" s="182">
        <v>0.31488376244283778</v>
      </c>
      <c r="G345" s="56"/>
      <c r="H345" s="5"/>
    </row>
    <row r="346" spans="1:8" s="57" customFormat="1" ht="10.5" customHeight="1" x14ac:dyDescent="0.2">
      <c r="A346" s="6"/>
      <c r="B346" s="37" t="s">
        <v>126</v>
      </c>
      <c r="C346" s="306">
        <v>9.85</v>
      </c>
      <c r="D346" s="307"/>
      <c r="E346" s="307"/>
      <c r="F346" s="182"/>
      <c r="G346" s="56"/>
      <c r="H346" s="5"/>
    </row>
    <row r="347" spans="1:8" s="57" customFormat="1" ht="10.5" customHeight="1" x14ac:dyDescent="0.2">
      <c r="A347" s="6"/>
      <c r="B347" s="37" t="s">
        <v>127</v>
      </c>
      <c r="C347" s="306">
        <v>137</v>
      </c>
      <c r="D347" s="307"/>
      <c r="E347" s="307"/>
      <c r="F347" s="182">
        <v>0.61176470588235299</v>
      </c>
      <c r="G347" s="56"/>
      <c r="H347" s="5"/>
    </row>
    <row r="348" spans="1:8" s="57" customFormat="1" ht="10.5" customHeight="1" x14ac:dyDescent="0.2">
      <c r="A348" s="6"/>
      <c r="B348" s="37" t="s">
        <v>133</v>
      </c>
      <c r="C348" s="306">
        <v>3649.62</v>
      </c>
      <c r="D348" s="307"/>
      <c r="E348" s="307"/>
      <c r="F348" s="182">
        <v>-0.18763925646784396</v>
      </c>
      <c r="G348" s="56"/>
      <c r="H348" s="5"/>
    </row>
    <row r="349" spans="1:8" s="57" customFormat="1" ht="10.5" customHeight="1" x14ac:dyDescent="0.2">
      <c r="A349" s="6"/>
      <c r="B349" s="37" t="s">
        <v>134</v>
      </c>
      <c r="C349" s="306"/>
      <c r="D349" s="307"/>
      <c r="E349" s="307"/>
      <c r="F349" s="182"/>
      <c r="G349" s="56"/>
      <c r="H349" s="5"/>
    </row>
    <row r="350" spans="1:8" s="57" customFormat="1" ht="11.25" customHeight="1" x14ac:dyDescent="0.2">
      <c r="A350" s="6"/>
      <c r="B350" s="37" t="s">
        <v>24</v>
      </c>
      <c r="C350" s="306">
        <v>1604.9700000000005</v>
      </c>
      <c r="D350" s="307"/>
      <c r="E350" s="307"/>
      <c r="F350" s="182">
        <v>5.010501246409671E-2</v>
      </c>
      <c r="G350" s="56"/>
      <c r="H350" s="5"/>
    </row>
    <row r="351" spans="1:8" s="57" customFormat="1" ht="11.25" customHeight="1" x14ac:dyDescent="0.2">
      <c r="A351" s="6"/>
      <c r="B351" s="37" t="s">
        <v>138</v>
      </c>
      <c r="C351" s="306">
        <v>30.25</v>
      </c>
      <c r="D351" s="307"/>
      <c r="E351" s="307"/>
      <c r="F351" s="182"/>
      <c r="G351" s="56"/>
      <c r="H351" s="5"/>
    </row>
    <row r="352" spans="1:8" s="57" customFormat="1" ht="10.5" customHeight="1" x14ac:dyDescent="0.2">
      <c r="A352" s="6"/>
      <c r="B352" s="37" t="s">
        <v>151</v>
      </c>
      <c r="C352" s="306">
        <v>18145.739999999991</v>
      </c>
      <c r="D352" s="307"/>
      <c r="E352" s="307">
        <v>48.8</v>
      </c>
      <c r="F352" s="182">
        <v>-7.7135508821147392E-2</v>
      </c>
      <c r="G352" s="56"/>
      <c r="H352" s="5"/>
    </row>
    <row r="353" spans="1:8" s="57" customFormat="1" ht="11.25" customHeight="1" x14ac:dyDescent="0.2">
      <c r="A353" s="6"/>
      <c r="B353" s="37" t="s">
        <v>140</v>
      </c>
      <c r="C353" s="306"/>
      <c r="D353" s="307"/>
      <c r="E353" s="307"/>
      <c r="F353" s="182"/>
      <c r="G353" s="56"/>
    </row>
    <row r="354" spans="1:8" s="60" customFormat="1" ht="12.75" customHeight="1" x14ac:dyDescent="0.2">
      <c r="A354" s="24"/>
      <c r="B354" s="37" t="s">
        <v>129</v>
      </c>
      <c r="C354" s="306">
        <v>6603.2399999999989</v>
      </c>
      <c r="D354" s="307"/>
      <c r="E354" s="307">
        <v>5</v>
      </c>
      <c r="F354" s="182">
        <v>6.422680761290267E-2</v>
      </c>
      <c r="G354" s="59"/>
      <c r="H354" s="5"/>
    </row>
    <row r="355" spans="1:8" s="60" customFormat="1" ht="13.5" customHeight="1" x14ac:dyDescent="0.2">
      <c r="A355" s="24"/>
      <c r="B355" s="16" t="s">
        <v>416</v>
      </c>
      <c r="C355" s="306"/>
      <c r="D355" s="307"/>
      <c r="E355" s="307"/>
      <c r="F355" s="182"/>
      <c r="G355" s="59"/>
    </row>
    <row r="356" spans="1:8" s="60" customFormat="1" ht="13.5" customHeight="1" x14ac:dyDescent="0.2">
      <c r="A356" s="24"/>
      <c r="B356" s="16" t="s">
        <v>427</v>
      </c>
      <c r="C356" s="306"/>
      <c r="D356" s="307"/>
      <c r="E356" s="307"/>
      <c r="F356" s="182"/>
      <c r="G356" s="59"/>
    </row>
    <row r="357" spans="1:8" s="558" customFormat="1" ht="10.5" customHeight="1" x14ac:dyDescent="0.2">
      <c r="A357" s="489"/>
      <c r="B357" s="553" t="s">
        <v>312</v>
      </c>
      <c r="C357" s="554"/>
      <c r="D357" s="555"/>
      <c r="E357" s="555"/>
      <c r="F357" s="556"/>
      <c r="G357" s="557"/>
      <c r="H357" s="486"/>
    </row>
    <row r="358" spans="1:8" s="60" customFormat="1" ht="10.5" customHeight="1" x14ac:dyDescent="0.2">
      <c r="A358" s="24"/>
      <c r="B358" s="37" t="s">
        <v>179</v>
      </c>
      <c r="C358" s="306"/>
      <c r="D358" s="307"/>
      <c r="E358" s="307"/>
      <c r="F358" s="182"/>
      <c r="G358" s="59"/>
      <c r="H358" s="5"/>
    </row>
    <row r="359" spans="1:8" s="60" customFormat="1" ht="10.5" customHeight="1" x14ac:dyDescent="0.2">
      <c r="A359" s="24"/>
      <c r="B359" s="37" t="s">
        <v>468</v>
      </c>
      <c r="C359" s="306">
        <v>80</v>
      </c>
      <c r="D359" s="307"/>
      <c r="E359" s="307"/>
      <c r="F359" s="182">
        <v>0.14285714285714279</v>
      </c>
      <c r="G359" s="59"/>
      <c r="H359" s="5"/>
    </row>
    <row r="360" spans="1:8" s="60" customFormat="1" ht="10.5" customHeight="1" x14ac:dyDescent="0.2">
      <c r="A360" s="24"/>
      <c r="B360" s="575" t="s">
        <v>460</v>
      </c>
      <c r="C360" s="306"/>
      <c r="D360" s="307"/>
      <c r="E360" s="307"/>
      <c r="F360" s="182"/>
      <c r="G360" s="59"/>
      <c r="H360" s="5"/>
    </row>
    <row r="361" spans="1:8" s="60" customFormat="1" ht="10.5" customHeight="1" x14ac:dyDescent="0.2">
      <c r="A361" s="24"/>
      <c r="B361" s="575" t="s">
        <v>490</v>
      </c>
      <c r="C361" s="306"/>
      <c r="D361" s="307"/>
      <c r="E361" s="307"/>
      <c r="F361" s="182"/>
      <c r="G361" s="59"/>
      <c r="H361" s="5"/>
    </row>
    <row r="362" spans="1:8" s="60" customFormat="1" ht="10.5" customHeight="1" x14ac:dyDescent="0.2">
      <c r="A362" s="24"/>
      <c r="B362" s="37" t="s">
        <v>424</v>
      </c>
      <c r="C362" s="306"/>
      <c r="D362" s="307"/>
      <c r="E362" s="307"/>
      <c r="F362" s="182"/>
      <c r="G362" s="59"/>
      <c r="H362" s="5"/>
    </row>
    <row r="363" spans="1:8" s="60" customFormat="1" ht="10.5" customHeight="1" x14ac:dyDescent="0.2">
      <c r="A363" s="24"/>
      <c r="B363" s="37" t="s">
        <v>178</v>
      </c>
      <c r="C363" s="308"/>
      <c r="D363" s="309"/>
      <c r="E363" s="309"/>
      <c r="F363" s="183"/>
      <c r="G363" s="59"/>
      <c r="H363" s="5"/>
    </row>
    <row r="364" spans="1:8" s="60" customFormat="1" ht="10.5" customHeight="1" x14ac:dyDescent="0.2">
      <c r="A364" s="24"/>
      <c r="B364" s="35" t="s">
        <v>246</v>
      </c>
      <c r="C364" s="308">
        <v>52506.359999999964</v>
      </c>
      <c r="D364" s="309"/>
      <c r="E364" s="309">
        <v>95.08</v>
      </c>
      <c r="F364" s="183">
        <v>7.0197033039401502E-2</v>
      </c>
      <c r="G364" s="56"/>
      <c r="H364" s="5"/>
    </row>
    <row r="365" spans="1:8" s="57" customFormat="1" ht="10.5" customHeight="1" x14ac:dyDescent="0.2">
      <c r="A365" s="6"/>
      <c r="B365" s="35" t="s">
        <v>8</v>
      </c>
      <c r="C365" s="308">
        <v>3769283.9800000056</v>
      </c>
      <c r="D365" s="309">
        <v>95586.739999999874</v>
      </c>
      <c r="E365" s="309">
        <v>18188.620000000003</v>
      </c>
      <c r="F365" s="183">
        <v>-1.5766182986614696E-2</v>
      </c>
      <c r="G365" s="56"/>
      <c r="H365" s="5"/>
    </row>
    <row r="366" spans="1:8" s="57" customFormat="1" ht="10.5" customHeight="1" x14ac:dyDescent="0.2">
      <c r="A366" s="6"/>
      <c r="B366" s="31" t="s">
        <v>145</v>
      </c>
      <c r="C366" s="306"/>
      <c r="D366" s="307"/>
      <c r="E366" s="307"/>
      <c r="F366" s="182"/>
      <c r="G366" s="56"/>
      <c r="H366" s="5"/>
    </row>
    <row r="367" spans="1:8" s="57" customFormat="1" ht="10.5" customHeight="1" x14ac:dyDescent="0.2">
      <c r="A367" s="6"/>
      <c r="B367" s="37" t="s">
        <v>146</v>
      </c>
      <c r="C367" s="306">
        <v>9005394.0800000075</v>
      </c>
      <c r="D367" s="307">
        <v>1213492.3500000006</v>
      </c>
      <c r="E367" s="307">
        <v>51396.200000000012</v>
      </c>
      <c r="F367" s="182">
        <v>-5.7680500236931054E-2</v>
      </c>
      <c r="G367" s="59"/>
      <c r="H367" s="5"/>
    </row>
    <row r="368" spans="1:8" s="60" customFormat="1" ht="10.5" customHeight="1" x14ac:dyDescent="0.2">
      <c r="A368" s="24"/>
      <c r="B368" s="37" t="s">
        <v>442</v>
      </c>
      <c r="C368" s="306">
        <v>22573.930000000073</v>
      </c>
      <c r="D368" s="307">
        <v>2054.94</v>
      </c>
      <c r="E368" s="307">
        <v>55.32</v>
      </c>
      <c r="F368" s="182">
        <v>-0.33514886302857505</v>
      </c>
      <c r="G368" s="266"/>
      <c r="H368" s="5"/>
    </row>
    <row r="369" spans="1:9" s="60" customFormat="1" ht="10.5" customHeight="1" x14ac:dyDescent="0.2">
      <c r="A369" s="24"/>
      <c r="B369" s="37" t="s">
        <v>147</v>
      </c>
      <c r="C369" s="306">
        <v>46600.349999999969</v>
      </c>
      <c r="D369" s="307">
        <v>9690.3600000000024</v>
      </c>
      <c r="E369" s="307">
        <v>121.74000000000001</v>
      </c>
      <c r="F369" s="182">
        <v>-4.4109306305486817E-2</v>
      </c>
      <c r="G369" s="265"/>
      <c r="H369" s="267"/>
      <c r="I369" s="59"/>
    </row>
    <row r="370" spans="1:9" s="60" customFormat="1" x14ac:dyDescent="0.2">
      <c r="A370" s="24"/>
      <c r="B370" s="37" t="s">
        <v>148</v>
      </c>
      <c r="C370" s="306">
        <v>244958.01999999586</v>
      </c>
      <c r="D370" s="307">
        <v>18170.10000000002</v>
      </c>
      <c r="E370" s="307">
        <v>847.3899999999993</v>
      </c>
      <c r="F370" s="182">
        <v>-3.7082831122007498E-2</v>
      </c>
      <c r="G370" s="265"/>
      <c r="H370" s="265"/>
      <c r="I370" s="59"/>
    </row>
    <row r="371" spans="1:9" s="60" customFormat="1" ht="10.5" customHeight="1" x14ac:dyDescent="0.2">
      <c r="A371" s="24"/>
      <c r="B371" s="37" t="s">
        <v>125</v>
      </c>
      <c r="C371" s="306">
        <v>94064.090000000491</v>
      </c>
      <c r="D371" s="307">
        <v>7287.8500000000022</v>
      </c>
      <c r="E371" s="307">
        <v>884.95000000000027</v>
      </c>
      <c r="F371" s="182">
        <v>9.4648280106057525E-2</v>
      </c>
      <c r="G371" s="265"/>
      <c r="H371" s="265"/>
      <c r="I371" s="59"/>
    </row>
    <row r="372" spans="1:9" s="60" customFormat="1" ht="10.5" customHeight="1" x14ac:dyDescent="0.2">
      <c r="A372" s="24"/>
      <c r="B372" s="37" t="s">
        <v>149</v>
      </c>
      <c r="C372" s="306">
        <v>575.42000000000007</v>
      </c>
      <c r="D372" s="307"/>
      <c r="E372" s="307"/>
      <c r="F372" s="182">
        <v>-9.3341316610469294E-2</v>
      </c>
      <c r="G372" s="210"/>
      <c r="H372" s="265"/>
      <c r="I372" s="59"/>
    </row>
    <row r="373" spans="1:9" s="60" customFormat="1" ht="10.5" customHeight="1" x14ac:dyDescent="0.2">
      <c r="A373" s="24"/>
      <c r="B373" s="16" t="s">
        <v>35</v>
      </c>
      <c r="C373" s="306"/>
      <c r="D373" s="307"/>
      <c r="E373" s="307"/>
      <c r="F373" s="182"/>
      <c r="G373" s="210"/>
      <c r="H373" s="211"/>
      <c r="I373" s="59"/>
    </row>
    <row r="374" spans="1:9" s="60" customFormat="1" ht="10.5" customHeight="1" x14ac:dyDescent="0.2">
      <c r="A374" s="24"/>
      <c r="B374" s="37" t="s">
        <v>435</v>
      </c>
      <c r="C374" s="306"/>
      <c r="D374" s="307"/>
      <c r="E374" s="307"/>
      <c r="F374" s="182"/>
      <c r="G374" s="4"/>
      <c r="H374" s="211"/>
      <c r="I374" s="59"/>
    </row>
    <row r="375" spans="1:9" ht="13.5" customHeight="1" x14ac:dyDescent="0.2">
      <c r="B375" s="37" t="s">
        <v>47</v>
      </c>
      <c r="C375" s="306"/>
      <c r="D375" s="307"/>
      <c r="E375" s="307"/>
      <c r="F375" s="182"/>
      <c r="G375" s="8"/>
      <c r="H375" s="4"/>
      <c r="I375" s="51"/>
    </row>
    <row r="376" spans="1:9" ht="13.5" customHeight="1" x14ac:dyDescent="0.2">
      <c r="B376" s="575" t="s">
        <v>461</v>
      </c>
      <c r="C376" s="306"/>
      <c r="D376" s="307"/>
      <c r="E376" s="307"/>
      <c r="F376" s="182"/>
      <c r="G376" s="8"/>
      <c r="H376" s="4"/>
      <c r="I376" s="51"/>
    </row>
    <row r="377" spans="1:9" ht="13.5" hidden="1" customHeight="1" x14ac:dyDescent="0.2">
      <c r="B377" s="575"/>
      <c r="C377" s="306"/>
      <c r="D377" s="307"/>
      <c r="E377" s="307"/>
      <c r="F377" s="182"/>
      <c r="G377" s="8"/>
      <c r="H377" s="4"/>
      <c r="I377" s="51"/>
    </row>
    <row r="378" spans="1:9" ht="15" customHeight="1" x14ac:dyDescent="0.2">
      <c r="B378" s="41" t="s">
        <v>150</v>
      </c>
      <c r="C378" s="311">
        <v>9414165.8900000043</v>
      </c>
      <c r="D378" s="312">
        <v>1250695.6000000006</v>
      </c>
      <c r="E378" s="312">
        <v>53305.600000000006</v>
      </c>
      <c r="F378" s="184">
        <v>-5.6723853383526812E-2</v>
      </c>
      <c r="H378" s="8"/>
      <c r="I378" s="8"/>
    </row>
    <row r="379" spans="1:9" ht="9.75" customHeight="1" x14ac:dyDescent="0.2">
      <c r="B379" s="265"/>
      <c r="C379" s="266"/>
      <c r="D379" s="266"/>
      <c r="E379" s="266"/>
      <c r="F379" s="266"/>
      <c r="G379" s="15"/>
    </row>
    <row r="380" spans="1:9" ht="19.5" customHeight="1" x14ac:dyDescent="0.2">
      <c r="B380" s="265" t="s">
        <v>238</v>
      </c>
      <c r="C380" s="265"/>
      <c r="D380" s="265"/>
      <c r="E380" s="265"/>
      <c r="F380" s="265"/>
      <c r="G380" s="23"/>
      <c r="H380" s="5"/>
      <c r="I380" s="5"/>
    </row>
    <row r="381" spans="1:9" ht="13.5" customHeight="1" x14ac:dyDescent="0.2">
      <c r="B381" s="265" t="s">
        <v>249</v>
      </c>
      <c r="C381" s="265"/>
      <c r="D381" s="265"/>
      <c r="E381" s="265"/>
      <c r="F381" s="265"/>
      <c r="G381" s="23"/>
      <c r="H381" s="5"/>
      <c r="I381" s="5"/>
    </row>
    <row r="382" spans="1:9" ht="10.5" customHeight="1" x14ac:dyDescent="0.2">
      <c r="B382" s="265" t="s">
        <v>251</v>
      </c>
      <c r="C382" s="265"/>
      <c r="D382" s="265"/>
      <c r="E382" s="265"/>
      <c r="F382" s="265"/>
      <c r="G382" s="56"/>
      <c r="H382" s="5"/>
      <c r="I382" s="5"/>
    </row>
    <row r="383" spans="1:9" s="57" customFormat="1" ht="12.75" customHeight="1" x14ac:dyDescent="0.15">
      <c r="A383" s="6"/>
      <c r="B383" s="265"/>
      <c r="C383" s="210"/>
      <c r="D383" s="210"/>
      <c r="E383" s="210"/>
      <c r="F383" s="210"/>
      <c r="G383" s="59"/>
    </row>
    <row r="384" spans="1:9" s="60" customFormat="1" ht="14.25" customHeight="1" x14ac:dyDescent="0.2">
      <c r="A384" s="24"/>
      <c r="B384" s="50"/>
      <c r="C384" s="210"/>
      <c r="D384" s="210"/>
      <c r="E384" s="210"/>
      <c r="F384" s="210"/>
      <c r="G384" s="56"/>
    </row>
    <row r="385" spans="1:9" s="57" customFormat="1" x14ac:dyDescent="0.2">
      <c r="A385" s="6"/>
      <c r="B385" s="5"/>
      <c r="C385" s="3"/>
      <c r="D385" s="3"/>
      <c r="E385" s="3"/>
      <c r="F385" s="4"/>
      <c r="G385" s="56"/>
      <c r="H385" s="5"/>
    </row>
    <row r="386" spans="1:9" s="57" customFormat="1" ht="15.75" x14ac:dyDescent="0.25">
      <c r="A386" s="6"/>
      <c r="B386" s="7" t="s">
        <v>288</v>
      </c>
      <c r="C386" s="8"/>
      <c r="D386" s="8"/>
      <c r="E386" s="8"/>
      <c r="F386" s="8"/>
      <c r="G386" s="56"/>
      <c r="H386" s="5"/>
    </row>
    <row r="387" spans="1:9" s="57" customFormat="1" x14ac:dyDescent="0.2">
      <c r="A387" s="6"/>
      <c r="B387" s="9"/>
      <c r="C387" s="10" t="str">
        <f>$C$3</f>
        <v>PERIODE DU 1.1 AU 31.1.2024</v>
      </c>
      <c r="D387" s="11"/>
      <c r="E387" s="3"/>
      <c r="F387" s="3"/>
      <c r="G387" s="56"/>
      <c r="H387" s="5"/>
    </row>
    <row r="388" spans="1:9" s="57" customFormat="1" ht="12.75" x14ac:dyDescent="0.2">
      <c r="A388" s="6"/>
      <c r="B388" s="12" t="str">
        <f>B272</f>
        <v xml:space="preserve">             II- ASSURANCE MATERNITE : DEPENSES en milliers d'euros</v>
      </c>
      <c r="C388" s="13"/>
      <c r="D388" s="13"/>
      <c r="E388" s="13"/>
      <c r="F388" s="14"/>
      <c r="G388" s="56"/>
      <c r="H388" s="5"/>
    </row>
    <row r="389" spans="1:9" s="57" customFormat="1" x14ac:dyDescent="0.2">
      <c r="A389" s="6"/>
      <c r="B389" s="16" t="s">
        <v>7</v>
      </c>
      <c r="C389" s="17" t="s">
        <v>6</v>
      </c>
      <c r="D389" s="219" t="s">
        <v>242</v>
      </c>
      <c r="E389" s="219" t="s">
        <v>237</v>
      </c>
      <c r="F389" s="19" t="str">
        <f>CUMUL_Maladie_mnt!$H$5</f>
        <v>PCAP</v>
      </c>
      <c r="G389" s="59"/>
      <c r="H389" s="5"/>
    </row>
    <row r="390" spans="1:9" s="60" customFormat="1" x14ac:dyDescent="0.2">
      <c r="A390" s="24"/>
      <c r="B390" s="21"/>
      <c r="C390" s="44"/>
      <c r="D390" s="220"/>
      <c r="E390" s="220" t="s">
        <v>239</v>
      </c>
      <c r="F390" s="22" t="str">
        <f>CUMUL_Maladie_mnt!$H$6</f>
        <v>en %</v>
      </c>
      <c r="G390" s="59"/>
      <c r="H390" s="5"/>
    </row>
    <row r="391" spans="1:9" s="60" customFormat="1" ht="12" x14ac:dyDescent="0.2">
      <c r="A391" s="24"/>
      <c r="B391" s="31" t="s">
        <v>152</v>
      </c>
      <c r="C391" s="55"/>
      <c r="D391" s="225"/>
      <c r="E391" s="225"/>
      <c r="F391" s="182"/>
      <c r="G391" s="56"/>
      <c r="H391" s="5"/>
    </row>
    <row r="392" spans="1:9" s="57" customFormat="1" x14ac:dyDescent="0.2">
      <c r="A392" s="6"/>
      <c r="B392" s="16" t="s">
        <v>12</v>
      </c>
      <c r="C392" s="306">
        <v>5767942.1100000525</v>
      </c>
      <c r="D392" s="307">
        <v>19710.839999999997</v>
      </c>
      <c r="E392" s="307">
        <v>29912.669999999966</v>
      </c>
      <c r="F392" s="182">
        <v>2.9532443464961755E-2</v>
      </c>
      <c r="G392" s="66"/>
      <c r="H392" s="5"/>
    </row>
    <row r="393" spans="1:9" s="57" customFormat="1" ht="10.5" customHeight="1" x14ac:dyDescent="0.2">
      <c r="A393" s="6"/>
      <c r="B393" s="16" t="s">
        <v>10</v>
      </c>
      <c r="C393" s="306"/>
      <c r="D393" s="307"/>
      <c r="E393" s="307"/>
      <c r="F393" s="182"/>
      <c r="G393" s="66"/>
      <c r="H393" s="5"/>
    </row>
    <row r="394" spans="1:9" s="57" customFormat="1" ht="10.5" customHeight="1" x14ac:dyDescent="0.2">
      <c r="A394" s="6"/>
      <c r="B394" s="16" t="s">
        <v>9</v>
      </c>
      <c r="C394" s="306"/>
      <c r="D394" s="307"/>
      <c r="E394" s="307"/>
      <c r="F394" s="182"/>
      <c r="G394" s="56"/>
      <c r="H394" s="5"/>
    </row>
    <row r="395" spans="1:9" s="57" customFormat="1" ht="10.5" customHeight="1" x14ac:dyDescent="0.2">
      <c r="A395" s="6"/>
      <c r="B395" s="16" t="s">
        <v>299</v>
      </c>
      <c r="C395" s="306"/>
      <c r="D395" s="307"/>
      <c r="E395" s="307"/>
      <c r="F395" s="182"/>
      <c r="G395" s="59"/>
      <c r="H395" s="5"/>
    </row>
    <row r="396" spans="1:9" s="60" customFormat="1" ht="10.5" customHeight="1" x14ac:dyDescent="0.2">
      <c r="A396" s="24"/>
      <c r="B396" s="16" t="s">
        <v>11</v>
      </c>
      <c r="C396" s="306"/>
      <c r="D396" s="307"/>
      <c r="E396" s="307"/>
      <c r="F396" s="182"/>
      <c r="G396" s="56"/>
      <c r="H396" s="5"/>
    </row>
    <row r="397" spans="1:9" s="57" customFormat="1" ht="9" customHeight="1" x14ac:dyDescent="0.2">
      <c r="A397" s="6"/>
      <c r="B397" s="16" t="s">
        <v>75</v>
      </c>
      <c r="C397" s="306"/>
      <c r="D397" s="307"/>
      <c r="E397" s="307"/>
      <c r="F397" s="182"/>
      <c r="G397" s="59"/>
    </row>
    <row r="398" spans="1:9" s="57" customFormat="1" ht="10.5" customHeight="1" x14ac:dyDescent="0.2">
      <c r="A398" s="6"/>
      <c r="B398" s="16" t="s">
        <v>85</v>
      </c>
      <c r="C398" s="306">
        <v>204466.22999999995</v>
      </c>
      <c r="D398" s="313">
        <v>204466.22999999995</v>
      </c>
      <c r="E398" s="313"/>
      <c r="F398" s="185">
        <v>7.3006342436133798E-2</v>
      </c>
      <c r="G398" s="59"/>
      <c r="H398" s="28"/>
    </row>
    <row r="399" spans="1:9" s="60" customFormat="1" ht="15" customHeight="1" x14ac:dyDescent="0.2">
      <c r="A399" s="24"/>
      <c r="B399" s="37" t="s">
        <v>25</v>
      </c>
      <c r="C399" s="306"/>
      <c r="D399" s="313"/>
      <c r="E399" s="313"/>
      <c r="F399" s="185"/>
      <c r="G399" s="69"/>
    </row>
    <row r="400" spans="1:9" ht="17.25" customHeight="1" x14ac:dyDescent="0.2">
      <c r="A400" s="2"/>
      <c r="B400" s="37" t="s">
        <v>48</v>
      </c>
      <c r="C400" s="306"/>
      <c r="D400" s="313"/>
      <c r="E400" s="313"/>
      <c r="F400" s="185"/>
      <c r="G400" s="69"/>
      <c r="H400" s="5"/>
      <c r="I400" s="5"/>
    </row>
    <row r="401" spans="1:11" ht="10.5" customHeight="1" x14ac:dyDescent="0.2">
      <c r="A401" s="2"/>
      <c r="B401" s="37" t="s">
        <v>355</v>
      </c>
      <c r="C401" s="306">
        <v>230</v>
      </c>
      <c r="D401" s="307"/>
      <c r="E401" s="307">
        <v>3</v>
      </c>
      <c r="F401" s="182"/>
      <c r="G401" s="69"/>
      <c r="H401" s="5"/>
      <c r="I401" s="5"/>
    </row>
    <row r="402" spans="1:11" ht="13.5" customHeight="1" x14ac:dyDescent="0.2">
      <c r="A402" s="2"/>
      <c r="B402" s="37" t="s">
        <v>79</v>
      </c>
      <c r="C402" s="306">
        <v>25561.66</v>
      </c>
      <c r="D402" s="307"/>
      <c r="E402" s="307">
        <v>155</v>
      </c>
      <c r="F402" s="182">
        <v>0.52894641139625143</v>
      </c>
      <c r="G402" s="69"/>
      <c r="H402" s="5"/>
      <c r="I402" s="5"/>
    </row>
    <row r="403" spans="1:11" ht="11.25" customHeight="1" x14ac:dyDescent="0.2">
      <c r="A403" s="2"/>
      <c r="B403" s="37" t="s">
        <v>432</v>
      </c>
      <c r="C403" s="306">
        <v>317965.89000003145</v>
      </c>
      <c r="D403" s="313"/>
      <c r="E403" s="313">
        <v>1505.0099999999973</v>
      </c>
      <c r="F403" s="185">
        <v>2.3098442377898154E-2</v>
      </c>
      <c r="G403" s="70"/>
      <c r="H403" s="5"/>
      <c r="I403" s="5"/>
    </row>
    <row r="404" spans="1:11" ht="11.25" customHeight="1" x14ac:dyDescent="0.2">
      <c r="A404" s="2"/>
      <c r="B404" s="563" t="s">
        <v>440</v>
      </c>
      <c r="C404" s="306">
        <v>90571.350000000151</v>
      </c>
      <c r="D404" s="313"/>
      <c r="E404" s="313">
        <v>400.6</v>
      </c>
      <c r="F404" s="185"/>
      <c r="G404" s="70"/>
      <c r="H404" s="5"/>
      <c r="I404" s="5"/>
    </row>
    <row r="405" spans="1:11" ht="11.25" customHeight="1" x14ac:dyDescent="0.2">
      <c r="A405" s="2"/>
      <c r="B405" s="574" t="s">
        <v>457</v>
      </c>
      <c r="C405" s="306"/>
      <c r="D405" s="313"/>
      <c r="E405" s="313"/>
      <c r="F405" s="185"/>
      <c r="G405" s="70"/>
      <c r="H405" s="5"/>
      <c r="I405" s="5"/>
    </row>
    <row r="406" spans="1:11" ht="11.25" customHeight="1" x14ac:dyDescent="0.2">
      <c r="A406" s="2"/>
      <c r="B406" s="574" t="s">
        <v>476</v>
      </c>
      <c r="C406" s="306">
        <v>49936.320000000014</v>
      </c>
      <c r="D406" s="313"/>
      <c r="E406" s="313">
        <v>101.9</v>
      </c>
      <c r="F406" s="185">
        <v>-0.37553880004326812</v>
      </c>
      <c r="G406" s="70"/>
      <c r="H406" s="5"/>
      <c r="I406" s="5"/>
    </row>
    <row r="407" spans="1:11" ht="11.25" customHeight="1" x14ac:dyDescent="0.2">
      <c r="A407" s="2"/>
      <c r="B407" s="574" t="s">
        <v>495</v>
      </c>
      <c r="C407" s="306"/>
      <c r="D407" s="313"/>
      <c r="E407" s="313"/>
      <c r="F407" s="185"/>
      <c r="G407" s="70"/>
      <c r="H407" s="5"/>
      <c r="I407" s="5"/>
    </row>
    <row r="408" spans="1:11" s="28" customFormat="1" ht="10.5" customHeight="1" x14ac:dyDescent="0.2">
      <c r="A408" s="54"/>
      <c r="B408" s="563" t="s">
        <v>445</v>
      </c>
      <c r="C408" s="306">
        <v>69.500000000000171</v>
      </c>
      <c r="D408" s="313"/>
      <c r="E408" s="313">
        <v>0.1</v>
      </c>
      <c r="F408" s="185">
        <v>1.1644832605531841E-2</v>
      </c>
      <c r="G408" s="70"/>
      <c r="H408" s="5"/>
      <c r="I408" s="5"/>
      <c r="J408" s="5"/>
      <c r="K408" s="5"/>
    </row>
    <row r="409" spans="1:11" ht="10.5" customHeight="1" x14ac:dyDescent="0.2">
      <c r="A409" s="2"/>
      <c r="B409" s="16" t="s">
        <v>280</v>
      </c>
      <c r="C409" s="308"/>
      <c r="D409" s="315"/>
      <c r="E409" s="315"/>
      <c r="F409" s="186"/>
      <c r="G409" s="69"/>
      <c r="H409" s="5"/>
      <c r="I409" s="28"/>
      <c r="J409" s="28"/>
      <c r="K409" s="28"/>
    </row>
    <row r="410" spans="1:11" ht="10.5" customHeight="1" x14ac:dyDescent="0.2">
      <c r="A410" s="2"/>
      <c r="B410" s="29" t="s">
        <v>156</v>
      </c>
      <c r="C410" s="308">
        <v>6456743.0600000853</v>
      </c>
      <c r="D410" s="315">
        <v>224177.06999999995</v>
      </c>
      <c r="E410" s="315">
        <v>32078.279999999962</v>
      </c>
      <c r="F410" s="186">
        <v>3.4004616561936318E-2</v>
      </c>
      <c r="G410" s="69"/>
      <c r="H410" s="5"/>
      <c r="I410" s="5"/>
    </row>
    <row r="411" spans="1:11" ht="10.5" customHeight="1" x14ac:dyDescent="0.2">
      <c r="A411" s="2"/>
      <c r="B411" s="29" t="s">
        <v>153</v>
      </c>
      <c r="C411" s="308"/>
      <c r="D411" s="315"/>
      <c r="E411" s="315"/>
      <c r="F411" s="186"/>
      <c r="G411" s="69"/>
      <c r="H411" s="5"/>
      <c r="I411" s="5"/>
    </row>
    <row r="412" spans="1:11" ht="10.5" customHeight="1" x14ac:dyDescent="0.2">
      <c r="A412" s="2"/>
      <c r="B412" s="31" t="s">
        <v>154</v>
      </c>
      <c r="C412" s="308"/>
      <c r="D412" s="315"/>
      <c r="E412" s="315"/>
      <c r="F412" s="186"/>
      <c r="G412" s="69"/>
      <c r="H412" s="5"/>
      <c r="I412" s="5"/>
    </row>
    <row r="413" spans="1:11" ht="10.5" customHeight="1" x14ac:dyDescent="0.2">
      <c r="A413" s="2"/>
      <c r="B413" s="272" t="s">
        <v>268</v>
      </c>
      <c r="C413" s="317"/>
      <c r="D413" s="318"/>
      <c r="E413" s="318"/>
      <c r="F413" s="281"/>
      <c r="G413" s="71"/>
      <c r="H413" s="5"/>
      <c r="I413" s="5"/>
    </row>
    <row r="414" spans="1:11" ht="10.5" customHeight="1" x14ac:dyDescent="0.2">
      <c r="A414" s="2"/>
      <c r="B414" s="67" t="s">
        <v>267</v>
      </c>
      <c r="C414" s="317">
        <v>4706605.7600000184</v>
      </c>
      <c r="D414" s="318"/>
      <c r="E414" s="318">
        <v>23284.850000000002</v>
      </c>
      <c r="F414" s="281">
        <v>-3.9002242083069572E-2</v>
      </c>
      <c r="G414" s="69"/>
      <c r="H414" s="5"/>
      <c r="I414" s="5"/>
    </row>
    <row r="415" spans="1:11" ht="18.75" customHeight="1" x14ac:dyDescent="0.2">
      <c r="A415" s="2"/>
      <c r="B415" s="272" t="s">
        <v>266</v>
      </c>
      <c r="C415" s="317"/>
      <c r="D415" s="318"/>
      <c r="E415" s="318"/>
      <c r="F415" s="281"/>
      <c r="G415" s="69"/>
      <c r="H415" s="5"/>
      <c r="I415" s="5"/>
    </row>
    <row r="416" spans="1:11" ht="10.5" customHeight="1" x14ac:dyDescent="0.2">
      <c r="A416" s="2"/>
      <c r="B416" s="67" t="s">
        <v>257</v>
      </c>
      <c r="C416" s="317">
        <v>2001405.5600000354</v>
      </c>
      <c r="D416" s="318"/>
      <c r="E416" s="318">
        <v>9956.5100000000039</v>
      </c>
      <c r="F416" s="281">
        <v>2.6636442992318932E-2</v>
      </c>
      <c r="G416" s="69"/>
      <c r="H416" s="5"/>
      <c r="I416" s="5"/>
    </row>
    <row r="417" spans="1:11" ht="10.5" customHeight="1" x14ac:dyDescent="0.2">
      <c r="A417" s="2"/>
      <c r="B417" s="16" t="s">
        <v>258</v>
      </c>
      <c r="C417" s="317">
        <v>19009.719999999848</v>
      </c>
      <c r="D417" s="318"/>
      <c r="E417" s="318">
        <v>1.2000000000000004</v>
      </c>
      <c r="F417" s="281">
        <v>-5.9778864249555586E-2</v>
      </c>
      <c r="G417" s="69"/>
      <c r="H417" s="5"/>
      <c r="I417" s="5"/>
    </row>
    <row r="418" spans="1:11" ht="10.5" customHeight="1" x14ac:dyDescent="0.2">
      <c r="A418" s="2"/>
      <c r="B418" s="67" t="s">
        <v>259</v>
      </c>
      <c r="C418" s="317">
        <v>13214.990000000002</v>
      </c>
      <c r="D418" s="318"/>
      <c r="E418" s="318"/>
      <c r="F418" s="281">
        <v>-0.39203354008349134</v>
      </c>
      <c r="G418" s="69"/>
      <c r="H418" s="5"/>
      <c r="I418" s="5"/>
    </row>
    <row r="419" spans="1:11" ht="10.5" customHeight="1" x14ac:dyDescent="0.2">
      <c r="A419" s="2"/>
      <c r="B419" s="67" t="s">
        <v>260</v>
      </c>
      <c r="C419" s="317">
        <v>1557</v>
      </c>
      <c r="D419" s="318"/>
      <c r="E419" s="318"/>
      <c r="F419" s="281"/>
      <c r="G419" s="69"/>
      <c r="H419" s="5"/>
      <c r="I419" s="5"/>
    </row>
    <row r="420" spans="1:11" ht="10.5" customHeight="1" x14ac:dyDescent="0.2">
      <c r="A420" s="2"/>
      <c r="B420" s="67" t="s">
        <v>261</v>
      </c>
      <c r="C420" s="317">
        <v>1068.8400000000001</v>
      </c>
      <c r="D420" s="318"/>
      <c r="E420" s="318"/>
      <c r="F420" s="281">
        <v>-0.55325391849529781</v>
      </c>
      <c r="G420" s="69"/>
      <c r="H420" s="5"/>
      <c r="I420" s="5"/>
    </row>
    <row r="421" spans="1:11" ht="10.5" customHeight="1" x14ac:dyDescent="0.2">
      <c r="A421" s="2"/>
      <c r="B421" s="67" t="s">
        <v>262</v>
      </c>
      <c r="C421" s="317">
        <v>1841.88</v>
      </c>
      <c r="D421" s="318"/>
      <c r="E421" s="318"/>
      <c r="F421" s="281">
        <v>-0.63130692395460097</v>
      </c>
      <c r="G421" s="69"/>
      <c r="H421" s="5"/>
      <c r="I421" s="5"/>
    </row>
    <row r="422" spans="1:11" ht="10.5" customHeight="1" x14ac:dyDescent="0.2">
      <c r="A422" s="2"/>
      <c r="B422" s="67" t="s">
        <v>264</v>
      </c>
      <c r="C422" s="317">
        <v>3397.13</v>
      </c>
      <c r="D422" s="318"/>
      <c r="E422" s="318"/>
      <c r="F422" s="281"/>
      <c r="G422" s="71"/>
      <c r="H422" s="5"/>
      <c r="I422" s="5"/>
    </row>
    <row r="423" spans="1:11" s="28" customFormat="1" ht="10.5" customHeight="1" x14ac:dyDescent="0.2">
      <c r="A423" s="54"/>
      <c r="B423" s="67" t="s">
        <v>263</v>
      </c>
      <c r="C423" s="317"/>
      <c r="D423" s="318"/>
      <c r="E423" s="318"/>
      <c r="F423" s="281"/>
      <c r="G423" s="70"/>
      <c r="H423" s="5"/>
      <c r="I423" s="5"/>
      <c r="J423" s="5"/>
      <c r="K423" s="5"/>
    </row>
    <row r="424" spans="1:11" x14ac:dyDescent="0.2">
      <c r="A424" s="2"/>
      <c r="B424" s="29" t="s">
        <v>265</v>
      </c>
      <c r="C424" s="317"/>
      <c r="D424" s="318"/>
      <c r="E424" s="318"/>
      <c r="F424" s="281"/>
      <c r="G424" s="69"/>
      <c r="H424" s="5"/>
      <c r="I424" s="28"/>
      <c r="J424" s="28"/>
      <c r="K424" s="28"/>
    </row>
    <row r="425" spans="1:11" x14ac:dyDescent="0.2">
      <c r="A425" s="2"/>
      <c r="B425" s="16" t="s">
        <v>269</v>
      </c>
      <c r="C425" s="317"/>
      <c r="D425" s="318"/>
      <c r="E425" s="318"/>
      <c r="F425" s="281"/>
      <c r="G425" s="69"/>
      <c r="H425" s="5"/>
      <c r="I425" s="5"/>
    </row>
    <row r="426" spans="1:11" s="28" customFormat="1" ht="15" customHeight="1" x14ac:dyDescent="0.2">
      <c r="A426" s="54"/>
      <c r="B426" s="16" t="s">
        <v>270</v>
      </c>
      <c r="C426" s="317"/>
      <c r="D426" s="318"/>
      <c r="E426" s="318"/>
      <c r="F426" s="281"/>
      <c r="G426" s="70"/>
      <c r="H426" s="5"/>
      <c r="I426" s="5"/>
      <c r="J426" s="5"/>
      <c r="K426" s="5"/>
    </row>
    <row r="427" spans="1:11" x14ac:dyDescent="0.2">
      <c r="A427" s="2"/>
      <c r="B427" s="29" t="s">
        <v>271</v>
      </c>
      <c r="C427" s="317"/>
      <c r="D427" s="318"/>
      <c r="E427" s="318"/>
      <c r="F427" s="281"/>
      <c r="G427" s="69"/>
      <c r="H427" s="5"/>
      <c r="I427" s="5"/>
    </row>
    <row r="428" spans="1:11" ht="9.75" customHeight="1" x14ac:dyDescent="0.2">
      <c r="A428" s="2"/>
      <c r="B428" s="16" t="s">
        <v>272</v>
      </c>
      <c r="C428" s="317">
        <v>2112.2600000000002</v>
      </c>
      <c r="D428" s="318"/>
      <c r="E428" s="318"/>
      <c r="F428" s="281">
        <v>0.49149837593560242</v>
      </c>
      <c r="G428" s="70"/>
      <c r="H428" s="5"/>
      <c r="I428" s="5"/>
    </row>
    <row r="429" spans="1:11" ht="9.75" customHeight="1" x14ac:dyDescent="0.2">
      <c r="A429" s="2"/>
      <c r="B429" s="574" t="s">
        <v>458</v>
      </c>
      <c r="C429" s="317"/>
      <c r="D429" s="318"/>
      <c r="E429" s="318"/>
      <c r="F429" s="281"/>
      <c r="G429" s="70"/>
      <c r="H429" s="5"/>
      <c r="I429" s="5"/>
    </row>
    <row r="430" spans="1:11" s="28" customFormat="1" ht="15.75" customHeight="1" x14ac:dyDescent="0.2">
      <c r="A430" s="2"/>
      <c r="B430" s="16" t="s">
        <v>86</v>
      </c>
      <c r="C430" s="317">
        <v>18</v>
      </c>
      <c r="D430" s="318"/>
      <c r="E430" s="318"/>
      <c r="F430" s="281"/>
      <c r="G430" s="69"/>
      <c r="H430" s="5"/>
    </row>
    <row r="431" spans="1:11" ht="20.25" customHeight="1" x14ac:dyDescent="0.2">
      <c r="A431" s="2"/>
      <c r="B431" s="29" t="s">
        <v>155</v>
      </c>
      <c r="C431" s="308">
        <v>6750231.1400000528</v>
      </c>
      <c r="D431" s="315"/>
      <c r="E431" s="315">
        <v>33242.560000000005</v>
      </c>
      <c r="F431" s="186">
        <v>-2.1357142835919385E-2</v>
      </c>
      <c r="G431" s="69"/>
      <c r="H431" s="5"/>
      <c r="I431" s="5"/>
    </row>
    <row r="432" spans="1:11" ht="18" customHeight="1" x14ac:dyDescent="0.2">
      <c r="A432" s="2"/>
      <c r="B432" s="273" t="s">
        <v>43</v>
      </c>
      <c r="C432" s="308"/>
      <c r="D432" s="315"/>
      <c r="E432" s="315"/>
      <c r="F432" s="186"/>
      <c r="G432" s="69"/>
      <c r="H432" s="5"/>
      <c r="I432" s="5"/>
    </row>
    <row r="433" spans="1:10" ht="18" customHeight="1" x14ac:dyDescent="0.2">
      <c r="A433" s="2"/>
      <c r="B433" s="74" t="s">
        <v>162</v>
      </c>
      <c r="C433" s="308"/>
      <c r="D433" s="315"/>
      <c r="E433" s="315"/>
      <c r="F433" s="186"/>
      <c r="G433" s="69"/>
      <c r="H433" s="5"/>
      <c r="I433" s="5"/>
    </row>
    <row r="434" spans="1:10" ht="15.75" customHeight="1" x14ac:dyDescent="0.2">
      <c r="A434" s="2"/>
      <c r="B434" s="37" t="s">
        <v>20</v>
      </c>
      <c r="C434" s="306"/>
      <c r="D434" s="313"/>
      <c r="E434" s="313"/>
      <c r="F434" s="185"/>
      <c r="G434" s="69"/>
      <c r="H434" s="5"/>
      <c r="I434" s="5"/>
    </row>
    <row r="435" spans="1:10" ht="10.5" customHeight="1" x14ac:dyDescent="0.2">
      <c r="A435" s="2"/>
      <c r="B435" s="75" t="s">
        <v>159</v>
      </c>
      <c r="C435" s="306">
        <v>123319.28999999996</v>
      </c>
      <c r="D435" s="313"/>
      <c r="E435" s="313">
        <v>2010.63</v>
      </c>
      <c r="F435" s="185">
        <v>-5.7350882362721234E-2</v>
      </c>
      <c r="G435" s="70"/>
      <c r="H435" s="5"/>
      <c r="I435" s="5"/>
    </row>
    <row r="436" spans="1:10" ht="10.5" customHeight="1" x14ac:dyDescent="0.2">
      <c r="A436" s="54"/>
      <c r="B436" s="75" t="s">
        <v>26</v>
      </c>
      <c r="C436" s="306">
        <v>39271.659999999996</v>
      </c>
      <c r="D436" s="313"/>
      <c r="E436" s="313"/>
      <c r="F436" s="185">
        <v>8.2786517547871918E-2</v>
      </c>
      <c r="G436" s="69"/>
      <c r="H436" s="5"/>
      <c r="I436" s="5"/>
    </row>
    <row r="437" spans="1:10" x14ac:dyDescent="0.2">
      <c r="A437" s="2"/>
      <c r="B437" s="75" t="s">
        <v>27</v>
      </c>
      <c r="C437" s="306">
        <v>247365.73000000013</v>
      </c>
      <c r="D437" s="313"/>
      <c r="E437" s="313">
        <v>119.71000000000001</v>
      </c>
      <c r="F437" s="185">
        <v>0.16088467725445721</v>
      </c>
      <c r="G437" s="69"/>
      <c r="H437" s="5"/>
      <c r="I437" s="5"/>
    </row>
    <row r="438" spans="1:10" ht="10.5" customHeight="1" x14ac:dyDescent="0.2">
      <c r="A438" s="2"/>
      <c r="B438" s="75" t="s">
        <v>274</v>
      </c>
      <c r="C438" s="306">
        <v>7281.62</v>
      </c>
      <c r="D438" s="313"/>
      <c r="E438" s="313"/>
      <c r="F438" s="185">
        <v>0.24899142367066895</v>
      </c>
      <c r="G438" s="69"/>
      <c r="H438" s="5"/>
      <c r="I438" s="5"/>
    </row>
    <row r="439" spans="1:10" ht="10.5" customHeight="1" x14ac:dyDescent="0.2">
      <c r="A439" s="2"/>
      <c r="B439" s="75" t="s">
        <v>273</v>
      </c>
      <c r="C439" s="306"/>
      <c r="D439" s="313"/>
      <c r="E439" s="313"/>
      <c r="F439" s="185"/>
      <c r="G439" s="69"/>
      <c r="H439" s="5"/>
      <c r="I439" s="5"/>
    </row>
    <row r="440" spans="1:10" ht="10.5" customHeight="1" x14ac:dyDescent="0.2">
      <c r="A440" s="2"/>
      <c r="B440" s="75" t="s">
        <v>49</v>
      </c>
      <c r="C440" s="306">
        <v>353770.23000000016</v>
      </c>
      <c r="D440" s="313"/>
      <c r="E440" s="313">
        <v>750</v>
      </c>
      <c r="F440" s="185">
        <v>6.7926988942917044E-2</v>
      </c>
      <c r="G440" s="79"/>
      <c r="H440" s="5"/>
      <c r="I440" s="5"/>
    </row>
    <row r="441" spans="1:10" s="28" customFormat="1" ht="10.5" customHeight="1" x14ac:dyDescent="0.2">
      <c r="A441" s="77"/>
      <c r="B441" s="37" t="s">
        <v>50</v>
      </c>
      <c r="C441" s="306"/>
      <c r="D441" s="313"/>
      <c r="E441" s="313"/>
      <c r="F441" s="185"/>
      <c r="G441" s="69"/>
      <c r="H441" s="5"/>
    </row>
    <row r="442" spans="1:10" s="28" customFormat="1" ht="10.5" customHeight="1" x14ac:dyDescent="0.2">
      <c r="A442" s="77"/>
      <c r="B442" s="574" t="s">
        <v>459</v>
      </c>
      <c r="C442" s="306"/>
      <c r="D442" s="313"/>
      <c r="E442" s="313"/>
      <c r="F442" s="185"/>
      <c r="G442" s="69"/>
      <c r="H442" s="5"/>
    </row>
    <row r="443" spans="1:10" x14ac:dyDescent="0.2">
      <c r="A443" s="2"/>
      <c r="B443" s="75" t="s">
        <v>28</v>
      </c>
      <c r="C443" s="306">
        <v>5740.4000000000005</v>
      </c>
      <c r="D443" s="313"/>
      <c r="E443" s="313"/>
      <c r="F443" s="185">
        <v>0.77153702532133894</v>
      </c>
      <c r="G443" s="69"/>
      <c r="H443" s="5"/>
      <c r="I443" s="5"/>
    </row>
    <row r="444" spans="1:10" x14ac:dyDescent="0.2">
      <c r="A444" s="2"/>
      <c r="B444" s="37" t="s">
        <v>178</v>
      </c>
      <c r="C444" s="306"/>
      <c r="D444" s="313"/>
      <c r="E444" s="313"/>
      <c r="F444" s="185"/>
      <c r="G444" s="69"/>
      <c r="H444" s="5"/>
      <c r="I444" s="5"/>
    </row>
    <row r="445" spans="1:10" x14ac:dyDescent="0.2">
      <c r="A445" s="2"/>
      <c r="B445" s="35" t="s">
        <v>160</v>
      </c>
      <c r="C445" s="308">
        <v>776748.93000000028</v>
      </c>
      <c r="D445" s="315"/>
      <c r="E445" s="315">
        <v>2880.34</v>
      </c>
      <c r="F445" s="186">
        <v>7.8049159553522207E-2</v>
      </c>
      <c r="G445" s="69"/>
      <c r="H445" s="5"/>
      <c r="I445" s="5"/>
    </row>
    <row r="446" spans="1:10" s="80" customFormat="1" ht="19.5" customHeight="1" x14ac:dyDescent="0.2">
      <c r="A446" s="2"/>
      <c r="B446" s="76" t="s">
        <v>33</v>
      </c>
      <c r="C446" s="306"/>
      <c r="D446" s="313"/>
      <c r="E446" s="313"/>
      <c r="F446" s="185"/>
      <c r="G446" s="69"/>
      <c r="H446" s="5"/>
    </row>
    <row r="447" spans="1:10" ht="12" x14ac:dyDescent="0.2">
      <c r="A447" s="2"/>
      <c r="B447" s="76" t="s">
        <v>492</v>
      </c>
      <c r="C447" s="306"/>
      <c r="D447" s="313"/>
      <c r="E447" s="313"/>
      <c r="F447" s="185"/>
      <c r="G447" s="69"/>
      <c r="H447" s="5"/>
      <c r="I447" s="5"/>
      <c r="J447" s="83"/>
    </row>
    <row r="448" spans="1:10" ht="12" x14ac:dyDescent="0.2">
      <c r="A448" s="2"/>
      <c r="B448" s="76" t="s">
        <v>446</v>
      </c>
      <c r="C448" s="306">
        <v>37868.237555</v>
      </c>
      <c r="D448" s="313"/>
      <c r="E448" s="313"/>
      <c r="F448" s="185"/>
      <c r="G448" s="69"/>
      <c r="H448" s="5"/>
      <c r="I448" s="5"/>
      <c r="J448" s="164"/>
    </row>
    <row r="449" spans="1:10" ht="12" x14ac:dyDescent="0.2">
      <c r="A449" s="2"/>
      <c r="B449" s="76" t="s">
        <v>477</v>
      </c>
      <c r="C449" s="306">
        <v>6715.98</v>
      </c>
      <c r="D449" s="313"/>
      <c r="E449" s="313">
        <v>51.599999999999994</v>
      </c>
      <c r="F449" s="185">
        <v>-0.47578667357710236</v>
      </c>
      <c r="G449" s="69"/>
      <c r="H449" s="5"/>
      <c r="I449" s="5"/>
      <c r="J449" s="164"/>
    </row>
    <row r="450" spans="1:10" ht="12" x14ac:dyDescent="0.2">
      <c r="A450" s="2"/>
      <c r="B450" s="76" t="s">
        <v>494</v>
      </c>
      <c r="C450" s="306">
        <v>1117.5273500000001</v>
      </c>
      <c r="D450" s="313"/>
      <c r="E450" s="313"/>
      <c r="F450" s="185"/>
      <c r="G450" s="69"/>
      <c r="H450" s="5"/>
      <c r="I450" s="5"/>
      <c r="J450" s="164"/>
    </row>
    <row r="451" spans="1:10" x14ac:dyDescent="0.2">
      <c r="A451" s="2"/>
      <c r="B451" s="76" t="s">
        <v>480</v>
      </c>
      <c r="C451" s="306">
        <v>12634</v>
      </c>
      <c r="D451" s="313"/>
      <c r="E451" s="313">
        <v>28</v>
      </c>
      <c r="F451" s="185"/>
      <c r="G451" s="70"/>
      <c r="H451" s="5"/>
      <c r="I451" s="5"/>
    </row>
    <row r="452" spans="1:10" x14ac:dyDescent="0.2">
      <c r="A452" s="2"/>
      <c r="B452" s="76" t="s">
        <v>496</v>
      </c>
      <c r="C452" s="306"/>
      <c r="D452" s="313"/>
      <c r="E452" s="313"/>
      <c r="F452" s="185"/>
      <c r="G452" s="70"/>
      <c r="H452" s="5"/>
      <c r="I452" s="5"/>
    </row>
    <row r="453" spans="1:10" ht="11.25" customHeight="1" x14ac:dyDescent="0.2">
      <c r="A453" s="54"/>
      <c r="B453" s="73" t="s">
        <v>158</v>
      </c>
      <c r="C453" s="308"/>
      <c r="D453" s="315"/>
      <c r="E453" s="315"/>
      <c r="F453" s="186"/>
      <c r="G453" s="69"/>
      <c r="H453" s="5"/>
      <c r="I453" s="5"/>
    </row>
    <row r="454" spans="1:10" ht="14.25" customHeight="1" x14ac:dyDescent="0.2">
      <c r="A454" s="2"/>
      <c r="B454" s="78" t="s">
        <v>161</v>
      </c>
      <c r="C454" s="306">
        <v>835084.67490500025</v>
      </c>
      <c r="D454" s="313"/>
      <c r="E454" s="313">
        <v>2959.94</v>
      </c>
      <c r="F454" s="185">
        <v>9.3777055222906913E-2</v>
      </c>
      <c r="G454" s="69"/>
      <c r="H454" s="5"/>
      <c r="I454" s="5"/>
    </row>
    <row r="455" spans="1:10" ht="13.5" customHeight="1" x14ac:dyDescent="0.2">
      <c r="A455" s="2"/>
      <c r="B455" s="76" t="s">
        <v>80</v>
      </c>
      <c r="C455" s="306"/>
      <c r="D455" s="313"/>
      <c r="E455" s="313"/>
      <c r="F455" s="185"/>
      <c r="G455" s="70"/>
      <c r="H455" s="5"/>
      <c r="I455" s="5"/>
    </row>
    <row r="456" spans="1:10" s="28" customFormat="1" x14ac:dyDescent="0.2">
      <c r="A456" s="54"/>
      <c r="B456" s="76" t="s">
        <v>81</v>
      </c>
      <c r="C456" s="306"/>
      <c r="D456" s="313"/>
      <c r="E456" s="313"/>
      <c r="F456" s="185"/>
      <c r="G456" s="69"/>
      <c r="H456" s="5"/>
    </row>
    <row r="457" spans="1:10" s="28" customFormat="1" x14ac:dyDescent="0.2">
      <c r="A457" s="54"/>
      <c r="B457" s="76" t="s">
        <v>78</v>
      </c>
      <c r="C457" s="306"/>
      <c r="D457" s="313"/>
      <c r="E457" s="313"/>
      <c r="F457" s="185"/>
      <c r="G457" s="69"/>
      <c r="H457" s="5"/>
      <c r="I457" s="70"/>
      <c r="J457" s="5"/>
    </row>
    <row r="458" spans="1:10" s="28" customFormat="1" x14ac:dyDescent="0.2">
      <c r="A458" s="54"/>
      <c r="B458" s="76" t="s">
        <v>76</v>
      </c>
      <c r="C458" s="306"/>
      <c r="D458" s="313"/>
      <c r="E458" s="313"/>
      <c r="F458" s="185"/>
      <c r="G458" s="69"/>
      <c r="H458" s="5"/>
      <c r="I458" s="70"/>
      <c r="J458" s="5"/>
    </row>
    <row r="459" spans="1:10" s="28" customFormat="1" x14ac:dyDescent="0.2">
      <c r="A459" s="54"/>
      <c r="B459" s="76" t="s">
        <v>77</v>
      </c>
      <c r="C459" s="306"/>
      <c r="D459" s="313"/>
      <c r="E459" s="313"/>
      <c r="F459" s="185"/>
      <c r="G459" s="210"/>
      <c r="H459" s="5"/>
      <c r="I459" s="70"/>
      <c r="J459" s="5"/>
    </row>
    <row r="460" spans="1:10" ht="10.5" customHeight="1" x14ac:dyDescent="0.2">
      <c r="A460" s="54"/>
      <c r="B460" s="83" t="s">
        <v>247</v>
      </c>
      <c r="C460" s="306"/>
      <c r="D460" s="313"/>
      <c r="E460" s="313"/>
      <c r="F460" s="185"/>
      <c r="G460" s="213"/>
      <c r="H460" s="211"/>
      <c r="I460" s="5"/>
    </row>
    <row r="461" spans="1:10" s="28" customFormat="1" ht="12.75" x14ac:dyDescent="0.2">
      <c r="A461" s="54"/>
      <c r="B461" s="52" t="s">
        <v>157</v>
      </c>
      <c r="C461" s="308">
        <v>27225508.744905144</v>
      </c>
      <c r="D461" s="315">
        <v>224177.06999999995</v>
      </c>
      <c r="E461" s="315">
        <v>139774.99999999997</v>
      </c>
      <c r="F461" s="186">
        <v>-1.7675205951811712E-2</v>
      </c>
      <c r="G461" s="213"/>
      <c r="H461" s="214"/>
    </row>
    <row r="462" spans="1:10" s="28" customFormat="1" x14ac:dyDescent="0.2">
      <c r="A462" s="54"/>
      <c r="B462" s="167" t="s">
        <v>181</v>
      </c>
      <c r="C462" s="319"/>
      <c r="D462" s="320"/>
      <c r="E462" s="320"/>
      <c r="F462" s="240"/>
      <c r="G462" s="213"/>
      <c r="H462" s="214"/>
      <c r="I462" s="70"/>
      <c r="J462" s="5"/>
    </row>
    <row r="463" spans="1:10" s="28" customFormat="1" x14ac:dyDescent="0.2">
      <c r="A463" s="54"/>
      <c r="B463" s="168" t="s">
        <v>182</v>
      </c>
      <c r="C463" s="321"/>
      <c r="D463" s="322"/>
      <c r="E463" s="322"/>
      <c r="F463" s="194"/>
      <c r="G463" s="213"/>
      <c r="H463" s="214"/>
      <c r="I463" s="70"/>
      <c r="J463" s="5"/>
    </row>
    <row r="464" spans="1:10" s="28" customFormat="1" ht="12.75" x14ac:dyDescent="0.2">
      <c r="A464" s="54"/>
      <c r="B464" s="435" t="s">
        <v>31</v>
      </c>
      <c r="C464" s="436">
        <v>73249139.166040137</v>
      </c>
      <c r="D464" s="437"/>
      <c r="E464" s="437">
        <v>386192.89000000007</v>
      </c>
      <c r="F464" s="438">
        <v>-2.1887354897966449E-2</v>
      </c>
      <c r="G464" s="5"/>
      <c r="H464" s="214"/>
      <c r="I464" s="70"/>
      <c r="J464" s="5"/>
    </row>
    <row r="465" spans="1:10" s="28" customFormat="1" x14ac:dyDescent="0.2">
      <c r="A465" s="6"/>
      <c r="B465" s="76" t="s">
        <v>13</v>
      </c>
      <c r="C465" s="319">
        <v>87277398.930000052</v>
      </c>
      <c r="D465" s="320"/>
      <c r="E465" s="320"/>
      <c r="F465" s="240">
        <v>2.7730917558435264E-2</v>
      </c>
      <c r="G465" s="8"/>
      <c r="H465" s="5"/>
      <c r="I465" s="70"/>
    </row>
    <row r="466" spans="1:10" s="28" customFormat="1" x14ac:dyDescent="0.2">
      <c r="A466" s="6"/>
      <c r="B466" s="76" t="s">
        <v>14</v>
      </c>
      <c r="C466" s="321">
        <v>11405300.969999997</v>
      </c>
      <c r="D466" s="322"/>
      <c r="E466" s="322"/>
      <c r="F466" s="194">
        <v>0.1487119969252757</v>
      </c>
      <c r="G466" s="3"/>
      <c r="H466" s="8"/>
      <c r="I466" s="70"/>
    </row>
    <row r="467" spans="1:10" s="28" customFormat="1" ht="12" x14ac:dyDescent="0.2">
      <c r="A467" s="6"/>
      <c r="B467" s="229" t="s">
        <v>248</v>
      </c>
      <c r="C467" s="431">
        <v>98682699.900000051</v>
      </c>
      <c r="D467" s="439"/>
      <c r="E467" s="439"/>
      <c r="F467" s="445">
        <v>4.0394898234004106E-2</v>
      </c>
      <c r="G467" s="15"/>
      <c r="H467" s="3"/>
      <c r="I467" s="70"/>
    </row>
    <row r="468" spans="1:10" s="28" customFormat="1" ht="12" x14ac:dyDescent="0.2">
      <c r="A468" s="6"/>
      <c r="B468" s="164"/>
      <c r="C468" s="210"/>
      <c r="D468" s="210"/>
      <c r="E468" s="210"/>
      <c r="F468" s="210"/>
      <c r="G468" s="814"/>
      <c r="H468" s="15"/>
      <c r="I468" s="70"/>
    </row>
    <row r="469" spans="1:10" s="28" customFormat="1" ht="12.75" x14ac:dyDescent="0.2">
      <c r="A469" s="6"/>
      <c r="B469" s="265" t="s">
        <v>238</v>
      </c>
      <c r="C469" s="213"/>
      <c r="D469" s="213"/>
      <c r="E469" s="213"/>
      <c r="F469" s="213"/>
      <c r="G469" s="199"/>
      <c r="H469" s="89"/>
      <c r="I469" s="70"/>
    </row>
    <row r="470" spans="1:10" ht="16.5" customHeight="1" x14ac:dyDescent="0.2">
      <c r="B470" s="265" t="s">
        <v>251</v>
      </c>
      <c r="C470" s="213"/>
      <c r="D470" s="213"/>
      <c r="E470" s="213"/>
      <c r="F470" s="213"/>
      <c r="G470" s="199"/>
      <c r="H470" s="90"/>
      <c r="I470" s="85"/>
    </row>
    <row r="471" spans="1:10" ht="12" x14ac:dyDescent="0.2">
      <c r="B471" s="265"/>
      <c r="C471" s="213"/>
      <c r="D471" s="213"/>
      <c r="E471" s="213"/>
      <c r="F471" s="213"/>
      <c r="G471" s="200"/>
      <c r="H471" s="90"/>
      <c r="I471" s="8"/>
    </row>
    <row r="472" spans="1:10" ht="12" x14ac:dyDescent="0.2">
      <c r="A472" s="91"/>
      <c r="B472" s="265"/>
      <c r="C472" s="213"/>
      <c r="D472" s="213"/>
      <c r="E472" s="213"/>
      <c r="F472" s="213"/>
      <c r="G472" s="199"/>
      <c r="H472" s="93"/>
    </row>
    <row r="473" spans="1:10" ht="19.5" customHeight="1" x14ac:dyDescent="0.2">
      <c r="B473" s="43"/>
      <c r="C473" s="85"/>
      <c r="D473" s="85"/>
      <c r="E473" s="86"/>
      <c r="F473" s="5"/>
      <c r="G473" s="200"/>
      <c r="H473" s="90"/>
      <c r="I473" s="15"/>
    </row>
    <row r="474" spans="1:10" ht="15.75" x14ac:dyDescent="0.25">
      <c r="A474" s="91"/>
      <c r="B474" s="7" t="s">
        <v>288</v>
      </c>
      <c r="C474" s="8"/>
      <c r="D474" s="8"/>
      <c r="E474" s="8"/>
      <c r="F474" s="8"/>
      <c r="G474" s="198"/>
      <c r="H474" s="93"/>
      <c r="I474" s="20"/>
    </row>
    <row r="475" spans="1:10" ht="12.75" hidden="1" customHeight="1" x14ac:dyDescent="0.2">
      <c r="B475" s="9"/>
      <c r="C475" s="10" t="str">
        <f>$C$3</f>
        <v>PERIODE DU 1.1 AU 31.1.2024</v>
      </c>
      <c r="D475" s="11"/>
      <c r="G475" s="201"/>
      <c r="H475" s="90"/>
      <c r="I475" s="20"/>
    </row>
    <row r="476" spans="1:10" ht="12.75" customHeight="1" x14ac:dyDescent="0.2">
      <c r="B476" s="12" t="str">
        <f>B388</f>
        <v xml:space="preserve">             II- ASSURANCE MATERNITE : DEPENSES en milliers d'euros</v>
      </c>
      <c r="C476" s="13"/>
      <c r="D476" s="13"/>
      <c r="E476" s="13"/>
      <c r="F476" s="14"/>
      <c r="G476" s="201"/>
      <c r="H476" s="90"/>
      <c r="I476" s="20"/>
    </row>
    <row r="477" spans="1:10" s="95" customFormat="1" ht="12.75" customHeight="1" x14ac:dyDescent="0.2">
      <c r="A477" s="6"/>
      <c r="B477" s="626"/>
      <c r="C477" s="627"/>
      <c r="D477" s="87"/>
      <c r="E477" s="815" t="s">
        <v>6</v>
      </c>
      <c r="F477" s="339" t="str">
        <f>CUMUL_Maladie_mnt!$H$5</f>
        <v>PCAP</v>
      </c>
      <c r="G477" s="201"/>
      <c r="H477" s="90"/>
      <c r="I477" s="94"/>
      <c r="J477" s="104"/>
    </row>
    <row r="478" spans="1:10" ht="12.75" customHeight="1" x14ac:dyDescent="0.2">
      <c r="B478" s="643" t="s">
        <v>29</v>
      </c>
      <c r="C478" s="818"/>
      <c r="D478" s="90"/>
      <c r="E478" s="301"/>
      <c r="F478" s="239"/>
      <c r="G478" s="201"/>
      <c r="H478" s="90"/>
      <c r="I478" s="20"/>
    </row>
    <row r="479" spans="1:10" s="95" customFormat="1" ht="12" customHeight="1" x14ac:dyDescent="0.2">
      <c r="A479" s="6"/>
      <c r="B479" s="647"/>
      <c r="C479" s="648"/>
      <c r="D479" s="90"/>
      <c r="E479" s="301"/>
      <c r="F479" s="239"/>
      <c r="G479" s="199"/>
      <c r="H479" s="90"/>
      <c r="I479" s="94"/>
      <c r="J479" s="104"/>
    </row>
    <row r="480" spans="1:10" ht="12.75" customHeight="1" x14ac:dyDescent="0.2">
      <c r="B480" s="649" t="s">
        <v>74</v>
      </c>
      <c r="C480" s="650"/>
      <c r="D480" s="93"/>
      <c r="E480" s="303"/>
      <c r="F480" s="237"/>
      <c r="G480" s="201"/>
      <c r="H480" s="90"/>
      <c r="I480" s="20"/>
      <c r="J480" s="104"/>
    </row>
    <row r="481" spans="2:10" ht="18" customHeight="1" x14ac:dyDescent="0.2">
      <c r="B481" s="647"/>
      <c r="C481" s="648"/>
      <c r="D481" s="90"/>
      <c r="E481" s="301"/>
      <c r="F481" s="239"/>
      <c r="G481" s="199"/>
      <c r="H481" s="90"/>
      <c r="I481" s="20"/>
      <c r="J481" s="104"/>
    </row>
    <row r="482" spans="2:10" ht="18" customHeight="1" x14ac:dyDescent="0.2">
      <c r="B482" s="92" t="s">
        <v>73</v>
      </c>
      <c r="C482" s="172"/>
      <c r="D482" s="93"/>
      <c r="E482" s="303">
        <v>227143554.59423268</v>
      </c>
      <c r="F482" s="237">
        <v>-7.6967898727932194E-2</v>
      </c>
      <c r="G482" s="199"/>
      <c r="H482" s="90"/>
      <c r="I482" s="20"/>
      <c r="J482" s="104"/>
    </row>
    <row r="483" spans="2:10" ht="18" customHeight="1" x14ac:dyDescent="0.2">
      <c r="B483" s="76"/>
      <c r="C483" s="96"/>
      <c r="D483" s="96"/>
      <c r="E483" s="325"/>
      <c r="F483" s="242"/>
      <c r="G483" s="199"/>
      <c r="H483" s="90"/>
      <c r="I483" s="20"/>
      <c r="J483" s="104"/>
    </row>
    <row r="484" spans="2:10" ht="18" customHeight="1" x14ac:dyDescent="0.2">
      <c r="B484" s="645" t="s">
        <v>410</v>
      </c>
      <c r="C484" s="646"/>
      <c r="D484" s="90"/>
      <c r="E484" s="303">
        <v>50745781.788756706</v>
      </c>
      <c r="F484" s="237">
        <v>-0.25254580759918355</v>
      </c>
      <c r="G484" s="199"/>
      <c r="H484" s="90"/>
      <c r="I484" s="20"/>
      <c r="J484" s="104"/>
    </row>
    <row r="485" spans="2:10" ht="15" customHeight="1" x14ac:dyDescent="0.2">
      <c r="B485" s="639" t="s">
        <v>72</v>
      </c>
      <c r="C485" s="640"/>
      <c r="D485" s="90"/>
      <c r="E485" s="301"/>
      <c r="F485" s="239"/>
      <c r="G485" s="199"/>
      <c r="H485" s="90"/>
      <c r="I485" s="20"/>
      <c r="J485" s="104"/>
    </row>
    <row r="486" spans="2:10" ht="15" customHeight="1" x14ac:dyDescent="0.2">
      <c r="B486" s="421" t="s">
        <v>404</v>
      </c>
      <c r="C486" s="404"/>
      <c r="D486" s="90"/>
      <c r="E486" s="301">
        <v>50562079.929060705</v>
      </c>
      <c r="F486" s="239">
        <v>-0.25247970823271615</v>
      </c>
      <c r="G486" s="199"/>
      <c r="H486" s="90"/>
      <c r="I486" s="20"/>
      <c r="J486" s="104"/>
    </row>
    <row r="487" spans="2:10" ht="15" customHeight="1" x14ac:dyDescent="0.2">
      <c r="B487" s="421" t="s">
        <v>407</v>
      </c>
      <c r="C487" s="404"/>
      <c r="D487" s="90"/>
      <c r="E487" s="301">
        <v>163534.959504</v>
      </c>
      <c r="F487" s="239">
        <v>0.33767503133866605</v>
      </c>
      <c r="G487" s="199"/>
      <c r="H487" s="90"/>
      <c r="I487" s="20"/>
      <c r="J487" s="104"/>
    </row>
    <row r="488" spans="2:10" ht="15" customHeight="1" x14ac:dyDescent="0.2">
      <c r="B488" s="421" t="s">
        <v>405</v>
      </c>
      <c r="C488" s="404"/>
      <c r="D488" s="90"/>
      <c r="E488" s="301">
        <v>20166.900191999994</v>
      </c>
      <c r="F488" s="239">
        <v>-0.84426922513150537</v>
      </c>
      <c r="G488" s="199"/>
      <c r="H488" s="90"/>
      <c r="I488" s="20"/>
      <c r="J488" s="104"/>
    </row>
    <row r="489" spans="2:10" ht="15" customHeight="1" x14ac:dyDescent="0.2">
      <c r="B489" s="624" t="s">
        <v>71</v>
      </c>
      <c r="C489" s="625"/>
      <c r="D489" s="90"/>
      <c r="E489" s="303">
        <v>138816626.48957822</v>
      </c>
      <c r="F489" s="237">
        <v>0.13153893335425848</v>
      </c>
      <c r="G489" s="199"/>
      <c r="H489" s="90"/>
      <c r="I489" s="20"/>
      <c r="J489" s="104"/>
    </row>
    <row r="490" spans="2:10" ht="15" customHeight="1" x14ac:dyDescent="0.2">
      <c r="B490" s="639" t="s">
        <v>70</v>
      </c>
      <c r="C490" s="640"/>
      <c r="D490" s="90"/>
      <c r="E490" s="301"/>
      <c r="F490" s="239"/>
      <c r="G490" s="199"/>
      <c r="H490" s="90"/>
      <c r="I490" s="20"/>
      <c r="J490" s="104"/>
    </row>
    <row r="491" spans="2:10" ht="15" customHeight="1" x14ac:dyDescent="0.2">
      <c r="B491" s="639" t="s">
        <v>361</v>
      </c>
      <c r="C491" s="640"/>
      <c r="D491" s="90"/>
      <c r="E491" s="301">
        <v>0</v>
      </c>
      <c r="F491" s="239"/>
      <c r="G491" s="199"/>
      <c r="H491" s="90"/>
      <c r="I491" s="20"/>
      <c r="J491" s="104"/>
    </row>
    <row r="492" spans="2:10" ht="12.75" customHeight="1" x14ac:dyDescent="0.2">
      <c r="B492" s="641" t="s">
        <v>413</v>
      </c>
      <c r="C492" s="642"/>
      <c r="D492" s="90"/>
      <c r="E492" s="301">
        <v>105962054.58999997</v>
      </c>
      <c r="F492" s="239">
        <v>0.10837190855993151</v>
      </c>
      <c r="G492" s="199"/>
      <c r="H492" s="90"/>
      <c r="I492" s="20"/>
      <c r="J492" s="104"/>
    </row>
    <row r="493" spans="2:10" ht="15" customHeight="1" x14ac:dyDescent="0.2">
      <c r="B493" s="639" t="s">
        <v>357</v>
      </c>
      <c r="C493" s="640"/>
      <c r="D493" s="90"/>
      <c r="E493" s="301">
        <v>18937577.450000003</v>
      </c>
      <c r="F493" s="239">
        <v>0.2340048996092039</v>
      </c>
      <c r="G493" s="199"/>
      <c r="H493" s="90"/>
      <c r="I493" s="20"/>
      <c r="J493" s="104"/>
    </row>
    <row r="494" spans="2:10" ht="27" customHeight="1" x14ac:dyDescent="0.2">
      <c r="B494" s="639" t="s">
        <v>358</v>
      </c>
      <c r="C494" s="640"/>
      <c r="D494" s="90"/>
      <c r="E494" s="301">
        <v>3653094.54</v>
      </c>
      <c r="F494" s="239">
        <v>0.1631672181002195</v>
      </c>
      <c r="G494" s="199"/>
      <c r="H494" s="90"/>
      <c r="I494" s="20"/>
      <c r="J494" s="104"/>
    </row>
    <row r="495" spans="2:10" ht="15" customHeight="1" x14ac:dyDescent="0.2">
      <c r="B495" s="639" t="s">
        <v>359</v>
      </c>
      <c r="C495" s="640"/>
      <c r="D495" s="90"/>
      <c r="E495" s="301">
        <v>10263899.909578243</v>
      </c>
      <c r="F495" s="239">
        <v>0.19474344512798347</v>
      </c>
      <c r="G495" s="201"/>
      <c r="H495" s="90"/>
      <c r="I495" s="20"/>
      <c r="J495" s="104"/>
    </row>
    <row r="496" spans="2:10" ht="15" customHeight="1" x14ac:dyDescent="0.2">
      <c r="B496" s="607" t="s">
        <v>394</v>
      </c>
      <c r="C496" s="608"/>
      <c r="D496" s="90"/>
      <c r="E496" s="301">
        <v>8574059.4823622424</v>
      </c>
      <c r="F496" s="239">
        <v>0.15715091290594052</v>
      </c>
      <c r="G496" s="199"/>
      <c r="H496" s="90"/>
      <c r="I496" s="20"/>
      <c r="J496" s="104"/>
    </row>
    <row r="497" spans="1:10" ht="15" customHeight="1" x14ac:dyDescent="0.2">
      <c r="B497" s="607" t="s">
        <v>395</v>
      </c>
      <c r="C497" s="608"/>
      <c r="D497" s="90"/>
      <c r="E497" s="301">
        <v>151124.85461599994</v>
      </c>
      <c r="F497" s="239">
        <v>0.16687132804639382</v>
      </c>
      <c r="G497" s="199"/>
      <c r="H497" s="90"/>
      <c r="I497" s="20"/>
      <c r="J497" s="104"/>
    </row>
    <row r="498" spans="1:10" ht="15" customHeight="1" x14ac:dyDescent="0.2">
      <c r="B498" s="607" t="s">
        <v>396</v>
      </c>
      <c r="C498" s="608"/>
      <c r="D498" s="90"/>
      <c r="E498" s="301">
        <v>297133.27063200006</v>
      </c>
      <c r="F498" s="239">
        <v>0.23859010718669915</v>
      </c>
      <c r="G498" s="201"/>
      <c r="H498" s="90"/>
      <c r="I498" s="20"/>
      <c r="J498" s="104"/>
    </row>
    <row r="499" spans="1:10" ht="23.25" customHeight="1" x14ac:dyDescent="0.2">
      <c r="B499" s="607" t="s">
        <v>397</v>
      </c>
      <c r="C499" s="608"/>
      <c r="D499" s="90"/>
      <c r="E499" s="301">
        <v>65697.443839999993</v>
      </c>
      <c r="F499" s="239">
        <v>0.10996542483678895</v>
      </c>
      <c r="G499" s="200"/>
      <c r="H499" s="90"/>
      <c r="I499" s="20"/>
      <c r="J499" s="104"/>
    </row>
    <row r="500" spans="1:10" ht="15" customHeight="1" x14ac:dyDescent="0.2">
      <c r="A500" s="91"/>
      <c r="B500" s="631" t="s">
        <v>406</v>
      </c>
      <c r="C500" s="632"/>
      <c r="D500" s="90"/>
      <c r="E500" s="301">
        <v>1175884.8581280001</v>
      </c>
      <c r="F500" s="239">
        <v>0.56231683413216405</v>
      </c>
      <c r="G500" s="200"/>
      <c r="H500" s="93"/>
      <c r="I500" s="20"/>
      <c r="J500" s="104"/>
    </row>
    <row r="501" spans="1:10" ht="12.75" x14ac:dyDescent="0.2">
      <c r="A501" s="91"/>
      <c r="B501" s="624" t="s">
        <v>362</v>
      </c>
      <c r="C501" s="625"/>
      <c r="D501" s="90"/>
      <c r="E501" s="303">
        <v>65832.19</v>
      </c>
      <c r="F501" s="237">
        <v>-0.24937117115637919</v>
      </c>
      <c r="G501" s="199"/>
      <c r="H501" s="93"/>
      <c r="I501" s="20"/>
      <c r="J501" s="104"/>
    </row>
    <row r="502" spans="1:10" ht="24.75" customHeight="1" x14ac:dyDescent="0.2">
      <c r="B502" s="622" t="s">
        <v>363</v>
      </c>
      <c r="C502" s="638"/>
      <c r="D502" s="90"/>
      <c r="E502" s="303">
        <v>37515314.125897758</v>
      </c>
      <c r="F502" s="237">
        <v>-0.32313908539415459</v>
      </c>
      <c r="G502" s="199"/>
      <c r="H502" s="90"/>
      <c r="I502" s="20"/>
      <c r="J502" s="104"/>
    </row>
    <row r="503" spans="1:10" ht="15" customHeight="1" x14ac:dyDescent="0.2">
      <c r="B503" s="423" t="s">
        <v>408</v>
      </c>
      <c r="C503" s="405"/>
      <c r="D503" s="90"/>
      <c r="E503" s="301">
        <v>35332217.72349152</v>
      </c>
      <c r="F503" s="239">
        <v>-0.34913582554811329</v>
      </c>
      <c r="G503" s="200"/>
      <c r="H503" s="90"/>
      <c r="I503" s="20"/>
      <c r="J503" s="104"/>
    </row>
    <row r="504" spans="1:10" ht="15" customHeight="1" x14ac:dyDescent="0.2">
      <c r="A504" s="91"/>
      <c r="B504" s="423" t="s">
        <v>409</v>
      </c>
      <c r="C504" s="405"/>
      <c r="D504" s="90"/>
      <c r="E504" s="301">
        <v>2183096.402406239</v>
      </c>
      <c r="F504" s="239">
        <v>0.91440218723483979</v>
      </c>
      <c r="G504" s="199"/>
      <c r="H504" s="93"/>
      <c r="I504" s="20"/>
      <c r="J504" s="104"/>
    </row>
    <row r="505" spans="1:10" s="498" customFormat="1" ht="16.5" customHeight="1" x14ac:dyDescent="0.2">
      <c r="A505" s="452"/>
      <c r="B505" s="654" t="s">
        <v>314</v>
      </c>
      <c r="C505" s="655"/>
      <c r="D505" s="547"/>
      <c r="E505" s="548"/>
      <c r="F505" s="549"/>
      <c r="G505" s="550"/>
      <c r="H505" s="547"/>
      <c r="I505" s="551"/>
      <c r="J505" s="457"/>
    </row>
    <row r="506" spans="1:10" s="498" customFormat="1" ht="16.5" customHeight="1" x14ac:dyDescent="0.2">
      <c r="A506" s="452"/>
      <c r="B506" s="654" t="s">
        <v>315</v>
      </c>
      <c r="C506" s="655"/>
      <c r="D506" s="547"/>
      <c r="E506" s="548"/>
      <c r="F506" s="549"/>
      <c r="G506" s="552"/>
      <c r="H506" s="547"/>
      <c r="I506" s="551"/>
      <c r="J506" s="457"/>
    </row>
    <row r="507" spans="1:10" ht="24" customHeight="1" x14ac:dyDescent="0.2">
      <c r="A507" s="91"/>
      <c r="B507" s="624" t="s">
        <v>370</v>
      </c>
      <c r="C507" s="625"/>
      <c r="D507" s="90"/>
      <c r="E507" s="303"/>
      <c r="F507" s="237"/>
      <c r="G507" s="8"/>
      <c r="H507" s="99"/>
      <c r="I507" s="20"/>
      <c r="J507" s="104"/>
    </row>
    <row r="508" spans="1:10" ht="16.5" customHeight="1" x14ac:dyDescent="0.2">
      <c r="B508" s="628" t="s">
        <v>66</v>
      </c>
      <c r="C508" s="629"/>
      <c r="D508" s="93"/>
      <c r="E508" s="303">
        <v>17045606.089999977</v>
      </c>
      <c r="F508" s="237">
        <v>-9.7810943884693025E-3</v>
      </c>
      <c r="H508" s="8"/>
      <c r="I508" s="20"/>
      <c r="J508" s="104"/>
    </row>
    <row r="509" spans="1:10" s="95" customFormat="1" ht="16.5" customHeight="1" x14ac:dyDescent="0.2">
      <c r="A509" s="6"/>
      <c r="B509" s="624" t="s">
        <v>375</v>
      </c>
      <c r="C509" s="625"/>
      <c r="D509" s="93"/>
      <c r="E509" s="301">
        <v>16901689.539999984</v>
      </c>
      <c r="F509" s="239">
        <v>-9.5440435347935448E-3</v>
      </c>
      <c r="G509" s="15"/>
      <c r="H509" s="3"/>
      <c r="I509" s="94"/>
      <c r="J509" s="104"/>
    </row>
    <row r="510" spans="1:10" ht="18" customHeight="1" x14ac:dyDescent="0.2">
      <c r="B510" s="624" t="s">
        <v>236</v>
      </c>
      <c r="C510" s="625"/>
      <c r="D510" s="90"/>
      <c r="E510" s="301"/>
      <c r="F510" s="239"/>
      <c r="G510" s="89"/>
      <c r="H510" s="15"/>
      <c r="I510" s="20"/>
      <c r="J510" s="104"/>
    </row>
    <row r="511" spans="1:10" ht="15" customHeight="1" x14ac:dyDescent="0.2">
      <c r="B511" s="624" t="s">
        <v>316</v>
      </c>
      <c r="C511" s="625"/>
      <c r="D511" s="90"/>
      <c r="E511" s="301"/>
      <c r="F511" s="239"/>
      <c r="G511" s="102"/>
      <c r="H511" s="20"/>
      <c r="I511" s="20"/>
      <c r="J511" s="104"/>
    </row>
    <row r="512" spans="1:10" s="95" customFormat="1" ht="27" customHeight="1" x14ac:dyDescent="0.2">
      <c r="A512" s="6"/>
      <c r="B512" s="628" t="s">
        <v>67</v>
      </c>
      <c r="C512" s="629"/>
      <c r="D512" s="93"/>
      <c r="E512" s="303">
        <v>1704734.4000000001</v>
      </c>
      <c r="F512" s="237">
        <v>-9.956778699804969E-2</v>
      </c>
      <c r="G512" s="102"/>
      <c r="H512" s="103"/>
      <c r="I512" s="94"/>
      <c r="J512" s="104"/>
    </row>
    <row r="513" spans="1:9" ht="12.75" x14ac:dyDescent="0.2">
      <c r="B513" s="624" t="s">
        <v>68</v>
      </c>
      <c r="C513" s="625"/>
      <c r="D513" s="90"/>
      <c r="E513" s="301">
        <v>1701230.09</v>
      </c>
      <c r="F513" s="239">
        <v>-0.10042734603216774</v>
      </c>
      <c r="G513" s="105"/>
      <c r="H513" s="103"/>
      <c r="I513" s="8"/>
    </row>
    <row r="514" spans="1:9" ht="10.5" customHeight="1" x14ac:dyDescent="0.2">
      <c r="B514" s="624" t="s">
        <v>69</v>
      </c>
      <c r="C514" s="625"/>
      <c r="D514" s="90"/>
      <c r="E514" s="301">
        <v>3504.3100000000004</v>
      </c>
      <c r="F514" s="239">
        <v>0.67951593577761815</v>
      </c>
      <c r="G514" s="105"/>
      <c r="H514" s="106"/>
    </row>
    <row r="515" spans="1:9" ht="27.75" customHeight="1" x14ac:dyDescent="0.2">
      <c r="A515" s="24"/>
      <c r="B515" s="633" t="s">
        <v>167</v>
      </c>
      <c r="C515" s="634"/>
      <c r="D515" s="98"/>
      <c r="E515" s="326">
        <v>245893895.08423269</v>
      </c>
      <c r="F515" s="243">
        <v>-7.2768044067045401E-2</v>
      </c>
      <c r="G515" s="109"/>
      <c r="H515" s="107"/>
      <c r="I515" s="5"/>
    </row>
    <row r="516" spans="1:9" ht="15.75" x14ac:dyDescent="0.25">
      <c r="B516" s="7" t="s">
        <v>288</v>
      </c>
      <c r="C516" s="8"/>
      <c r="D516" s="8"/>
      <c r="E516" s="8"/>
      <c r="F516" s="8"/>
      <c r="G516" s="109"/>
      <c r="H516" s="106"/>
      <c r="I516" s="5"/>
    </row>
    <row r="517" spans="1:9" s="104" customFormat="1" ht="14.25" customHeight="1" x14ac:dyDescent="0.2">
      <c r="A517" s="6"/>
      <c r="B517" s="9"/>
      <c r="C517" s="10" t="str">
        <f>$C$3</f>
        <v>PERIODE DU 1.1 AU 31.1.2024</v>
      </c>
      <c r="D517" s="11"/>
      <c r="E517" s="3"/>
      <c r="F517" s="3"/>
      <c r="G517" s="109"/>
      <c r="H517" s="106"/>
    </row>
    <row r="518" spans="1:9" s="104" customFormat="1" ht="40.5" customHeight="1" x14ac:dyDescent="0.2">
      <c r="A518" s="6"/>
      <c r="B518" s="12" t="str">
        <f>B476</f>
        <v xml:space="preserve">             II- ASSURANCE MATERNITE : DEPENSES en milliers d'euros</v>
      </c>
      <c r="C518" s="13"/>
      <c r="D518" s="13"/>
      <c r="E518" s="13"/>
      <c r="F518" s="14"/>
      <c r="G518" s="109"/>
      <c r="H518" s="106"/>
    </row>
    <row r="519" spans="1:9" s="104" customFormat="1" ht="14.25" customHeight="1" x14ac:dyDescent="0.2">
      <c r="A519" s="6"/>
      <c r="B519" s="658"/>
      <c r="C519" s="659"/>
      <c r="D519" s="163"/>
      <c r="E519" s="840" t="s">
        <v>6</v>
      </c>
      <c r="F519" s="19" t="str">
        <f>CUMUL_Maladie_mnt!$H$5</f>
        <v>PCAP</v>
      </c>
      <c r="G519" s="109"/>
      <c r="H519" s="106"/>
    </row>
    <row r="520" spans="1:9" s="104" customFormat="1" ht="14.25" customHeight="1" x14ac:dyDescent="0.2">
      <c r="A520" s="6"/>
      <c r="B520" s="635" t="s">
        <v>51</v>
      </c>
      <c r="C520" s="636"/>
      <c r="D520" s="637"/>
      <c r="E520" s="101"/>
      <c r="F520" s="176"/>
      <c r="G520" s="109"/>
      <c r="H520" s="106"/>
    </row>
    <row r="521" spans="1:9" s="104" customFormat="1" ht="36" customHeight="1" x14ac:dyDescent="0.2">
      <c r="A521" s="6"/>
      <c r="B521" s="604" t="s">
        <v>52</v>
      </c>
      <c r="C521" s="605"/>
      <c r="D521" s="606"/>
      <c r="E521" s="327">
        <v>30381676.989999987</v>
      </c>
      <c r="F521" s="177">
        <v>-1.3296990358226846E-2</v>
      </c>
      <c r="G521" s="109"/>
      <c r="H521" s="110"/>
    </row>
    <row r="522" spans="1:9" s="104" customFormat="1" ht="19.5" customHeight="1" x14ac:dyDescent="0.2">
      <c r="A522" s="6"/>
      <c r="B522" s="595" t="s">
        <v>183</v>
      </c>
      <c r="C522" s="596"/>
      <c r="D522" s="600"/>
      <c r="E522" s="327">
        <v>30316697.029999986</v>
      </c>
      <c r="F522" s="177">
        <v>-1.3032118985558783E-2</v>
      </c>
      <c r="G522" s="109"/>
      <c r="H522" s="110"/>
    </row>
    <row r="523" spans="1:9" s="104" customFormat="1" ht="14.25" customHeight="1" x14ac:dyDescent="0.2">
      <c r="A523" s="6"/>
      <c r="B523" s="601" t="s">
        <v>53</v>
      </c>
      <c r="C523" s="602"/>
      <c r="D523" s="603"/>
      <c r="E523" s="328">
        <v>29402357.149999984</v>
      </c>
      <c r="F523" s="174">
        <v>-1.0373188547227352E-2</v>
      </c>
      <c r="G523" s="109"/>
      <c r="H523" s="110"/>
    </row>
    <row r="524" spans="1:9" s="104" customFormat="1" ht="46.5" customHeight="1" x14ac:dyDescent="0.2">
      <c r="A524" s="6"/>
      <c r="B524" s="601" t="s">
        <v>428</v>
      </c>
      <c r="C524" s="602"/>
      <c r="D524" s="603"/>
      <c r="E524" s="328">
        <v>190727.20999999993</v>
      </c>
      <c r="F524" s="174">
        <v>-0.21098198581773853</v>
      </c>
      <c r="G524" s="109"/>
      <c r="H524" s="106"/>
    </row>
    <row r="525" spans="1:9" s="104" customFormat="1" ht="12.75" x14ac:dyDescent="0.2">
      <c r="A525" s="6"/>
      <c r="B525" s="601" t="s">
        <v>54</v>
      </c>
      <c r="C525" s="602"/>
      <c r="D525" s="603"/>
      <c r="E525" s="328"/>
      <c r="F525" s="174"/>
      <c r="G525" s="108"/>
      <c r="H525" s="106"/>
    </row>
    <row r="526" spans="1:9" s="104" customFormat="1" ht="12.75" x14ac:dyDescent="0.2">
      <c r="A526" s="6"/>
      <c r="B526" s="601" t="s">
        <v>482</v>
      </c>
      <c r="C526" s="602"/>
      <c r="D526" s="603"/>
      <c r="E526" s="328">
        <v>6354.9500000000016</v>
      </c>
      <c r="F526" s="174">
        <v>0.15141967267173073</v>
      </c>
      <c r="G526" s="109"/>
      <c r="H526" s="106"/>
    </row>
    <row r="527" spans="1:9" s="104" customFormat="1" ht="12.75" x14ac:dyDescent="0.2">
      <c r="A527" s="6"/>
      <c r="B527" s="601" t="s">
        <v>302</v>
      </c>
      <c r="C527" s="602"/>
      <c r="D527" s="603"/>
      <c r="E527" s="328"/>
      <c r="F527" s="174"/>
      <c r="G527" s="109"/>
      <c r="H527" s="106"/>
    </row>
    <row r="528" spans="1:9" s="104" customFormat="1" ht="24" customHeight="1" x14ac:dyDescent="0.2">
      <c r="A528" s="6"/>
      <c r="B528" s="169" t="s">
        <v>184</v>
      </c>
      <c r="C528" s="170"/>
      <c r="D528" s="171"/>
      <c r="E528" s="328">
        <v>340489.86</v>
      </c>
      <c r="F528" s="174">
        <v>-7.242909939500175E-2</v>
      </c>
      <c r="G528" s="109"/>
      <c r="H528" s="111"/>
    </row>
    <row r="529" spans="1:8" s="104" customFormat="1" ht="12.75" x14ac:dyDescent="0.2">
      <c r="A529" s="24"/>
      <c r="B529" s="395" t="s">
        <v>373</v>
      </c>
      <c r="C529" s="170"/>
      <c r="D529" s="171"/>
      <c r="E529" s="328">
        <v>871.26</v>
      </c>
      <c r="F529" s="174">
        <v>0.13814319865187907</v>
      </c>
      <c r="G529" s="109"/>
      <c r="H529" s="112"/>
    </row>
    <row r="530" spans="1:8" s="104" customFormat="1" ht="12.75" x14ac:dyDescent="0.2">
      <c r="A530" s="24"/>
      <c r="B530" s="169" t="s">
        <v>185</v>
      </c>
      <c r="C530" s="170"/>
      <c r="D530" s="171"/>
      <c r="E530" s="328"/>
      <c r="F530" s="174"/>
      <c r="G530" s="109"/>
      <c r="H530" s="107"/>
    </row>
    <row r="531" spans="1:8" s="104" customFormat="1" ht="21" customHeight="1" x14ac:dyDescent="0.2">
      <c r="A531" s="6"/>
      <c r="B531" s="601" t="s">
        <v>186</v>
      </c>
      <c r="C531" s="602"/>
      <c r="D531" s="603"/>
      <c r="E531" s="328">
        <v>12901.620000000003</v>
      </c>
      <c r="F531" s="174">
        <v>-4.1195902184535171E-2</v>
      </c>
      <c r="G531" s="109"/>
      <c r="H531" s="106"/>
    </row>
    <row r="532" spans="1:8" s="104" customFormat="1" ht="18" customHeight="1" x14ac:dyDescent="0.2">
      <c r="A532" s="6"/>
      <c r="B532" s="601" t="s">
        <v>187</v>
      </c>
      <c r="C532" s="602"/>
      <c r="D532" s="603"/>
      <c r="E532" s="328">
        <v>362953.19999999966</v>
      </c>
      <c r="F532" s="174">
        <v>-3.942499076286643E-2</v>
      </c>
      <c r="G532" s="109"/>
      <c r="H532" s="111"/>
    </row>
    <row r="533" spans="1:8" s="104" customFormat="1" ht="15" customHeight="1" x14ac:dyDescent="0.2">
      <c r="A533" s="6"/>
      <c r="B533" s="601" t="s">
        <v>188</v>
      </c>
      <c r="C533" s="602"/>
      <c r="D533" s="603"/>
      <c r="E533" s="328">
        <v>41.78</v>
      </c>
      <c r="F533" s="174">
        <v>-0.29840470193115021</v>
      </c>
      <c r="G533" s="109"/>
      <c r="H533" s="111"/>
    </row>
    <row r="534" spans="1:8" s="104" customFormat="1" ht="15" customHeight="1" x14ac:dyDescent="0.2">
      <c r="A534" s="24"/>
      <c r="B534" s="595" t="s">
        <v>55</v>
      </c>
      <c r="C534" s="596"/>
      <c r="D534" s="600"/>
      <c r="E534" s="327">
        <v>12861.669999999996</v>
      </c>
      <c r="F534" s="177">
        <v>-0.13123532967905238</v>
      </c>
      <c r="G534" s="109"/>
      <c r="H534" s="107"/>
    </row>
    <row r="535" spans="1:8" s="104" customFormat="1" ht="18" customHeight="1" x14ac:dyDescent="0.2">
      <c r="A535" s="6"/>
      <c r="B535" s="619" t="s">
        <v>56</v>
      </c>
      <c r="C535" s="620"/>
      <c r="D535" s="621"/>
      <c r="E535" s="328">
        <v>12861.669999999996</v>
      </c>
      <c r="F535" s="174">
        <v>-0.13123532967905238</v>
      </c>
      <c r="G535" s="109"/>
      <c r="H535" s="106"/>
    </row>
    <row r="536" spans="1:8" s="104" customFormat="1" ht="15" customHeight="1" x14ac:dyDescent="0.2">
      <c r="A536" s="6"/>
      <c r="B536" s="601" t="s">
        <v>57</v>
      </c>
      <c r="C536" s="602"/>
      <c r="D536" s="603"/>
      <c r="E536" s="328">
        <v>12861.669999999996</v>
      </c>
      <c r="F536" s="174">
        <v>-0.13123532967905238</v>
      </c>
      <c r="G536" s="109"/>
      <c r="H536" s="106"/>
    </row>
    <row r="537" spans="1:8" s="104" customFormat="1" ht="15" customHeight="1" x14ac:dyDescent="0.2">
      <c r="A537" s="6"/>
      <c r="B537" s="601" t="s">
        <v>58</v>
      </c>
      <c r="C537" s="602"/>
      <c r="D537" s="603"/>
      <c r="E537" s="328"/>
      <c r="F537" s="174"/>
      <c r="G537" s="109"/>
      <c r="H537" s="106"/>
    </row>
    <row r="538" spans="1:8" s="104" customFormat="1" ht="15" customHeight="1" x14ac:dyDescent="0.2">
      <c r="A538" s="6"/>
      <c r="B538" s="619" t="s">
        <v>59</v>
      </c>
      <c r="C538" s="620"/>
      <c r="D538" s="621"/>
      <c r="E538" s="328"/>
      <c r="F538" s="174"/>
      <c r="G538" s="102"/>
      <c r="H538" s="106"/>
    </row>
    <row r="539" spans="1:8" s="104" customFormat="1" ht="18" customHeight="1" x14ac:dyDescent="0.2">
      <c r="A539" s="6"/>
      <c r="B539" s="601" t="s">
        <v>372</v>
      </c>
      <c r="C539" s="602"/>
      <c r="D539" s="603"/>
      <c r="E539" s="328"/>
      <c r="F539" s="174"/>
      <c r="G539" s="105"/>
      <c r="H539" s="106"/>
    </row>
    <row r="540" spans="1:8" s="104" customFormat="1" ht="26.25" customHeight="1" x14ac:dyDescent="0.2">
      <c r="A540" s="24"/>
      <c r="B540" s="601" t="s">
        <v>434</v>
      </c>
      <c r="C540" s="602"/>
      <c r="D540" s="603"/>
      <c r="E540" s="328"/>
      <c r="F540" s="174"/>
      <c r="G540" s="199"/>
      <c r="H540" s="107"/>
    </row>
    <row r="541" spans="1:8" s="104" customFormat="1" ht="17.25" customHeight="1" x14ac:dyDescent="0.2">
      <c r="A541" s="6"/>
      <c r="B541" s="619" t="s">
        <v>180</v>
      </c>
      <c r="C541" s="620"/>
      <c r="D541" s="621"/>
      <c r="E541" s="328"/>
      <c r="F541" s="174"/>
      <c r="G541" s="199"/>
      <c r="H541" s="90"/>
    </row>
    <row r="542" spans="1:8" s="104" customFormat="1" ht="17.25" customHeight="1" x14ac:dyDescent="0.2">
      <c r="A542" s="6"/>
      <c r="B542" s="595" t="s">
        <v>189</v>
      </c>
      <c r="C542" s="596"/>
      <c r="D542" s="600"/>
      <c r="E542" s="327">
        <v>1244.1399999999999</v>
      </c>
      <c r="F542" s="177">
        <v>-0.56685188279857401</v>
      </c>
      <c r="G542" s="199"/>
      <c r="H542" s="90"/>
    </row>
    <row r="543" spans="1:8" s="104" customFormat="1" ht="17.25" customHeight="1" x14ac:dyDescent="0.2">
      <c r="A543" s="6"/>
      <c r="B543" s="595" t="s">
        <v>190</v>
      </c>
      <c r="C543" s="596"/>
      <c r="D543" s="600"/>
      <c r="E543" s="327">
        <v>50874.150000000009</v>
      </c>
      <c r="F543" s="177">
        <v>-9.8367250946264861E-2</v>
      </c>
      <c r="G543" s="199"/>
      <c r="H543" s="90"/>
    </row>
    <row r="544" spans="1:8" s="104" customFormat="1" ht="13.5" customHeight="1" x14ac:dyDescent="0.2">
      <c r="A544" s="6"/>
      <c r="B544" s="601" t="s">
        <v>191</v>
      </c>
      <c r="C544" s="602"/>
      <c r="D544" s="603"/>
      <c r="E544" s="328">
        <v>50874.150000000009</v>
      </c>
      <c r="F544" s="174">
        <v>-5.8324164758912E-2</v>
      </c>
      <c r="G544" s="105"/>
      <c r="H544" s="90"/>
    </row>
    <row r="545" spans="1:10" s="104" customFormat="1" ht="12.75" x14ac:dyDescent="0.2">
      <c r="A545" s="6"/>
      <c r="B545" s="601" t="s">
        <v>392</v>
      </c>
      <c r="C545" s="602"/>
      <c r="D545" s="603"/>
      <c r="E545" s="328"/>
      <c r="F545" s="174"/>
      <c r="G545" s="108"/>
      <c r="H545" s="106"/>
    </row>
    <row r="546" spans="1:10" ht="15" customHeight="1" x14ac:dyDescent="0.2">
      <c r="B546" s="592" t="s">
        <v>393</v>
      </c>
      <c r="C546" s="383"/>
      <c r="D546" s="384"/>
      <c r="E546" s="328"/>
      <c r="F546" s="174"/>
      <c r="G546" s="109"/>
      <c r="H546" s="106"/>
      <c r="I546" s="20"/>
      <c r="J546" s="104"/>
    </row>
    <row r="547" spans="1:10" ht="15" customHeight="1" x14ac:dyDescent="0.2">
      <c r="B547" s="595" t="s">
        <v>82</v>
      </c>
      <c r="C547" s="609"/>
      <c r="D547" s="610"/>
      <c r="E547" s="327"/>
      <c r="F547" s="177"/>
      <c r="G547" s="109"/>
      <c r="H547" s="106"/>
      <c r="I547" s="20"/>
      <c r="J547" s="104"/>
    </row>
    <row r="548" spans="1:10" ht="42.75" customHeight="1" x14ac:dyDescent="0.2">
      <c r="B548" s="604" t="s">
        <v>60</v>
      </c>
      <c r="C548" s="605"/>
      <c r="D548" s="606"/>
      <c r="E548" s="327"/>
      <c r="F548" s="177"/>
      <c r="G548" s="102"/>
      <c r="H548" s="106"/>
      <c r="I548" s="20"/>
      <c r="J548" s="104"/>
    </row>
    <row r="549" spans="1:10" ht="20.25" customHeight="1" x14ac:dyDescent="0.2">
      <c r="B549" s="597" t="s">
        <v>390</v>
      </c>
      <c r="C549" s="652"/>
      <c r="D549" s="653"/>
      <c r="E549" s="327"/>
      <c r="F549" s="177"/>
      <c r="G549" s="102"/>
      <c r="H549" s="106"/>
      <c r="I549" s="20"/>
      <c r="J549" s="104"/>
    </row>
    <row r="550" spans="1:10" s="486" customFormat="1" ht="15" customHeight="1" x14ac:dyDescent="0.2">
      <c r="A550" s="452"/>
      <c r="B550" s="597" t="s">
        <v>391</v>
      </c>
      <c r="C550" s="652"/>
      <c r="D550" s="653"/>
      <c r="E550" s="548"/>
      <c r="F550" s="549"/>
      <c r="G550" s="455"/>
      <c r="H550" s="461"/>
      <c r="I550" s="494"/>
      <c r="J550" s="457"/>
    </row>
    <row r="551" spans="1:10" s="486" customFormat="1" ht="15" customHeight="1" x14ac:dyDescent="0.2">
      <c r="A551" s="452"/>
      <c r="B551" s="597" t="s">
        <v>462</v>
      </c>
      <c r="C551" s="652"/>
      <c r="D551" s="653"/>
      <c r="E551" s="548"/>
      <c r="F551" s="549"/>
      <c r="G551" s="455"/>
      <c r="H551" s="461"/>
      <c r="I551" s="494"/>
      <c r="J551" s="457"/>
    </row>
    <row r="552" spans="1:10" s="104" customFormat="1" ht="21" hidden="1" customHeight="1" x14ac:dyDescent="0.2">
      <c r="A552" s="6"/>
      <c r="B552" s="604"/>
      <c r="C552" s="605"/>
      <c r="D552" s="606"/>
      <c r="E552" s="406"/>
      <c r="F552" s="239"/>
      <c r="G552" s="109"/>
      <c r="H552" s="113"/>
    </row>
    <row r="553" spans="1:10" s="104" customFormat="1" ht="24.75" customHeight="1" x14ac:dyDescent="0.2">
      <c r="A553" s="6"/>
      <c r="B553" s="604" t="s">
        <v>483</v>
      </c>
      <c r="C553" s="605"/>
      <c r="D553" s="606"/>
      <c r="E553" s="406"/>
      <c r="F553" s="239"/>
      <c r="G553" s="108"/>
      <c r="H553" s="113"/>
    </row>
    <row r="554" spans="1:10" s="104" customFormat="1" ht="24.75" customHeight="1" x14ac:dyDescent="0.2">
      <c r="A554" s="6"/>
      <c r="B554" s="590" t="s">
        <v>484</v>
      </c>
      <c r="C554" s="591"/>
      <c r="D554" s="578"/>
      <c r="E554" s="406"/>
      <c r="F554" s="239"/>
      <c r="G554" s="108"/>
      <c r="H554" s="113"/>
    </row>
    <row r="555" spans="1:10" s="104" customFormat="1" ht="12.75" customHeight="1" x14ac:dyDescent="0.2">
      <c r="A555" s="6"/>
      <c r="B555" s="604" t="s">
        <v>342</v>
      </c>
      <c r="C555" s="605"/>
      <c r="D555" s="606"/>
      <c r="E555" s="327">
        <v>15267.859999999997</v>
      </c>
      <c r="F555" s="177">
        <v>-0.649410694329283</v>
      </c>
      <c r="G555" s="109"/>
      <c r="H555" s="113"/>
    </row>
    <row r="556" spans="1:10" s="104" customFormat="1" ht="12.75" customHeight="1" x14ac:dyDescent="0.2">
      <c r="A556" s="6"/>
      <c r="B556" s="595" t="s">
        <v>61</v>
      </c>
      <c r="C556" s="596"/>
      <c r="D556" s="600"/>
      <c r="E556" s="327">
        <v>15</v>
      </c>
      <c r="F556" s="177">
        <v>0</v>
      </c>
      <c r="G556" s="109"/>
      <c r="H556" s="113"/>
    </row>
    <row r="557" spans="1:10" s="104" customFormat="1" ht="11.25" customHeight="1" x14ac:dyDescent="0.2">
      <c r="A557" s="6"/>
      <c r="B557" s="601" t="s">
        <v>471</v>
      </c>
      <c r="C557" s="602"/>
      <c r="D557" s="603"/>
      <c r="E557" s="328">
        <v>15</v>
      </c>
      <c r="F557" s="174">
        <v>0</v>
      </c>
      <c r="G557" s="109"/>
      <c r="H557" s="113"/>
    </row>
    <row r="558" spans="1:10" s="104" customFormat="1" ht="11.25" customHeight="1" x14ac:dyDescent="0.2">
      <c r="A558" s="6"/>
      <c r="B558" s="601" t="s">
        <v>473</v>
      </c>
      <c r="C558" s="602"/>
      <c r="D558" s="603"/>
      <c r="E558" s="328"/>
      <c r="F558" s="174"/>
      <c r="G558" s="109"/>
      <c r="H558" s="113"/>
    </row>
    <row r="559" spans="1:10" s="104" customFormat="1" ht="11.25" customHeight="1" x14ac:dyDescent="0.2">
      <c r="A559" s="6"/>
      <c r="B559" s="601" t="s">
        <v>430</v>
      </c>
      <c r="C559" s="602"/>
      <c r="D559" s="603"/>
      <c r="E559" s="328"/>
      <c r="F559" s="174"/>
      <c r="G559" s="109"/>
      <c r="H559" s="113"/>
    </row>
    <row r="560" spans="1:10" s="104" customFormat="1" ht="11.25" customHeight="1" x14ac:dyDescent="0.2">
      <c r="A560" s="6"/>
      <c r="B560" s="601" t="s">
        <v>469</v>
      </c>
      <c r="C560" s="602"/>
      <c r="D560" s="603"/>
      <c r="E560" s="328"/>
      <c r="F560" s="174"/>
      <c r="G560" s="109"/>
      <c r="H560" s="113"/>
    </row>
    <row r="561" spans="1:10" s="104" customFormat="1" ht="21" customHeight="1" x14ac:dyDescent="0.2">
      <c r="A561" s="6"/>
      <c r="B561" s="601" t="s">
        <v>399</v>
      </c>
      <c r="C561" s="602"/>
      <c r="D561" s="603"/>
      <c r="E561" s="328"/>
      <c r="F561" s="174"/>
      <c r="G561" s="109"/>
      <c r="H561" s="113"/>
    </row>
    <row r="562" spans="1:10" s="104" customFormat="1" ht="12.75" customHeight="1" x14ac:dyDescent="0.2">
      <c r="A562" s="6"/>
      <c r="B562" s="601" t="s">
        <v>400</v>
      </c>
      <c r="C562" s="602"/>
      <c r="D562" s="603"/>
      <c r="E562" s="328"/>
      <c r="F562" s="174"/>
      <c r="G562" s="455"/>
      <c r="H562" s="113"/>
    </row>
    <row r="563" spans="1:10" s="104" customFormat="1" ht="12.75" customHeight="1" x14ac:dyDescent="0.2">
      <c r="A563" s="6"/>
      <c r="B563" s="601" t="s">
        <v>443</v>
      </c>
      <c r="C563" s="602"/>
      <c r="D563" s="603"/>
      <c r="E563" s="328"/>
      <c r="F563" s="174"/>
      <c r="G563" s="455"/>
      <c r="H563" s="113"/>
    </row>
    <row r="564" spans="1:10" s="457" customFormat="1" ht="15" customHeight="1" x14ac:dyDescent="0.2">
      <c r="A564" s="452"/>
      <c r="B564" s="601" t="s">
        <v>401</v>
      </c>
      <c r="C564" s="602"/>
      <c r="D564" s="603"/>
      <c r="E564" s="328"/>
      <c r="F564" s="174"/>
      <c r="G564" s="460"/>
      <c r="H564" s="456"/>
    </row>
    <row r="565" spans="1:10" s="457" customFormat="1" ht="12.75" customHeight="1" x14ac:dyDescent="0.2">
      <c r="A565" s="452"/>
      <c r="B565" s="595" t="s">
        <v>62</v>
      </c>
      <c r="C565" s="660"/>
      <c r="D565" s="661"/>
      <c r="E565" s="327">
        <v>15252.859999999997</v>
      </c>
      <c r="F565" s="177">
        <v>-0.64963445347953575</v>
      </c>
      <c r="G565" s="460"/>
      <c r="H565" s="461"/>
    </row>
    <row r="566" spans="1:10" s="457" customFormat="1" ht="12.75" customHeight="1" x14ac:dyDescent="0.2">
      <c r="A566" s="452"/>
      <c r="B566" s="601" t="s">
        <v>470</v>
      </c>
      <c r="C566" s="602"/>
      <c r="D566" s="603"/>
      <c r="E566" s="328">
        <v>6880.8899999999994</v>
      </c>
      <c r="F566" s="174">
        <v>-0.8354532414593947</v>
      </c>
      <c r="G566" s="462"/>
      <c r="H566" s="461"/>
    </row>
    <row r="567" spans="1:10" s="457" customFormat="1" ht="12.75" customHeight="1" x14ac:dyDescent="0.2">
      <c r="A567" s="452"/>
      <c r="B567" s="601" t="s">
        <v>474</v>
      </c>
      <c r="C567" s="602"/>
      <c r="D567" s="603"/>
      <c r="E567" s="328"/>
      <c r="F567" s="174"/>
      <c r="G567" s="462"/>
      <c r="H567" s="461"/>
    </row>
    <row r="568" spans="1:10" s="457" customFormat="1" ht="12.75" customHeight="1" x14ac:dyDescent="0.2">
      <c r="A568" s="452"/>
      <c r="B568" s="601" t="s">
        <v>402</v>
      </c>
      <c r="C568" s="602"/>
      <c r="D568" s="603"/>
      <c r="E568" s="328">
        <v>2189.7200000000003</v>
      </c>
      <c r="F568" s="174">
        <v>0.54283862240009029</v>
      </c>
      <c r="G568" s="462"/>
      <c r="H568" s="461"/>
    </row>
    <row r="569" spans="1:10" s="457" customFormat="1" ht="12.75" customHeight="1" x14ac:dyDescent="0.2">
      <c r="A569" s="452"/>
      <c r="B569" s="601" t="s">
        <v>469</v>
      </c>
      <c r="C569" s="602"/>
      <c r="D569" s="603"/>
      <c r="E569" s="328">
        <v>17.510000000000002</v>
      </c>
      <c r="F569" s="174">
        <v>-0.89729000469263254</v>
      </c>
      <c r="G569" s="464"/>
      <c r="H569" s="461"/>
    </row>
    <row r="570" spans="1:10" s="457" customFormat="1" ht="12.75" customHeight="1" x14ac:dyDescent="0.2">
      <c r="A570" s="452"/>
      <c r="B570" s="601" t="s">
        <v>472</v>
      </c>
      <c r="C570" s="602"/>
      <c r="D570" s="603"/>
      <c r="E570" s="328"/>
      <c r="F570" s="174"/>
      <c r="G570" s="580"/>
      <c r="H570" s="461"/>
    </row>
    <row r="571" spans="1:10" s="457" customFormat="1" ht="12.75" customHeight="1" x14ac:dyDescent="0.2">
      <c r="A571" s="463"/>
      <c r="B571" s="601" t="s">
        <v>399</v>
      </c>
      <c r="C571" s="602"/>
      <c r="D571" s="603"/>
      <c r="E571" s="328"/>
      <c r="F571" s="174"/>
      <c r="G571" s="470"/>
      <c r="H571" s="465"/>
    </row>
    <row r="572" spans="1:10" s="457" customFormat="1" ht="21" customHeight="1" x14ac:dyDescent="0.2">
      <c r="A572" s="452"/>
      <c r="B572" s="601" t="s">
        <v>400</v>
      </c>
      <c r="C572" s="602"/>
      <c r="D572" s="603"/>
      <c r="E572" s="328"/>
      <c r="F572" s="174"/>
      <c r="G572" s="473"/>
      <c r="H572" s="470"/>
    </row>
    <row r="573" spans="1:10" s="457" customFormat="1" ht="21" customHeight="1" x14ac:dyDescent="0.2">
      <c r="A573" s="452"/>
      <c r="B573" s="169" t="s">
        <v>425</v>
      </c>
      <c r="C573" s="383"/>
      <c r="D573" s="384"/>
      <c r="E573" s="328"/>
      <c r="F573" s="174"/>
      <c r="G573" s="477"/>
      <c r="H573" s="473"/>
    </row>
    <row r="574" spans="1:10" s="457" customFormat="1" ht="15" customHeight="1" x14ac:dyDescent="0.2">
      <c r="A574" s="452"/>
      <c r="B574" s="616" t="s">
        <v>403</v>
      </c>
      <c r="C574" s="617"/>
      <c r="D574" s="618"/>
      <c r="E574" s="453">
        <v>6164.74</v>
      </c>
      <c r="F574" s="454"/>
      <c r="G574" s="481"/>
      <c r="H574" s="477"/>
    </row>
    <row r="575" spans="1:10" s="457" customFormat="1" ht="16.5" customHeight="1" x14ac:dyDescent="0.2">
      <c r="A575" s="452"/>
      <c r="B575" s="604" t="s">
        <v>343</v>
      </c>
      <c r="C575" s="605"/>
      <c r="D575" s="662"/>
      <c r="E575" s="458"/>
      <c r="F575" s="459"/>
      <c r="G575" s="839"/>
      <c r="H575" s="481"/>
    </row>
    <row r="576" spans="1:10" s="816" customFormat="1" ht="12.75" customHeight="1" x14ac:dyDescent="0.2">
      <c r="A576" s="452"/>
      <c r="B576" s="604" t="s">
        <v>344</v>
      </c>
      <c r="C576" s="605"/>
      <c r="D576" s="662"/>
      <c r="E576" s="458">
        <v>372182.35999999987</v>
      </c>
      <c r="F576" s="459">
        <v>6.2227445262440506E-2</v>
      </c>
      <c r="G576" s="838"/>
      <c r="H576" s="484"/>
      <c r="J576" s="457"/>
    </row>
    <row r="577" spans="1:10" s="486" customFormat="1" ht="12.75" x14ac:dyDescent="0.2">
      <c r="A577" s="452"/>
      <c r="B577" s="595" t="s">
        <v>63</v>
      </c>
      <c r="C577" s="596"/>
      <c r="D577" s="651"/>
      <c r="E577" s="453">
        <v>134698.62999999998</v>
      </c>
      <c r="F577" s="454">
        <v>2.3597156088374982E-2</v>
      </c>
      <c r="G577" s="487"/>
      <c r="H577" s="484"/>
      <c r="I577" s="470"/>
    </row>
    <row r="578" spans="1:10" s="486" customFormat="1" ht="12.75" x14ac:dyDescent="0.2">
      <c r="A578" s="463"/>
      <c r="B578" s="595" t="s">
        <v>64</v>
      </c>
      <c r="C578" s="596"/>
      <c r="D578" s="651"/>
      <c r="E578" s="453">
        <v>237483.72999999992</v>
      </c>
      <c r="F578" s="454">
        <v>9.6553561538299526E-2</v>
      </c>
      <c r="G578" s="490"/>
      <c r="H578" s="488"/>
      <c r="I578" s="472"/>
    </row>
    <row r="579" spans="1:10" s="486" customFormat="1" ht="12.75" x14ac:dyDescent="0.2">
      <c r="A579" s="463"/>
      <c r="B579" s="595" t="s">
        <v>478</v>
      </c>
      <c r="C579" s="596"/>
      <c r="D579" s="651"/>
      <c r="E579" s="453"/>
      <c r="F579" s="454"/>
      <c r="G579" s="490"/>
      <c r="H579" s="488"/>
      <c r="I579" s="472"/>
    </row>
    <row r="580" spans="1:10" s="486" customFormat="1" ht="12.75" x14ac:dyDescent="0.2">
      <c r="A580" s="463"/>
      <c r="B580" s="595" t="s">
        <v>479</v>
      </c>
      <c r="C580" s="596"/>
      <c r="D580" s="596"/>
      <c r="E580" s="453"/>
      <c r="F580" s="454"/>
      <c r="G580" s="490"/>
      <c r="H580" s="488"/>
      <c r="I580" s="472"/>
    </row>
    <row r="581" spans="1:10" s="486" customFormat="1" ht="19.5" customHeight="1" x14ac:dyDescent="0.2">
      <c r="A581" s="489"/>
      <c r="B581" s="613" t="s">
        <v>65</v>
      </c>
      <c r="C581" s="614"/>
      <c r="D581" s="615"/>
      <c r="E581" s="326">
        <v>30769127.209999986</v>
      </c>
      <c r="F581" s="243">
        <v>-1.3336753387701572E-2</v>
      </c>
      <c r="G581" s="492"/>
      <c r="H581" s="491"/>
      <c r="I581" s="481"/>
    </row>
    <row r="582" spans="1:10" s="486" customFormat="1" x14ac:dyDescent="0.2">
      <c r="A582" s="452"/>
      <c r="B582" s="467">
        <f>64</f>
        <v>64</v>
      </c>
      <c r="C582" s="468"/>
      <c r="D582" s="468"/>
      <c r="E582" s="469"/>
      <c r="F582" s="470"/>
      <c r="G582" s="492"/>
      <c r="H582" s="493"/>
      <c r="I582" s="494"/>
    </row>
    <row r="583" spans="1:10" s="486" customFormat="1" ht="15.75" x14ac:dyDescent="0.25">
      <c r="A583" s="452"/>
      <c r="B583" s="471" t="s">
        <v>0</v>
      </c>
      <c r="C583" s="472"/>
      <c r="D583" s="472"/>
      <c r="E583" s="472"/>
      <c r="F583" s="473"/>
      <c r="G583" s="492"/>
      <c r="H583" s="493"/>
      <c r="I583" s="494"/>
    </row>
    <row r="584" spans="1:10" s="496" customFormat="1" ht="12" customHeight="1" x14ac:dyDescent="0.2">
      <c r="A584" s="452"/>
      <c r="B584" s="474"/>
      <c r="C584" s="475" t="str">
        <f>$C$3</f>
        <v>PERIODE DU 1.1 AU 31.1.2024</v>
      </c>
      <c r="D584" s="476"/>
      <c r="E584" s="468"/>
      <c r="F584" s="477"/>
      <c r="G584" s="492"/>
      <c r="H584" s="493"/>
      <c r="I584" s="495"/>
    </row>
    <row r="585" spans="1:10" s="498" customFormat="1" ht="12.75" customHeight="1" x14ac:dyDescent="0.2">
      <c r="A585" s="452"/>
      <c r="B585" s="478" t="str">
        <f>B518</f>
        <v xml:space="preserve">             II- ASSURANCE MATERNITE : DEPENSES en milliers d'euros</v>
      </c>
      <c r="C585" s="479"/>
      <c r="D585" s="479"/>
      <c r="E585" s="479"/>
      <c r="F585" s="480"/>
      <c r="G585" s="492"/>
      <c r="H585" s="493"/>
      <c r="I585" s="497"/>
    </row>
    <row r="586" spans="1:10" s="500" customFormat="1" ht="12.75" customHeight="1" x14ac:dyDescent="0.2">
      <c r="A586" s="452"/>
      <c r="B586" s="656"/>
      <c r="C586" s="657"/>
      <c r="D586" s="482"/>
      <c r="E586" s="815" t="s">
        <v>6</v>
      </c>
      <c r="F586" s="339" t="s">
        <v>300</v>
      </c>
      <c r="G586" s="490"/>
      <c r="H586" s="493"/>
      <c r="I586" s="499"/>
      <c r="J586" s="457"/>
    </row>
    <row r="587" spans="1:10" s="486" customFormat="1" ht="12.75" customHeight="1" x14ac:dyDescent="0.2">
      <c r="A587" s="452"/>
      <c r="B587" s="505" t="s">
        <v>475</v>
      </c>
      <c r="C587" s="505"/>
      <c r="D587" s="505"/>
      <c r="E587" s="326"/>
      <c r="F587" s="243"/>
      <c r="G587" s="519"/>
      <c r="H587" s="513"/>
      <c r="I587" s="520"/>
    </row>
    <row r="588" spans="1:10" s="496" customFormat="1" ht="17.25" customHeight="1" x14ac:dyDescent="0.2">
      <c r="A588" s="452"/>
      <c r="B588" s="501"/>
      <c r="C588" s="502"/>
      <c r="D588" s="502"/>
      <c r="E588" s="502"/>
      <c r="F588" s="837"/>
      <c r="G588" s="519"/>
      <c r="H588" s="513"/>
      <c r="I588" s="495"/>
      <c r="J588" s="457"/>
    </row>
    <row r="589" spans="1:10" s="486" customFormat="1" ht="16.5" customHeight="1" x14ac:dyDescent="0.2">
      <c r="A589" s="452"/>
      <c r="B589" s="505" t="s">
        <v>30</v>
      </c>
      <c r="C589" s="506"/>
      <c r="D589" s="507"/>
      <c r="E589" s="834">
        <v>276663022.29423261</v>
      </c>
      <c r="F589" s="833">
        <v>-6.6514621286313802E-2</v>
      </c>
      <c r="G589" s="519"/>
      <c r="H589" s="513"/>
      <c r="I589" s="520"/>
      <c r="J589" s="457"/>
    </row>
    <row r="590" spans="1:10" s="486" customFormat="1" ht="16.5" customHeight="1" x14ac:dyDescent="0.2">
      <c r="A590" s="452"/>
      <c r="B590" s="510"/>
      <c r="C590" s="506"/>
      <c r="D590" s="506"/>
      <c r="E590" s="836"/>
      <c r="F590" s="835"/>
      <c r="G590" s="519"/>
      <c r="H590" s="513"/>
      <c r="I590" s="520"/>
      <c r="J590" s="457"/>
    </row>
    <row r="591" spans="1:10" s="486" customFormat="1" ht="16.5" customHeight="1" x14ac:dyDescent="0.2">
      <c r="A591" s="452"/>
      <c r="B591" s="505" t="s">
        <v>240</v>
      </c>
      <c r="C591" s="506"/>
      <c r="D591" s="507"/>
      <c r="E591" s="834">
        <v>88499.159999999989</v>
      </c>
      <c r="F591" s="833"/>
      <c r="G591" s="519"/>
      <c r="H591" s="513"/>
      <c r="I591" s="520"/>
      <c r="J591" s="457"/>
    </row>
    <row r="592" spans="1:10" s="486" customFormat="1" ht="16.5" hidden="1" customHeight="1" x14ac:dyDescent="0.2">
      <c r="A592" s="452"/>
      <c r="B592" s="514"/>
      <c r="C592" s="515"/>
      <c r="D592" s="823"/>
      <c r="E592" s="832"/>
      <c r="F592" s="831"/>
      <c r="G592" s="519"/>
      <c r="H592" s="513"/>
      <c r="I592" s="520"/>
      <c r="J592" s="457"/>
    </row>
    <row r="593" spans="1:10" s="486" customFormat="1" ht="16.5" hidden="1" customHeight="1" x14ac:dyDescent="0.2">
      <c r="A593" s="452"/>
      <c r="B593" s="514"/>
      <c r="C593" s="515"/>
      <c r="D593" s="823"/>
      <c r="E593" s="832"/>
      <c r="F593" s="831"/>
      <c r="G593" s="519"/>
      <c r="H593" s="513"/>
      <c r="I593" s="520"/>
      <c r="J593" s="457"/>
    </row>
    <row r="594" spans="1:10" s="486" customFormat="1" ht="16.5" hidden="1" customHeight="1" x14ac:dyDescent="0.2">
      <c r="A594" s="452"/>
      <c r="B594" s="514"/>
      <c r="C594" s="515"/>
      <c r="D594" s="823"/>
      <c r="E594" s="832"/>
      <c r="F594" s="831"/>
      <c r="G594" s="519"/>
      <c r="H594" s="513"/>
      <c r="I594" s="520"/>
      <c r="J594" s="457"/>
    </row>
    <row r="595" spans="1:10" s="486" customFormat="1" ht="16.5" customHeight="1" x14ac:dyDescent="0.2">
      <c r="A595" s="452"/>
      <c r="B595" s="514"/>
      <c r="C595" s="515"/>
      <c r="D595" s="823"/>
      <c r="E595" s="832"/>
      <c r="F595" s="831"/>
      <c r="G595" s="519"/>
      <c r="H595" s="513"/>
      <c r="I595" s="520"/>
      <c r="J595" s="457"/>
    </row>
    <row r="596" spans="1:10" s="486" customFormat="1" ht="16.5" customHeight="1" x14ac:dyDescent="0.2">
      <c r="A596" s="452"/>
      <c r="B596" s="126" t="s">
        <v>433</v>
      </c>
      <c r="C596" s="127"/>
      <c r="D596" s="128"/>
      <c r="E596" s="411"/>
      <c r="F596" s="412"/>
      <c r="G596" s="519"/>
      <c r="H596" s="513"/>
      <c r="I596" s="520"/>
      <c r="J596" s="457"/>
    </row>
    <row r="597" spans="1:10" s="486" customFormat="1" ht="16.5" customHeight="1" x14ac:dyDescent="0.2">
      <c r="A597" s="452"/>
      <c r="B597" s="514"/>
      <c r="C597" s="515"/>
      <c r="D597" s="823"/>
      <c r="E597" s="832"/>
      <c r="F597" s="831"/>
      <c r="G597" s="519"/>
      <c r="H597" s="513"/>
      <c r="I597" s="520"/>
      <c r="J597" s="457"/>
    </row>
    <row r="598" spans="1:10" s="486" customFormat="1" ht="16.5" customHeight="1" x14ac:dyDescent="0.2">
      <c r="A598" s="452"/>
      <c r="B598" s="505" t="s">
        <v>19</v>
      </c>
      <c r="C598" s="521"/>
      <c r="D598" s="830"/>
      <c r="E598" s="834"/>
      <c r="F598" s="833"/>
      <c r="G598" s="519"/>
      <c r="H598" s="513"/>
      <c r="I598" s="520"/>
      <c r="J598" s="457"/>
    </row>
    <row r="599" spans="1:10" s="486" customFormat="1" ht="16.5" customHeight="1" x14ac:dyDescent="0.2">
      <c r="A599" s="452"/>
      <c r="B599" s="514"/>
      <c r="C599" s="515"/>
      <c r="D599" s="823"/>
      <c r="E599" s="832"/>
      <c r="F599" s="831"/>
      <c r="G599" s="519"/>
      <c r="H599" s="513"/>
      <c r="I599" s="520"/>
      <c r="J599" s="457"/>
    </row>
    <row r="600" spans="1:10" s="486" customFormat="1" ht="16.5" customHeight="1" x14ac:dyDescent="0.2">
      <c r="A600" s="452"/>
      <c r="B600" s="505" t="s">
        <v>44</v>
      </c>
      <c r="C600" s="521"/>
      <c r="D600" s="830"/>
      <c r="E600" s="834"/>
      <c r="F600" s="833"/>
      <c r="G600" s="519"/>
      <c r="H600" s="513"/>
      <c r="I600" s="520"/>
    </row>
    <row r="601" spans="1:10" s="486" customFormat="1" ht="16.5" customHeight="1" x14ac:dyDescent="0.2">
      <c r="A601" s="452"/>
      <c r="B601" s="514"/>
      <c r="C601" s="515"/>
      <c r="D601" s="823"/>
      <c r="E601" s="832"/>
      <c r="F601" s="831"/>
      <c r="G601" s="519"/>
      <c r="H601" s="513"/>
      <c r="I601" s="520"/>
      <c r="J601" s="457"/>
    </row>
    <row r="602" spans="1:10" s="486" customFormat="1" ht="16.5" customHeight="1" x14ac:dyDescent="0.2">
      <c r="A602" s="452"/>
      <c r="B602" s="523" t="s">
        <v>42</v>
      </c>
      <c r="C602" s="521"/>
      <c r="D602" s="830"/>
      <c r="E602" s="829"/>
      <c r="F602" s="828"/>
      <c r="G602" s="519"/>
      <c r="H602" s="513"/>
      <c r="I602" s="520"/>
    </row>
    <row r="603" spans="1:10" s="486" customFormat="1" ht="16.5" customHeight="1" x14ac:dyDescent="0.2">
      <c r="A603" s="452"/>
      <c r="B603" s="526" t="s">
        <v>83</v>
      </c>
      <c r="C603" s="515"/>
      <c r="D603" s="827"/>
      <c r="E603" s="568"/>
      <c r="F603" s="570"/>
      <c r="G603" s="540"/>
      <c r="H603" s="513"/>
      <c r="I603" s="520"/>
      <c r="J603" s="457"/>
    </row>
    <row r="604" spans="1:10" s="486" customFormat="1" ht="16.5" customHeight="1" x14ac:dyDescent="0.2">
      <c r="A604" s="452"/>
      <c r="B604" s="530" t="s">
        <v>84</v>
      </c>
      <c r="C604" s="531"/>
      <c r="D604" s="826"/>
      <c r="E604" s="825"/>
      <c r="F604" s="824"/>
      <c r="G604" s="468"/>
      <c r="H604" s="541"/>
      <c r="I604" s="520"/>
    </row>
    <row r="605" spans="1:10" s="486" customFormat="1" ht="16.5" customHeight="1" thickBot="1" x14ac:dyDescent="0.25">
      <c r="A605" s="452"/>
      <c r="B605" s="535"/>
      <c r="C605" s="515"/>
      <c r="D605" s="823"/>
      <c r="E605" s="822"/>
      <c r="F605" s="821"/>
      <c r="G605" s="468"/>
      <c r="H605" s="541"/>
      <c r="I605" s="520"/>
    </row>
    <row r="606" spans="1:10" ht="16.5" customHeight="1" thickBot="1" x14ac:dyDescent="0.25">
      <c r="B606" s="536" t="s">
        <v>168</v>
      </c>
      <c r="C606" s="537"/>
      <c r="D606" s="537"/>
      <c r="E606" s="820">
        <v>448683481.2602728</v>
      </c>
      <c r="F606" s="819">
        <v>-3.7460235323281466E-2</v>
      </c>
      <c r="I606" s="111"/>
      <c r="J606" s="104"/>
    </row>
    <row r="607" spans="1:10" ht="16.5" customHeight="1" x14ac:dyDescent="0.2">
      <c r="B607" s="467"/>
      <c r="C607" s="468"/>
      <c r="D607" s="468"/>
      <c r="E607" s="468"/>
      <c r="F607" s="468"/>
      <c r="I607" s="111"/>
      <c r="J607" s="104"/>
    </row>
    <row r="608" spans="1:10" ht="16.5" customHeight="1" x14ac:dyDescent="0.2">
      <c r="I608" s="111"/>
    </row>
    <row r="609" spans="1:10" s="136" customFormat="1" ht="39" customHeight="1" x14ac:dyDescent="0.2">
      <c r="A609" s="6"/>
      <c r="B609" s="5"/>
      <c r="C609" s="3"/>
      <c r="D609" s="3"/>
      <c r="E609" s="3"/>
      <c r="F609" s="3"/>
      <c r="G609" s="3"/>
      <c r="H609" s="3"/>
      <c r="I609" s="85"/>
      <c r="J609" s="104"/>
    </row>
  </sheetData>
  <dataConsolidate/>
  <mergeCells count="90">
    <mergeCell ref="B579:D579"/>
    <mergeCell ref="B562:D562"/>
    <mergeCell ref="B564:D564"/>
    <mergeCell ref="B572:D572"/>
    <mergeCell ref="B525:D525"/>
    <mergeCell ref="B520:D520"/>
    <mergeCell ref="B549:D549"/>
    <mergeCell ref="B521:D521"/>
    <mergeCell ref="B532:D532"/>
    <mergeCell ref="B561:D561"/>
    <mergeCell ref="B506:C506"/>
    <mergeCell ref="B514:C514"/>
    <mergeCell ref="B535:D535"/>
    <mergeCell ref="B586:C586"/>
    <mergeCell ref="B477:C477"/>
    <mergeCell ref="B494:C494"/>
    <mergeCell ref="B507:C507"/>
    <mergeCell ref="B497:C497"/>
    <mergeCell ref="B478:C478"/>
    <mergeCell ref="B502:C502"/>
    <mergeCell ref="B505:C505"/>
    <mergeCell ref="B550:D550"/>
    <mergeCell ref="B508:C508"/>
    <mergeCell ref="B512:C512"/>
    <mergeCell ref="B500:C500"/>
    <mergeCell ref="B481:C481"/>
    <mergeCell ref="B498:C498"/>
    <mergeCell ref="B499:C499"/>
    <mergeCell ref="B490:C490"/>
    <mergeCell ref="B485:C485"/>
    <mergeCell ref="B495:C495"/>
    <mergeCell ref="B501:C501"/>
    <mergeCell ref="B484:C484"/>
    <mergeCell ref="B479:C479"/>
    <mergeCell ref="B496:C496"/>
    <mergeCell ref="B558:D558"/>
    <mergeCell ref="B533:D533"/>
    <mergeCell ref="B534:D534"/>
    <mergeCell ref="B543:D543"/>
    <mergeCell ref="B556:D556"/>
    <mergeCell ref="B480:C480"/>
    <mergeCell ref="B492:C492"/>
    <mergeCell ref="B491:C491"/>
    <mergeCell ref="B489:C489"/>
    <mergeCell ref="B493:C493"/>
    <mergeCell ref="B536:D536"/>
    <mergeCell ref="B511:C511"/>
    <mergeCell ref="B510:C510"/>
    <mergeCell ref="B519:C519"/>
    <mergeCell ref="B515:C515"/>
    <mergeCell ref="B513:C513"/>
    <mergeCell ref="B557:D557"/>
    <mergeCell ref="B509:C509"/>
    <mergeCell ref="B522:D522"/>
    <mergeCell ref="B523:D523"/>
    <mergeCell ref="B524:D524"/>
    <mergeCell ref="B548:D548"/>
    <mergeCell ref="B526:D526"/>
    <mergeCell ref="B531:D531"/>
    <mergeCell ref="B527:D527"/>
    <mergeCell ref="B537:D537"/>
    <mergeCell ref="B538:D538"/>
    <mergeCell ref="B541:D541"/>
    <mergeCell ref="B542:D542"/>
    <mergeCell ref="B539:D539"/>
    <mergeCell ref="B540:D540"/>
    <mergeCell ref="B544:D544"/>
    <mergeCell ref="B551:D551"/>
    <mergeCell ref="B552:D552"/>
    <mergeCell ref="B553:D553"/>
    <mergeCell ref="B563:D563"/>
    <mergeCell ref="B565:D565"/>
    <mergeCell ref="B545:D545"/>
    <mergeCell ref="B547:D547"/>
    <mergeCell ref="B570:D570"/>
    <mergeCell ref="B576:D576"/>
    <mergeCell ref="B566:D566"/>
    <mergeCell ref="B555:D555"/>
    <mergeCell ref="B560:D560"/>
    <mergeCell ref="B559:D559"/>
    <mergeCell ref="B580:D580"/>
    <mergeCell ref="B567:D567"/>
    <mergeCell ref="B578:D578"/>
    <mergeCell ref="B581:D581"/>
    <mergeCell ref="B568:D568"/>
    <mergeCell ref="B569:D569"/>
    <mergeCell ref="B571:D571"/>
    <mergeCell ref="B575:D575"/>
    <mergeCell ref="B577:D577"/>
    <mergeCell ref="B574:D574"/>
  </mergeCells>
  <printOptions headings="1"/>
  <pageMargins left="0.19685039370078741" right="0.19685039370078741" top="0.27559055118110237" bottom="0.19685039370078741" header="0.31496062992125984" footer="0.51181102362204722"/>
  <pageSetup paperSize="9" scale="32" fitToHeight="7" orientation="portrait" verticalDpi="1200" r:id="rId1"/>
  <headerFooter alignWithMargins="0"/>
  <rowBreaks count="4" manualBreakCount="4">
    <brk id="135" max="8" man="1"/>
    <brk id="268" max="8" man="1"/>
    <brk id="384" max="8" man="1"/>
    <brk id="472" max="8"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6">
    <tabColor indexed="45"/>
  </sheetPr>
  <dimension ref="A1:I23"/>
  <sheetViews>
    <sheetView showZeros="0" view="pageBreakPreview" zoomScale="115" zoomScaleNormal="100" zoomScaleSheetLayoutView="115" workbookViewId="0">
      <selection activeCell="D21" sqref="D21:F21"/>
    </sheetView>
  </sheetViews>
  <sheetFormatPr baseColWidth="10" defaultRowHeight="11.25" x14ac:dyDescent="0.2"/>
  <cols>
    <col min="1" max="1" width="4" style="6" customWidth="1"/>
    <col min="2" max="2" width="45.42578125" style="5" customWidth="1"/>
    <col min="3" max="3" width="13.7109375" style="3" customWidth="1"/>
    <col min="4" max="4" width="14.7109375" style="3" customWidth="1"/>
    <col min="5" max="5" width="2.28515625" style="3" customWidth="1"/>
    <col min="6" max="6" width="10.42578125" style="3" customWidth="1"/>
    <col min="7" max="7" width="2.5703125" style="3" customWidth="1"/>
    <col min="8" max="16384" width="11.42578125" style="5"/>
  </cols>
  <sheetData>
    <row r="1" spans="1:9" x14ac:dyDescent="0.2">
      <c r="B1" s="43"/>
      <c r="G1" s="4"/>
    </row>
    <row r="2" spans="1:9" s="136" customFormat="1" ht="24.75" customHeight="1" x14ac:dyDescent="0.15">
      <c r="A2" s="6"/>
      <c r="B2" s="137" t="s">
        <v>332</v>
      </c>
      <c r="C2" s="138"/>
      <c r="D2" s="138"/>
      <c r="E2" s="138"/>
      <c r="F2" s="138"/>
      <c r="G2" s="138"/>
    </row>
    <row r="3" spans="1:9" ht="12" customHeight="1" x14ac:dyDescent="0.2">
      <c r="B3" s="9">
        <f>CUMUL_Maladie_mnt!B3</f>
        <v>0</v>
      </c>
      <c r="C3" s="11" t="str">
        <f>CUMUL_Maladie_mnt!C3</f>
        <v>PERIODE DU 1.1 AU 31.1.2024</v>
      </c>
      <c r="D3" s="11"/>
      <c r="H3" s="3"/>
      <c r="I3" s="3"/>
    </row>
    <row r="4" spans="1:9" ht="19.5" customHeight="1" x14ac:dyDescent="0.2">
      <c r="B4" s="12" t="s">
        <v>46</v>
      </c>
      <c r="C4" s="87"/>
      <c r="D4" s="139"/>
      <c r="E4" s="139"/>
      <c r="F4" s="140"/>
      <c r="G4" s="86"/>
    </row>
    <row r="5" spans="1:9" ht="25.5" customHeight="1" x14ac:dyDescent="0.2">
      <c r="B5" s="141" t="s">
        <v>15</v>
      </c>
      <c r="C5" s="142"/>
      <c r="D5" s="189" t="s">
        <v>6</v>
      </c>
      <c r="E5" s="143"/>
      <c r="F5" s="341" t="s">
        <v>333</v>
      </c>
      <c r="G5" s="144"/>
    </row>
    <row r="6" spans="1:9" ht="25.5" customHeight="1" x14ac:dyDescent="0.2">
      <c r="B6" s="145" t="s">
        <v>32</v>
      </c>
      <c r="C6" s="146"/>
      <c r="D6" s="365"/>
      <c r="E6" s="257"/>
      <c r="F6" s="388"/>
      <c r="G6" s="144"/>
    </row>
    <row r="7" spans="1:9" s="95" customFormat="1" ht="25.5" customHeight="1" x14ac:dyDescent="0.2">
      <c r="A7" s="91"/>
      <c r="B7" s="147" t="s">
        <v>16</v>
      </c>
      <c r="C7" s="148"/>
      <c r="D7" s="364"/>
      <c r="E7" s="258"/>
      <c r="F7" s="239"/>
      <c r="G7" s="94"/>
    </row>
    <row r="8" spans="1:9" ht="15" hidden="1" customHeight="1" x14ac:dyDescent="0.2">
      <c r="B8" s="149" t="s">
        <v>334</v>
      </c>
      <c r="C8" s="68"/>
      <c r="D8" s="364">
        <v>589357390.14999962</v>
      </c>
      <c r="E8" s="258"/>
      <c r="F8" s="239">
        <v>2.7482915404355657E-2</v>
      </c>
      <c r="G8" s="20"/>
    </row>
    <row r="9" spans="1:9" ht="15" hidden="1" customHeight="1" x14ac:dyDescent="0.2">
      <c r="B9" s="149" t="s">
        <v>335</v>
      </c>
      <c r="C9" s="68"/>
      <c r="D9" s="364"/>
      <c r="E9" s="258"/>
      <c r="F9" s="239"/>
      <c r="G9" s="20"/>
    </row>
    <row r="10" spans="1:9" ht="15" customHeight="1" x14ac:dyDescent="0.2">
      <c r="B10" s="149" t="s">
        <v>317</v>
      </c>
      <c r="C10" s="68"/>
      <c r="D10" s="364">
        <v>589357390.14999962</v>
      </c>
      <c r="E10" s="258"/>
      <c r="F10" s="239">
        <v>2.7482915404355657E-2</v>
      </c>
      <c r="G10" s="20"/>
    </row>
    <row r="11" spans="1:9" ht="24" hidden="1" customHeight="1" x14ac:dyDescent="0.2">
      <c r="B11" s="149" t="s">
        <v>336</v>
      </c>
      <c r="C11" s="68"/>
      <c r="D11" s="364">
        <v>22263297.879999999</v>
      </c>
      <c r="E11" s="258"/>
      <c r="F11" s="239">
        <v>-5.6064323191945542E-3</v>
      </c>
      <c r="G11" s="20"/>
    </row>
    <row r="12" spans="1:9" ht="12.75" hidden="1" customHeight="1" x14ac:dyDescent="0.2">
      <c r="B12" s="149" t="s">
        <v>337</v>
      </c>
      <c r="C12" s="68"/>
      <c r="D12" s="364"/>
      <c r="E12" s="258"/>
      <c r="F12" s="239"/>
      <c r="G12" s="20"/>
    </row>
    <row r="13" spans="1:9" ht="13.5" customHeight="1" x14ac:dyDescent="0.2">
      <c r="B13" s="149" t="s">
        <v>318</v>
      </c>
      <c r="C13" s="68"/>
      <c r="D13" s="364">
        <v>22263297.879999999</v>
      </c>
      <c r="E13" s="258"/>
      <c r="F13" s="239">
        <v>-5.6064323191945542E-3</v>
      </c>
      <c r="G13" s="20"/>
    </row>
    <row r="14" spans="1:9" ht="21.75" hidden="1" customHeight="1" x14ac:dyDescent="0.2">
      <c r="B14" s="149" t="s">
        <v>338</v>
      </c>
      <c r="C14" s="68"/>
      <c r="D14" s="364">
        <v>12829689.590000002</v>
      </c>
      <c r="E14" s="258"/>
      <c r="F14" s="239">
        <v>-3.9124436102561333E-2</v>
      </c>
      <c r="G14" s="20"/>
    </row>
    <row r="15" spans="1:9" ht="14.25" hidden="1" customHeight="1" x14ac:dyDescent="0.2">
      <c r="B15" s="149" t="s">
        <v>339</v>
      </c>
      <c r="C15" s="68"/>
      <c r="D15" s="365"/>
      <c r="E15" s="257"/>
      <c r="F15" s="239"/>
      <c r="G15" s="20"/>
    </row>
    <row r="16" spans="1:9" ht="16.5" customHeight="1" x14ac:dyDescent="0.2">
      <c r="B16" s="149" t="s">
        <v>319</v>
      </c>
      <c r="C16" s="68"/>
      <c r="D16" s="364">
        <v>12829689.590000002</v>
      </c>
      <c r="E16" s="258"/>
      <c r="F16" s="239">
        <v>-3.9124436102561333E-2</v>
      </c>
      <c r="G16" s="20"/>
    </row>
    <row r="17" spans="1:7" s="63" customFormat="1" ht="29.25" customHeight="1" x14ac:dyDescent="0.2">
      <c r="A17" s="61"/>
      <c r="B17" s="151" t="s">
        <v>17</v>
      </c>
      <c r="C17" s="152"/>
      <c r="D17" s="426">
        <v>624450377.61999965</v>
      </c>
      <c r="E17" s="397"/>
      <c r="F17" s="389">
        <v>2.4807572272179224E-2</v>
      </c>
      <c r="G17" s="153"/>
    </row>
    <row r="18" spans="1:7" ht="20.25" customHeight="1" thickBot="1" x14ac:dyDescent="0.25">
      <c r="B18" s="97" t="s">
        <v>18</v>
      </c>
      <c r="C18" s="150"/>
      <c r="D18" s="364"/>
      <c r="E18" s="258"/>
      <c r="F18" s="390"/>
      <c r="G18" s="20"/>
    </row>
    <row r="19" spans="1:7" s="121" customFormat="1" ht="42.75" customHeight="1" thickBot="1" x14ac:dyDescent="0.25">
      <c r="A19" s="114"/>
      <c r="B19" s="154" t="s">
        <v>19</v>
      </c>
      <c r="C19" s="155"/>
      <c r="D19" s="366">
        <v>624450377.61999965</v>
      </c>
      <c r="E19" s="259"/>
      <c r="F19" s="260">
        <v>2.4807572272179224E-2</v>
      </c>
      <c r="G19" s="156"/>
    </row>
    <row r="20" spans="1:7" s="160" customFormat="1" ht="42.75" customHeight="1" thickBot="1" x14ac:dyDescent="0.25">
      <c r="A20" s="6"/>
      <c r="B20" s="157"/>
      <c r="C20" s="158"/>
      <c r="D20" s="159"/>
      <c r="E20" s="159"/>
      <c r="F20" s="188"/>
      <c r="G20" s="47"/>
    </row>
    <row r="21" spans="1:7" s="121" customFormat="1" ht="53.25" customHeight="1" thickBot="1" x14ac:dyDescent="0.25">
      <c r="A21" s="114"/>
      <c r="B21" s="379" t="s">
        <v>44</v>
      </c>
      <c r="C21" s="380"/>
      <c r="D21" s="381">
        <v>9582539.75</v>
      </c>
      <c r="E21" s="259"/>
      <c r="F21" s="260">
        <v>7.7943703076043702E-2</v>
      </c>
      <c r="G21" s="156"/>
    </row>
    <row r="22" spans="1:7" ht="29.25" customHeight="1" x14ac:dyDescent="0.2">
      <c r="B22" s="382"/>
      <c r="C22" s="159"/>
      <c r="D22" s="159"/>
      <c r="E22" s="159"/>
      <c r="F22" s="47"/>
      <c r="G22" s="47"/>
    </row>
    <row r="23" spans="1:7" ht="9" customHeight="1" x14ac:dyDescent="0.2">
      <c r="A23" s="1"/>
      <c r="F23" s="4"/>
      <c r="G23" s="4"/>
    </row>
  </sheetData>
  <dataConsolidate/>
  <pageMargins left="0.19685039370078741" right="0.19685039370078741" top="0.27559055118110237" bottom="0.19685039370078741" header="0.31496062992125984" footer="0.51181102362204722"/>
  <pageSetup paperSize="9" scale="88" orientation="portrait" horizontalDpi="1200" verticalDpi="1200" r:id="rId1"/>
  <headerFooter alignWithMargins="0">
    <oddFooter xml:space="preserve">&amp;R&amp;8
</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7">
    <tabColor indexed="45"/>
  </sheetPr>
  <dimension ref="A1:K601"/>
  <sheetViews>
    <sheetView showZeros="0" view="pageBreakPreview" topLeftCell="A433" zoomScale="115" zoomScaleNormal="100" zoomScaleSheetLayoutView="115" workbookViewId="0">
      <selection activeCell="E600" sqref="E600:F600"/>
    </sheetView>
  </sheetViews>
  <sheetFormatPr baseColWidth="10" defaultRowHeight="11.25" x14ac:dyDescent="0.2"/>
  <cols>
    <col min="1" max="1" width="4" style="6" customWidth="1"/>
    <col min="2" max="2" width="64.28515625" style="5" customWidth="1"/>
    <col min="3" max="3" width="15" style="3" bestFit="1" customWidth="1"/>
    <col min="4" max="4" width="14.85546875" style="3" customWidth="1"/>
    <col min="5" max="5" width="15" style="3" customWidth="1"/>
    <col min="6" max="6" width="14.85546875" style="3" bestFit="1" customWidth="1"/>
    <col min="7" max="7" width="3.85546875" style="3" customWidth="1"/>
    <col min="8" max="8" width="6.5703125" style="3" bestFit="1" customWidth="1"/>
    <col min="9" max="9" width="2.5703125" style="3" customWidth="1"/>
    <col min="10" max="10" width="4" style="5" bestFit="1" customWidth="1"/>
    <col min="11" max="16384" width="11.42578125" style="5"/>
  </cols>
  <sheetData>
    <row r="1" spans="1:9" ht="9" customHeight="1" x14ac:dyDescent="0.2">
      <c r="A1" s="1"/>
      <c r="B1" s="43"/>
      <c r="F1" s="5"/>
      <c r="G1" s="5"/>
      <c r="H1" s="5"/>
      <c r="I1" s="4"/>
    </row>
    <row r="2" spans="1:9" ht="15" customHeight="1" x14ac:dyDescent="0.25">
      <c r="B2" s="7" t="s">
        <v>288</v>
      </c>
      <c r="C2" s="8"/>
      <c r="D2" s="8"/>
      <c r="E2" s="8"/>
      <c r="F2" s="8"/>
      <c r="G2" s="8"/>
      <c r="H2" s="8"/>
      <c r="I2" s="8"/>
    </row>
    <row r="3" spans="1:9" ht="12" customHeight="1" x14ac:dyDescent="0.2">
      <c r="B3" s="9"/>
      <c r="C3" s="10" t="str">
        <f>CUMUL_Tousrisques_mnt!C3</f>
        <v>PERIODE DU 1.1 AU 31.1.2024</v>
      </c>
      <c r="D3" s="11"/>
    </row>
    <row r="4" spans="1:9" ht="14.25" customHeight="1" x14ac:dyDescent="0.2">
      <c r="B4" s="12" t="s">
        <v>173</v>
      </c>
      <c r="C4" s="13"/>
      <c r="D4" s="13"/>
      <c r="E4" s="13"/>
      <c r="F4" s="14"/>
      <c r="G4" s="15"/>
      <c r="H4" s="5"/>
      <c r="I4" s="5"/>
    </row>
    <row r="5" spans="1:9" ht="12" customHeight="1" x14ac:dyDescent="0.2">
      <c r="B5" s="16" t="s">
        <v>4</v>
      </c>
      <c r="C5" s="18" t="s">
        <v>6</v>
      </c>
      <c r="D5" s="219" t="s">
        <v>3</v>
      </c>
      <c r="E5" s="219" t="s">
        <v>237</v>
      </c>
      <c r="F5" s="19" t="str">
        <f>CUMUL_Maladie_mnt!$H$5</f>
        <v>PCAP</v>
      </c>
      <c r="G5" s="20"/>
      <c r="H5" s="5"/>
      <c r="I5" s="5"/>
    </row>
    <row r="6" spans="1:9" ht="9.75" customHeight="1" x14ac:dyDescent="0.2">
      <c r="B6" s="21"/>
      <c r="C6" s="17"/>
      <c r="D6" s="220" t="s">
        <v>241</v>
      </c>
      <c r="E6" s="220" t="s">
        <v>239</v>
      </c>
      <c r="F6" s="22" t="str">
        <f>CUMUL_Maladie_mnt!$H$6</f>
        <v>en %</v>
      </c>
      <c r="G6" s="23"/>
      <c r="H6" s="5"/>
      <c r="I6" s="5"/>
    </row>
    <row r="7" spans="1:9" s="28" customFormat="1" ht="16.5" customHeight="1" x14ac:dyDescent="0.2">
      <c r="A7" s="24"/>
      <c r="B7" s="25" t="s">
        <v>170</v>
      </c>
      <c r="C7" s="287"/>
      <c r="D7" s="288"/>
      <c r="E7" s="288"/>
      <c r="F7" s="181"/>
      <c r="G7" s="27"/>
    </row>
    <row r="8" spans="1:9" ht="6.75" customHeight="1" x14ac:dyDescent="0.2">
      <c r="B8" s="29"/>
      <c r="C8" s="289"/>
      <c r="D8" s="290"/>
      <c r="E8" s="290"/>
      <c r="F8" s="179"/>
      <c r="G8" s="20"/>
      <c r="H8" s="5"/>
      <c r="I8" s="5"/>
    </row>
    <row r="9" spans="1:9" s="28" customFormat="1" ht="14.25" customHeight="1" x14ac:dyDescent="0.2">
      <c r="A9" s="24"/>
      <c r="B9" s="31" t="s">
        <v>88</v>
      </c>
      <c r="C9" s="291"/>
      <c r="D9" s="292"/>
      <c r="E9" s="292"/>
      <c r="F9" s="178"/>
      <c r="G9" s="27"/>
    </row>
    <row r="10" spans="1:9" ht="10.5" customHeight="1" x14ac:dyDescent="0.2">
      <c r="B10" s="16" t="s">
        <v>22</v>
      </c>
      <c r="C10" s="289">
        <v>5737040.6800000025</v>
      </c>
      <c r="D10" s="290">
        <v>236402.81999999995</v>
      </c>
      <c r="E10" s="290">
        <v>5186</v>
      </c>
      <c r="F10" s="179">
        <v>2.0514394273031478E-2</v>
      </c>
      <c r="G10" s="20"/>
      <c r="H10" s="5"/>
      <c r="I10" s="5"/>
    </row>
    <row r="11" spans="1:9" ht="10.5" customHeight="1" x14ac:dyDescent="0.2">
      <c r="B11" s="16" t="s">
        <v>100</v>
      </c>
      <c r="C11" s="289">
        <v>50026.960000000014</v>
      </c>
      <c r="D11" s="290"/>
      <c r="E11" s="290">
        <v>111.66</v>
      </c>
      <c r="F11" s="179">
        <v>-7.3104329438331339E-2</v>
      </c>
      <c r="G11" s="20"/>
      <c r="H11" s="5"/>
      <c r="I11" s="5"/>
    </row>
    <row r="12" spans="1:9" ht="10.5" customHeight="1" x14ac:dyDescent="0.2">
      <c r="B12" s="16" t="s">
        <v>340</v>
      </c>
      <c r="C12" s="289">
        <v>317452.23</v>
      </c>
      <c r="D12" s="290">
        <v>21920.230000000003</v>
      </c>
      <c r="E12" s="290">
        <v>276.40000000000003</v>
      </c>
      <c r="F12" s="179">
        <v>0.11715418048157944</v>
      </c>
      <c r="G12" s="20"/>
      <c r="H12" s="5"/>
      <c r="I12" s="5"/>
    </row>
    <row r="13" spans="1:9" ht="10.5" customHeight="1" x14ac:dyDescent="0.2">
      <c r="B13" s="340" t="s">
        <v>90</v>
      </c>
      <c r="C13" s="289">
        <v>313330.89</v>
      </c>
      <c r="D13" s="290">
        <v>20835.030000000002</v>
      </c>
      <c r="E13" s="290">
        <v>258.73</v>
      </c>
      <c r="F13" s="179">
        <v>0.11711510096238187</v>
      </c>
      <c r="G13" s="20"/>
      <c r="H13" s="5"/>
      <c r="I13" s="5"/>
    </row>
    <row r="14" spans="1:9" ht="10.5" customHeight="1" x14ac:dyDescent="0.2">
      <c r="B14" s="33" t="s">
        <v>304</v>
      </c>
      <c r="C14" s="289">
        <v>65977.829999999987</v>
      </c>
      <c r="D14" s="290">
        <v>6879.41</v>
      </c>
      <c r="E14" s="290">
        <v>71.25</v>
      </c>
      <c r="F14" s="179">
        <v>6.7135684829111364E-2</v>
      </c>
      <c r="G14" s="20"/>
      <c r="H14" s="5"/>
      <c r="I14" s="5"/>
    </row>
    <row r="15" spans="1:9" ht="10.5" customHeight="1" x14ac:dyDescent="0.2">
      <c r="B15" s="33" t="s">
        <v>305</v>
      </c>
      <c r="C15" s="289"/>
      <c r="D15" s="290"/>
      <c r="E15" s="290"/>
      <c r="F15" s="179"/>
      <c r="G15" s="20"/>
      <c r="H15" s="5"/>
      <c r="I15" s="5"/>
    </row>
    <row r="16" spans="1:9" ht="10.5" customHeight="1" x14ac:dyDescent="0.2">
      <c r="B16" s="33" t="s">
        <v>306</v>
      </c>
      <c r="C16" s="289"/>
      <c r="D16" s="290"/>
      <c r="E16" s="290"/>
      <c r="F16" s="179"/>
      <c r="G16" s="20"/>
      <c r="H16" s="5"/>
      <c r="I16" s="5"/>
    </row>
    <row r="17" spans="1:9" ht="10.5" customHeight="1" x14ac:dyDescent="0.2">
      <c r="B17" s="33" t="s">
        <v>307</v>
      </c>
      <c r="C17" s="289">
        <v>45713.840000000018</v>
      </c>
      <c r="D17" s="290">
        <v>590.63</v>
      </c>
      <c r="E17" s="290"/>
      <c r="F17" s="179">
        <v>7.5755183299544893E-2</v>
      </c>
      <c r="G17" s="20"/>
      <c r="H17" s="5"/>
      <c r="I17" s="5"/>
    </row>
    <row r="18" spans="1:9" ht="10.5" customHeight="1" x14ac:dyDescent="0.2">
      <c r="B18" s="33" t="s">
        <v>308</v>
      </c>
      <c r="C18" s="289">
        <v>13785.790000000003</v>
      </c>
      <c r="D18" s="290">
        <v>139.64000000000001</v>
      </c>
      <c r="E18" s="290"/>
      <c r="F18" s="179">
        <v>0.35439093233935148</v>
      </c>
      <c r="G18" s="20"/>
      <c r="H18" s="5"/>
      <c r="I18" s="5"/>
    </row>
    <row r="19" spans="1:9" ht="10.5" customHeight="1" x14ac:dyDescent="0.2">
      <c r="B19" s="33" t="s">
        <v>309</v>
      </c>
      <c r="C19" s="289">
        <v>187853.43</v>
      </c>
      <c r="D19" s="290">
        <v>13225.350000000002</v>
      </c>
      <c r="E19" s="290">
        <v>187.48000000000002</v>
      </c>
      <c r="F19" s="179">
        <v>0.13297131183258171</v>
      </c>
      <c r="G19" s="20"/>
      <c r="H19" s="5"/>
      <c r="I19" s="5"/>
    </row>
    <row r="20" spans="1:9" ht="10.5" customHeight="1" x14ac:dyDescent="0.2">
      <c r="B20" s="33" t="s">
        <v>89</v>
      </c>
      <c r="C20" s="289">
        <v>4121.34</v>
      </c>
      <c r="D20" s="290">
        <v>1085.2000000000003</v>
      </c>
      <c r="E20" s="290">
        <v>17.669999999999998</v>
      </c>
      <c r="F20" s="179">
        <v>0.12013328513615229</v>
      </c>
      <c r="G20" s="20"/>
      <c r="H20" s="5"/>
      <c r="I20" s="5"/>
    </row>
    <row r="21" spans="1:9" ht="10.5" customHeight="1" x14ac:dyDescent="0.2">
      <c r="B21" s="16" t="s">
        <v>97</v>
      </c>
      <c r="C21" s="289"/>
      <c r="D21" s="290"/>
      <c r="E21" s="290"/>
      <c r="F21" s="179"/>
      <c r="G21" s="20"/>
      <c r="H21" s="5"/>
      <c r="I21" s="5"/>
    </row>
    <row r="22" spans="1:9" ht="10.5" customHeight="1" x14ac:dyDescent="0.2">
      <c r="B22" s="16" t="s">
        <v>96</v>
      </c>
      <c r="C22" s="289"/>
      <c r="D22" s="290"/>
      <c r="E22" s="290"/>
      <c r="F22" s="179"/>
      <c r="G22" s="20"/>
      <c r="H22" s="5"/>
      <c r="I22" s="5"/>
    </row>
    <row r="23" spans="1:9" ht="11.25" customHeight="1" x14ac:dyDescent="0.2">
      <c r="B23" s="16" t="s">
        <v>91</v>
      </c>
      <c r="C23" s="289">
        <v>4926.8899999999994</v>
      </c>
      <c r="D23" s="290">
        <v>1737.77</v>
      </c>
      <c r="E23" s="290"/>
      <c r="F23" s="179">
        <v>-0.25226889174882239</v>
      </c>
      <c r="G23" s="34"/>
      <c r="H23" s="5"/>
      <c r="I23" s="5"/>
    </row>
    <row r="24" spans="1:9" ht="10.5" customHeight="1" x14ac:dyDescent="0.2">
      <c r="B24" s="16" t="s">
        <v>252</v>
      </c>
      <c r="C24" s="289"/>
      <c r="D24" s="290"/>
      <c r="E24" s="290"/>
      <c r="F24" s="179"/>
      <c r="G24" s="34"/>
      <c r="H24" s="5"/>
      <c r="I24" s="5"/>
    </row>
    <row r="25" spans="1:9" ht="10.5" customHeight="1" x14ac:dyDescent="0.2">
      <c r="B25" s="16" t="s">
        <v>95</v>
      </c>
      <c r="C25" s="289">
        <v>437.20000000000005</v>
      </c>
      <c r="D25" s="290">
        <v>437.20000000000005</v>
      </c>
      <c r="E25" s="290"/>
      <c r="F25" s="179"/>
      <c r="G25" s="34"/>
      <c r="H25" s="5"/>
      <c r="I25" s="5"/>
    </row>
    <row r="26" spans="1:9" ht="10.5" customHeight="1" x14ac:dyDescent="0.2">
      <c r="B26" s="16" t="s">
        <v>381</v>
      </c>
      <c r="C26" s="289">
        <v>65833.049999999988</v>
      </c>
      <c r="D26" s="290"/>
      <c r="E26" s="290">
        <v>25</v>
      </c>
      <c r="F26" s="179">
        <v>6.4569977639082898E-2</v>
      </c>
      <c r="G26" s="34"/>
      <c r="H26" s="5"/>
      <c r="I26" s="5"/>
    </row>
    <row r="27" spans="1:9" s="486" customFormat="1" ht="10.5" customHeight="1" x14ac:dyDescent="0.2">
      <c r="A27" s="452"/>
      <c r="B27" s="563" t="s">
        <v>310</v>
      </c>
      <c r="C27" s="568"/>
      <c r="D27" s="569"/>
      <c r="E27" s="569"/>
      <c r="F27" s="570"/>
      <c r="G27" s="571"/>
    </row>
    <row r="28" spans="1:9" s="486" customFormat="1" ht="10.5" customHeight="1" x14ac:dyDescent="0.2">
      <c r="A28" s="452"/>
      <c r="B28" s="563" t="s">
        <v>311</v>
      </c>
      <c r="C28" s="568"/>
      <c r="D28" s="569"/>
      <c r="E28" s="569"/>
      <c r="F28" s="570"/>
      <c r="G28" s="571"/>
    </row>
    <row r="29" spans="1:9" s="486" customFormat="1" ht="10.5" customHeight="1" x14ac:dyDescent="0.2">
      <c r="A29" s="452"/>
      <c r="B29" s="563" t="s">
        <v>312</v>
      </c>
      <c r="C29" s="568"/>
      <c r="D29" s="569"/>
      <c r="E29" s="569"/>
      <c r="F29" s="570"/>
      <c r="G29" s="571"/>
    </row>
    <row r="30" spans="1:9" s="486" customFormat="1" ht="10.5" customHeight="1" x14ac:dyDescent="0.2">
      <c r="A30" s="452"/>
      <c r="B30" s="563" t="s">
        <v>313</v>
      </c>
      <c r="C30" s="568"/>
      <c r="D30" s="569"/>
      <c r="E30" s="569"/>
      <c r="F30" s="570"/>
      <c r="G30" s="571"/>
    </row>
    <row r="31" spans="1:9" s="486" customFormat="1" ht="10.5" customHeight="1" x14ac:dyDescent="0.2">
      <c r="A31" s="452"/>
      <c r="B31" s="574" t="s">
        <v>448</v>
      </c>
      <c r="C31" s="568"/>
      <c r="D31" s="569"/>
      <c r="E31" s="569"/>
      <c r="F31" s="570"/>
      <c r="G31" s="571"/>
    </row>
    <row r="32" spans="1:9" s="486" customFormat="1" ht="10.5" customHeight="1" x14ac:dyDescent="0.2">
      <c r="A32" s="452"/>
      <c r="B32" s="16" t="s">
        <v>491</v>
      </c>
      <c r="C32" s="568"/>
      <c r="D32" s="569"/>
      <c r="E32" s="569"/>
      <c r="F32" s="570"/>
      <c r="G32" s="571"/>
    </row>
    <row r="33" spans="1:9" s="486" customFormat="1" ht="10.5" customHeight="1" x14ac:dyDescent="0.2">
      <c r="A33" s="452"/>
      <c r="B33" s="574" t="s">
        <v>489</v>
      </c>
      <c r="C33" s="568"/>
      <c r="D33" s="569"/>
      <c r="E33" s="569"/>
      <c r="F33" s="570"/>
      <c r="G33" s="571"/>
    </row>
    <row r="34" spans="1:9" ht="10.5" customHeight="1" x14ac:dyDescent="0.2">
      <c r="B34" s="16" t="s">
        <v>99</v>
      </c>
      <c r="C34" s="289">
        <v>1500.94</v>
      </c>
      <c r="D34" s="290">
        <v>960</v>
      </c>
      <c r="E34" s="290"/>
      <c r="F34" s="179">
        <v>0.47875862068965525</v>
      </c>
      <c r="G34" s="34"/>
      <c r="H34" s="5"/>
      <c r="I34" s="5"/>
    </row>
    <row r="35" spans="1:9" ht="10.5" customHeight="1" x14ac:dyDescent="0.2">
      <c r="B35" s="16" t="s">
        <v>98</v>
      </c>
      <c r="C35" s="289"/>
      <c r="D35" s="290"/>
      <c r="E35" s="290"/>
      <c r="F35" s="179"/>
      <c r="G35" s="36"/>
      <c r="H35" s="5"/>
      <c r="I35" s="5"/>
    </row>
    <row r="36" spans="1:9" s="28" customFormat="1" ht="10.5" customHeight="1" x14ac:dyDescent="0.2">
      <c r="A36" s="24"/>
      <c r="B36" s="16" t="s">
        <v>279</v>
      </c>
      <c r="C36" s="289">
        <v>-203219</v>
      </c>
      <c r="D36" s="290">
        <v>-305</v>
      </c>
      <c r="E36" s="290">
        <v>-203</v>
      </c>
      <c r="F36" s="179">
        <v>-2.7441577771077696E-2</v>
      </c>
      <c r="G36" s="36"/>
      <c r="H36" s="5"/>
    </row>
    <row r="37" spans="1:9" s="28" customFormat="1" ht="10.5" customHeight="1" x14ac:dyDescent="0.2">
      <c r="A37" s="24"/>
      <c r="B37" s="35" t="s">
        <v>101</v>
      </c>
      <c r="C37" s="291">
        <v>5973998.9500000011</v>
      </c>
      <c r="D37" s="292">
        <v>261153.02</v>
      </c>
      <c r="E37" s="292">
        <v>5396.0599999999995</v>
      </c>
      <c r="F37" s="178">
        <v>2.6417995335271449E-2</v>
      </c>
      <c r="G37" s="36"/>
    </row>
    <row r="38" spans="1:9" s="28" customFormat="1" ht="24.75" customHeight="1" x14ac:dyDescent="0.2">
      <c r="A38" s="24"/>
      <c r="B38" s="31" t="s">
        <v>102</v>
      </c>
      <c r="C38" s="291"/>
      <c r="D38" s="292"/>
      <c r="E38" s="292"/>
      <c r="F38" s="178"/>
      <c r="G38" s="20"/>
    </row>
    <row r="39" spans="1:9" ht="10.5" customHeight="1" x14ac:dyDescent="0.2">
      <c r="B39" s="16" t="s">
        <v>104</v>
      </c>
      <c r="C39" s="289">
        <v>5975326.5500000017</v>
      </c>
      <c r="D39" s="290">
        <v>2862414.3500000024</v>
      </c>
      <c r="E39" s="290">
        <v>9730</v>
      </c>
      <c r="F39" s="179">
        <v>2.1914596315710799E-2</v>
      </c>
      <c r="G39" s="34"/>
      <c r="H39" s="5"/>
      <c r="I39" s="5"/>
    </row>
    <row r="40" spans="1:9" ht="10.5" customHeight="1" x14ac:dyDescent="0.2">
      <c r="B40" s="33" t="s">
        <v>106</v>
      </c>
      <c r="C40" s="289">
        <v>5967240.4300000016</v>
      </c>
      <c r="D40" s="290">
        <v>2861566.2700000023</v>
      </c>
      <c r="E40" s="290">
        <v>9730</v>
      </c>
      <c r="F40" s="179">
        <v>2.2599976412772227E-2</v>
      </c>
      <c r="G40" s="34"/>
      <c r="H40" s="5"/>
      <c r="I40" s="5"/>
    </row>
    <row r="41" spans="1:9" ht="10.5" customHeight="1" x14ac:dyDescent="0.2">
      <c r="B41" s="33" t="s">
        <v>304</v>
      </c>
      <c r="C41" s="289">
        <v>1808431.9400000018</v>
      </c>
      <c r="D41" s="290">
        <v>1751279.1500000018</v>
      </c>
      <c r="E41" s="290">
        <v>3456.7100000000005</v>
      </c>
      <c r="F41" s="179">
        <v>4.4296274486292253E-2</v>
      </c>
      <c r="G41" s="34"/>
      <c r="H41" s="5"/>
      <c r="I41" s="5"/>
    </row>
    <row r="42" spans="1:9" ht="10.5" customHeight="1" x14ac:dyDescent="0.2">
      <c r="B42" s="33" t="s">
        <v>305</v>
      </c>
      <c r="C42" s="289"/>
      <c r="D42" s="290"/>
      <c r="E42" s="290"/>
      <c r="F42" s="179"/>
      <c r="G42" s="34"/>
      <c r="H42" s="5"/>
      <c r="I42" s="5"/>
    </row>
    <row r="43" spans="1:9" ht="10.5" customHeight="1" x14ac:dyDescent="0.2">
      <c r="B43" s="33" t="s">
        <v>306</v>
      </c>
      <c r="C43" s="289">
        <v>773354.7100000002</v>
      </c>
      <c r="D43" s="290">
        <v>770843.39000000025</v>
      </c>
      <c r="E43" s="290">
        <v>1693.74</v>
      </c>
      <c r="F43" s="179">
        <v>2.20629853927099E-2</v>
      </c>
      <c r="G43" s="34"/>
      <c r="H43" s="5"/>
      <c r="I43" s="5"/>
    </row>
    <row r="44" spans="1:9" ht="10.5" customHeight="1" x14ac:dyDescent="0.2">
      <c r="B44" s="33" t="s">
        <v>307</v>
      </c>
      <c r="C44" s="289">
        <v>386227.59000000014</v>
      </c>
      <c r="D44" s="290">
        <v>6206.3899999999994</v>
      </c>
      <c r="E44" s="290">
        <v>545.84</v>
      </c>
      <c r="F44" s="179">
        <v>-3.0424496626182851E-2</v>
      </c>
      <c r="G44" s="34"/>
      <c r="H44" s="5"/>
      <c r="I44" s="5"/>
    </row>
    <row r="45" spans="1:9" ht="10.5" customHeight="1" x14ac:dyDescent="0.2">
      <c r="B45" s="33" t="s">
        <v>308</v>
      </c>
      <c r="C45" s="289">
        <v>2468582.8099999991</v>
      </c>
      <c r="D45" s="290">
        <v>266783.5399999998</v>
      </c>
      <c r="E45" s="290">
        <v>3737.7799999999997</v>
      </c>
      <c r="F45" s="179">
        <v>1.415813812317035E-2</v>
      </c>
      <c r="G45" s="34"/>
      <c r="H45" s="5"/>
      <c r="I45" s="5"/>
    </row>
    <row r="46" spans="1:9" ht="10.5" customHeight="1" x14ac:dyDescent="0.2">
      <c r="B46" s="33" t="s">
        <v>309</v>
      </c>
      <c r="C46" s="289">
        <v>530643.38000000012</v>
      </c>
      <c r="D46" s="290">
        <v>66453.799999999988</v>
      </c>
      <c r="E46" s="290">
        <v>295.93</v>
      </c>
      <c r="F46" s="179">
        <v>3.13557437076315E-2</v>
      </c>
      <c r="G46" s="34"/>
      <c r="H46" s="5"/>
      <c r="I46" s="5"/>
    </row>
    <row r="47" spans="1:9" ht="10.5" customHeight="1" x14ac:dyDescent="0.2">
      <c r="B47" s="33" t="s">
        <v>105</v>
      </c>
      <c r="C47" s="289">
        <v>8086.1199999999963</v>
      </c>
      <c r="D47" s="290">
        <v>848.07999999999993</v>
      </c>
      <c r="E47" s="290"/>
      <c r="F47" s="179">
        <v>-0.31626472659873417</v>
      </c>
      <c r="G47" s="34"/>
      <c r="H47" s="5"/>
      <c r="I47" s="5"/>
    </row>
    <row r="48" spans="1:9" ht="10.5" customHeight="1" x14ac:dyDescent="0.2">
      <c r="B48" s="16" t="s">
        <v>22</v>
      </c>
      <c r="C48" s="289">
        <v>1931685.1300000001</v>
      </c>
      <c r="D48" s="290">
        <v>202154.28999999998</v>
      </c>
      <c r="E48" s="290">
        <v>2044.4</v>
      </c>
      <c r="F48" s="179">
        <v>4.4874929882710912E-2</v>
      </c>
      <c r="G48" s="34"/>
      <c r="H48" s="5"/>
      <c r="I48" s="5"/>
    </row>
    <row r="49" spans="1:9" ht="10.5" customHeight="1" x14ac:dyDescent="0.2">
      <c r="B49" s="16" t="s">
        <v>107</v>
      </c>
      <c r="C49" s="289">
        <v>1889556.4999999991</v>
      </c>
      <c r="D49" s="290">
        <v>1889556.4999999991</v>
      </c>
      <c r="E49" s="290">
        <v>2892.48</v>
      </c>
      <c r="F49" s="179">
        <v>6.781511047416422E-2</v>
      </c>
      <c r="G49" s="34"/>
      <c r="H49" s="5"/>
      <c r="I49" s="5"/>
    </row>
    <row r="50" spans="1:9" ht="10.5" customHeight="1" x14ac:dyDescent="0.2">
      <c r="B50" s="33" t="s">
        <v>110</v>
      </c>
      <c r="C50" s="289">
        <v>388995.87999999977</v>
      </c>
      <c r="D50" s="290">
        <v>388995.87999999977</v>
      </c>
      <c r="E50" s="290">
        <v>772.90000000000009</v>
      </c>
      <c r="F50" s="179">
        <v>3.1758307976962552E-2</v>
      </c>
      <c r="G50" s="34"/>
      <c r="H50" s="5"/>
      <c r="I50" s="5"/>
    </row>
    <row r="51" spans="1:9" ht="10.5" customHeight="1" x14ac:dyDescent="0.2">
      <c r="B51" s="33" t="s">
        <v>109</v>
      </c>
      <c r="C51" s="289">
        <v>1490710.6199999994</v>
      </c>
      <c r="D51" s="290">
        <v>1490710.6199999994</v>
      </c>
      <c r="E51" s="290">
        <v>2119.58</v>
      </c>
      <c r="F51" s="179">
        <v>7.7974066198329695E-2</v>
      </c>
      <c r="G51" s="34"/>
      <c r="H51" s="5"/>
      <c r="I51" s="5"/>
    </row>
    <row r="52" spans="1:9" ht="10.5" customHeight="1" x14ac:dyDescent="0.2">
      <c r="B52" s="33" t="s">
        <v>112</v>
      </c>
      <c r="C52" s="289">
        <v>9850</v>
      </c>
      <c r="D52" s="290">
        <v>9850</v>
      </c>
      <c r="E52" s="290"/>
      <c r="F52" s="179">
        <v>2.0725388601036343E-2</v>
      </c>
      <c r="G52" s="20"/>
      <c r="H52" s="5"/>
      <c r="I52" s="5"/>
    </row>
    <row r="53" spans="1:9" ht="10.5" customHeight="1" x14ac:dyDescent="0.2">
      <c r="B53" s="33" t="s">
        <v>111</v>
      </c>
      <c r="C53" s="289"/>
      <c r="D53" s="290"/>
      <c r="E53" s="290"/>
      <c r="F53" s="179"/>
      <c r="G53" s="20"/>
      <c r="H53" s="5"/>
      <c r="I53" s="5"/>
    </row>
    <row r="54" spans="1:9" ht="10.5" customHeight="1" x14ac:dyDescent="0.2">
      <c r="B54" s="16" t="s">
        <v>103</v>
      </c>
      <c r="C54" s="289"/>
      <c r="D54" s="290"/>
      <c r="E54" s="290"/>
      <c r="F54" s="179"/>
      <c r="G54" s="34"/>
      <c r="H54" s="5"/>
      <c r="I54" s="5"/>
    </row>
    <row r="55" spans="1:9" ht="10.5" customHeight="1" x14ac:dyDescent="0.2">
      <c r="B55" s="16" t="s">
        <v>96</v>
      </c>
      <c r="C55" s="289"/>
      <c r="D55" s="290"/>
      <c r="E55" s="290"/>
      <c r="F55" s="179"/>
      <c r="G55" s="34"/>
      <c r="H55" s="5"/>
      <c r="I55" s="5"/>
    </row>
    <row r="56" spans="1:9" ht="10.5" customHeight="1" x14ac:dyDescent="0.2">
      <c r="B56" s="16" t="s">
        <v>95</v>
      </c>
      <c r="C56" s="289">
        <v>4466.5999999999995</v>
      </c>
      <c r="D56" s="290">
        <v>4466.5999999999995</v>
      </c>
      <c r="E56" s="290"/>
      <c r="F56" s="179">
        <v>-6.2741312741312893E-2</v>
      </c>
      <c r="G56" s="34"/>
      <c r="H56" s="5"/>
      <c r="I56" s="5"/>
    </row>
    <row r="57" spans="1:9" ht="10.5" customHeight="1" x14ac:dyDescent="0.2">
      <c r="B57" s="16" t="s">
        <v>381</v>
      </c>
      <c r="C57" s="289">
        <v>23373.319999999996</v>
      </c>
      <c r="D57" s="290">
        <v>40</v>
      </c>
      <c r="E57" s="290"/>
      <c r="F57" s="179">
        <v>0.21644681442375013</v>
      </c>
      <c r="G57" s="34"/>
      <c r="H57" s="5"/>
      <c r="I57" s="5"/>
    </row>
    <row r="58" spans="1:9" s="486" customFormat="1" ht="10.5" customHeight="1" x14ac:dyDescent="0.2">
      <c r="A58" s="452"/>
      <c r="B58" s="563" t="s">
        <v>310</v>
      </c>
      <c r="C58" s="568"/>
      <c r="D58" s="569"/>
      <c r="E58" s="569"/>
      <c r="F58" s="570"/>
      <c r="G58" s="571"/>
    </row>
    <row r="59" spans="1:9" s="486" customFormat="1" ht="10.5" customHeight="1" x14ac:dyDescent="0.2">
      <c r="A59" s="452"/>
      <c r="B59" s="563" t="s">
        <v>311</v>
      </c>
      <c r="C59" s="568"/>
      <c r="D59" s="569"/>
      <c r="E59" s="569"/>
      <c r="F59" s="570"/>
      <c r="G59" s="571"/>
    </row>
    <row r="60" spans="1:9" s="486" customFormat="1" ht="10.5" customHeight="1" x14ac:dyDescent="0.2">
      <c r="A60" s="452"/>
      <c r="B60" s="563" t="s">
        <v>312</v>
      </c>
      <c r="C60" s="568"/>
      <c r="D60" s="569"/>
      <c r="E60" s="569"/>
      <c r="F60" s="570"/>
      <c r="G60" s="571"/>
    </row>
    <row r="61" spans="1:9" s="486" customFormat="1" ht="10.5" customHeight="1" x14ac:dyDescent="0.2">
      <c r="A61" s="452"/>
      <c r="B61" s="563" t="s">
        <v>313</v>
      </c>
      <c r="C61" s="568"/>
      <c r="D61" s="569"/>
      <c r="E61" s="569"/>
      <c r="F61" s="570"/>
      <c r="G61" s="571"/>
    </row>
    <row r="62" spans="1:9" ht="10.5" customHeight="1" x14ac:dyDescent="0.2">
      <c r="B62" s="16" t="s">
        <v>94</v>
      </c>
      <c r="C62" s="289"/>
      <c r="D62" s="290"/>
      <c r="E62" s="290"/>
      <c r="F62" s="179"/>
      <c r="G62" s="34"/>
      <c r="H62" s="5"/>
      <c r="I62" s="5"/>
    </row>
    <row r="63" spans="1:9" ht="10.5" customHeight="1" x14ac:dyDescent="0.2">
      <c r="B63" s="16" t="s">
        <v>92</v>
      </c>
      <c r="C63" s="289"/>
      <c r="D63" s="290"/>
      <c r="E63" s="290"/>
      <c r="F63" s="179"/>
      <c r="G63" s="34"/>
      <c r="H63" s="5"/>
      <c r="I63" s="5"/>
    </row>
    <row r="64" spans="1:9" ht="10.5" customHeight="1" x14ac:dyDescent="0.2">
      <c r="B64" s="16" t="s">
        <v>93</v>
      </c>
      <c r="C64" s="289"/>
      <c r="D64" s="290"/>
      <c r="E64" s="290"/>
      <c r="F64" s="179"/>
      <c r="G64" s="27"/>
      <c r="H64" s="5"/>
      <c r="I64" s="5"/>
    </row>
    <row r="65" spans="1:9" s="28" customFormat="1" ht="10.5" customHeight="1" x14ac:dyDescent="0.2">
      <c r="A65" s="24"/>
      <c r="B65" s="16" t="s">
        <v>91</v>
      </c>
      <c r="C65" s="289">
        <v>1004.48</v>
      </c>
      <c r="D65" s="290">
        <v>160</v>
      </c>
      <c r="E65" s="290"/>
      <c r="F65" s="179">
        <v>-0.15443540919575061</v>
      </c>
      <c r="G65" s="20"/>
      <c r="H65" s="5"/>
    </row>
    <row r="66" spans="1:9" ht="10.5" customHeight="1" x14ac:dyDescent="0.2">
      <c r="B66" s="16" t="s">
        <v>100</v>
      </c>
      <c r="C66" s="289">
        <v>831.68</v>
      </c>
      <c r="D66" s="290"/>
      <c r="E66" s="290"/>
      <c r="F66" s="179">
        <v>-9.4306747397308044E-2</v>
      </c>
      <c r="G66" s="34"/>
      <c r="H66" s="5"/>
      <c r="I66" s="5"/>
    </row>
    <row r="67" spans="1:9" ht="10.5" customHeight="1" x14ac:dyDescent="0.2">
      <c r="B67" s="16" t="s">
        <v>97</v>
      </c>
      <c r="C67" s="289"/>
      <c r="D67" s="290"/>
      <c r="E67" s="290"/>
      <c r="F67" s="179"/>
      <c r="G67" s="34"/>
      <c r="H67" s="5"/>
      <c r="I67" s="5"/>
    </row>
    <row r="68" spans="1:9" ht="10.5" customHeight="1" x14ac:dyDescent="0.2">
      <c r="B68" s="16" t="s">
        <v>303</v>
      </c>
      <c r="C68" s="289"/>
      <c r="D68" s="290"/>
      <c r="E68" s="290"/>
      <c r="F68" s="179"/>
      <c r="G68" s="34"/>
      <c r="H68" s="5"/>
      <c r="I68" s="5"/>
    </row>
    <row r="69" spans="1:9" ht="10.5" customHeight="1" x14ac:dyDescent="0.2">
      <c r="B69" s="268" t="s">
        <v>255</v>
      </c>
      <c r="C69" s="289"/>
      <c r="D69" s="290"/>
      <c r="E69" s="290"/>
      <c r="F69" s="179"/>
      <c r="G69" s="34"/>
      <c r="H69" s="5"/>
      <c r="I69" s="5"/>
    </row>
    <row r="70" spans="1:9" ht="10.5" customHeight="1" x14ac:dyDescent="0.2">
      <c r="B70" s="574" t="s">
        <v>447</v>
      </c>
      <c r="C70" s="289"/>
      <c r="D70" s="290"/>
      <c r="E70" s="290"/>
      <c r="F70" s="179"/>
      <c r="G70" s="34"/>
      <c r="H70" s="5"/>
      <c r="I70" s="5"/>
    </row>
    <row r="71" spans="1:9" ht="10.5" customHeight="1" x14ac:dyDescent="0.2">
      <c r="B71" s="16" t="s">
        <v>491</v>
      </c>
      <c r="C71" s="289"/>
      <c r="D71" s="290"/>
      <c r="E71" s="290"/>
      <c r="F71" s="179"/>
      <c r="G71" s="34"/>
      <c r="H71" s="5"/>
      <c r="I71" s="5"/>
    </row>
    <row r="72" spans="1:9" ht="10.5" customHeight="1" x14ac:dyDescent="0.2">
      <c r="B72" s="574" t="s">
        <v>489</v>
      </c>
      <c r="C72" s="289"/>
      <c r="D72" s="290"/>
      <c r="E72" s="290"/>
      <c r="F72" s="179"/>
      <c r="G72" s="34"/>
      <c r="H72" s="5"/>
      <c r="I72" s="5"/>
    </row>
    <row r="73" spans="1:9" ht="10.5" customHeight="1" x14ac:dyDescent="0.2">
      <c r="B73" s="16" t="s">
        <v>99</v>
      </c>
      <c r="C73" s="289"/>
      <c r="D73" s="290"/>
      <c r="E73" s="290"/>
      <c r="F73" s="179"/>
      <c r="G73" s="20"/>
      <c r="H73" s="5"/>
      <c r="I73" s="5"/>
    </row>
    <row r="74" spans="1:9" ht="10.5" customHeight="1" x14ac:dyDescent="0.2">
      <c r="B74" s="16" t="s">
        <v>98</v>
      </c>
      <c r="C74" s="289"/>
      <c r="D74" s="290"/>
      <c r="E74" s="290"/>
      <c r="F74" s="179"/>
      <c r="G74" s="36"/>
      <c r="H74" s="5"/>
      <c r="I74" s="5"/>
    </row>
    <row r="75" spans="1:9" s="28" customFormat="1" ht="10.5" customHeight="1" x14ac:dyDescent="0.2">
      <c r="A75" s="24"/>
      <c r="B75" s="16" t="s">
        <v>279</v>
      </c>
      <c r="C75" s="289">
        <v>-106436</v>
      </c>
      <c r="D75" s="290">
        <v>-1038</v>
      </c>
      <c r="E75" s="290">
        <v>-143</v>
      </c>
      <c r="F75" s="179">
        <v>3.8764442348502293E-3</v>
      </c>
      <c r="G75" s="34"/>
      <c r="H75" s="5"/>
    </row>
    <row r="76" spans="1:9" ht="9" customHeight="1" x14ac:dyDescent="0.2">
      <c r="B76" s="35" t="s">
        <v>108</v>
      </c>
      <c r="C76" s="291">
        <v>9719813.2600000016</v>
      </c>
      <c r="D76" s="292">
        <v>4957753.74</v>
      </c>
      <c r="E76" s="292">
        <v>14523.880000000001</v>
      </c>
      <c r="F76" s="178">
        <v>3.5617228181995086E-2</v>
      </c>
      <c r="G76" s="36"/>
      <c r="H76" s="5"/>
      <c r="I76" s="5"/>
    </row>
    <row r="77" spans="1:9" s="28" customFormat="1" ht="13.5" customHeight="1" x14ac:dyDescent="0.2">
      <c r="A77" s="24"/>
      <c r="B77" s="31" t="s">
        <v>341</v>
      </c>
      <c r="C77" s="291"/>
      <c r="D77" s="292"/>
      <c r="E77" s="292"/>
      <c r="F77" s="178"/>
      <c r="G77" s="34"/>
    </row>
    <row r="78" spans="1:9" ht="10.5" customHeight="1" x14ac:dyDescent="0.2">
      <c r="B78" s="16" t="s">
        <v>22</v>
      </c>
      <c r="C78" s="289">
        <v>7668725.8100000033</v>
      </c>
      <c r="D78" s="290">
        <v>438557.10999999993</v>
      </c>
      <c r="E78" s="290">
        <v>7230.4</v>
      </c>
      <c r="F78" s="179">
        <v>2.6542942950367188E-2</v>
      </c>
      <c r="G78" s="34"/>
      <c r="H78" s="5"/>
      <c r="I78" s="5"/>
    </row>
    <row r="79" spans="1:9" ht="10.5" customHeight="1" x14ac:dyDescent="0.2">
      <c r="B79" s="16" t="s">
        <v>104</v>
      </c>
      <c r="C79" s="289">
        <v>6292778.7800000021</v>
      </c>
      <c r="D79" s="290">
        <v>2884334.5800000024</v>
      </c>
      <c r="E79" s="290">
        <v>10006.400000000001</v>
      </c>
      <c r="F79" s="179">
        <v>2.6328539092808967E-2</v>
      </c>
      <c r="G79" s="27"/>
      <c r="H79" s="5"/>
      <c r="I79" s="5"/>
    </row>
    <row r="80" spans="1:9" s="28" customFormat="1" ht="10.5" customHeight="1" x14ac:dyDescent="0.2">
      <c r="A80" s="24"/>
      <c r="B80" s="33" t="s">
        <v>106</v>
      </c>
      <c r="C80" s="289">
        <v>6280571.3200000022</v>
      </c>
      <c r="D80" s="290">
        <v>2882401.3000000021</v>
      </c>
      <c r="E80" s="290">
        <v>9988.73</v>
      </c>
      <c r="F80" s="179">
        <v>2.6934588430179707E-2</v>
      </c>
      <c r="G80" s="27"/>
      <c r="H80" s="5"/>
    </row>
    <row r="81" spans="1:9" s="28" customFormat="1" ht="10.5" customHeight="1" x14ac:dyDescent="0.2">
      <c r="A81" s="24"/>
      <c r="B81" s="33" t="s">
        <v>304</v>
      </c>
      <c r="C81" s="289">
        <v>1874409.7700000016</v>
      </c>
      <c r="D81" s="290">
        <v>1758158.5600000017</v>
      </c>
      <c r="E81" s="290">
        <v>3527.9600000000005</v>
      </c>
      <c r="F81" s="179">
        <v>4.5083591727288708E-2</v>
      </c>
      <c r="G81" s="27"/>
      <c r="H81" s="5"/>
    </row>
    <row r="82" spans="1:9" s="28" customFormat="1" ht="10.5" customHeight="1" x14ac:dyDescent="0.2">
      <c r="A82" s="24"/>
      <c r="B82" s="33" t="s">
        <v>305</v>
      </c>
      <c r="C82" s="289"/>
      <c r="D82" s="290"/>
      <c r="E82" s="290"/>
      <c r="F82" s="179"/>
      <c r="G82" s="27"/>
      <c r="H82" s="5"/>
    </row>
    <row r="83" spans="1:9" s="28" customFormat="1" ht="10.5" customHeight="1" x14ac:dyDescent="0.2">
      <c r="A83" s="24"/>
      <c r="B83" s="33" t="s">
        <v>306</v>
      </c>
      <c r="C83" s="289">
        <v>773354.7100000002</v>
      </c>
      <c r="D83" s="290">
        <v>770843.39000000025</v>
      </c>
      <c r="E83" s="290">
        <v>1693.74</v>
      </c>
      <c r="F83" s="179">
        <v>2.1825402304553876E-2</v>
      </c>
      <c r="G83" s="27"/>
      <c r="H83" s="5"/>
    </row>
    <row r="84" spans="1:9" s="28" customFormat="1" ht="10.5" customHeight="1" x14ac:dyDescent="0.2">
      <c r="A84" s="24"/>
      <c r="B84" s="33" t="s">
        <v>307</v>
      </c>
      <c r="C84" s="289">
        <v>431941.43000000017</v>
      </c>
      <c r="D84" s="290">
        <v>6797.0199999999995</v>
      </c>
      <c r="E84" s="290">
        <v>545.84</v>
      </c>
      <c r="F84" s="179">
        <v>-2.0189376346500199E-2</v>
      </c>
      <c r="G84" s="27"/>
      <c r="H84" s="5"/>
    </row>
    <row r="85" spans="1:9" s="28" customFormat="1" ht="10.5" customHeight="1" x14ac:dyDescent="0.2">
      <c r="A85" s="24"/>
      <c r="B85" s="33" t="s">
        <v>308</v>
      </c>
      <c r="C85" s="289">
        <v>2482368.5999999992</v>
      </c>
      <c r="D85" s="290">
        <v>266923.17999999982</v>
      </c>
      <c r="E85" s="290">
        <v>3737.7799999999997</v>
      </c>
      <c r="F85" s="179">
        <v>1.5574941228849726E-2</v>
      </c>
      <c r="G85" s="27"/>
      <c r="H85" s="5"/>
    </row>
    <row r="86" spans="1:9" s="28" customFormat="1" ht="10.5" customHeight="1" x14ac:dyDescent="0.2">
      <c r="A86" s="24"/>
      <c r="B86" s="33" t="s">
        <v>309</v>
      </c>
      <c r="C86" s="289">
        <v>718496.80999999994</v>
      </c>
      <c r="D86" s="290">
        <v>79679.149999999994</v>
      </c>
      <c r="E86" s="290">
        <v>483.41000000000008</v>
      </c>
      <c r="F86" s="179">
        <v>5.6121377974496012E-2</v>
      </c>
      <c r="G86" s="34"/>
      <c r="H86" s="5"/>
    </row>
    <row r="87" spans="1:9" ht="10.5" customHeight="1" x14ac:dyDescent="0.2">
      <c r="B87" s="33" t="s">
        <v>105</v>
      </c>
      <c r="C87" s="289">
        <v>12207.459999999995</v>
      </c>
      <c r="D87" s="290">
        <v>1933.2800000000002</v>
      </c>
      <c r="E87" s="290">
        <v>17.669999999999998</v>
      </c>
      <c r="F87" s="179">
        <v>-0.21271246997882098</v>
      </c>
      <c r="G87" s="34"/>
      <c r="H87" s="5"/>
      <c r="I87" s="5"/>
    </row>
    <row r="88" spans="1:9" ht="10.5" customHeight="1" x14ac:dyDescent="0.2">
      <c r="B88" s="16" t="s">
        <v>100</v>
      </c>
      <c r="C88" s="289">
        <v>50858.640000000014</v>
      </c>
      <c r="D88" s="290"/>
      <c r="E88" s="290">
        <v>111.66</v>
      </c>
      <c r="F88" s="179">
        <v>-7.3459028796592052E-2</v>
      </c>
      <c r="G88" s="34"/>
      <c r="H88" s="5"/>
      <c r="I88" s="5"/>
    </row>
    <row r="89" spans="1:9" ht="10.5" customHeight="1" x14ac:dyDescent="0.2">
      <c r="B89" s="16" t="s">
        <v>107</v>
      </c>
      <c r="C89" s="289">
        <v>1889556.4999999991</v>
      </c>
      <c r="D89" s="290">
        <v>1889556.4999999991</v>
      </c>
      <c r="E89" s="290">
        <v>2892.48</v>
      </c>
      <c r="F89" s="179">
        <v>6.781511047416422E-2</v>
      </c>
      <c r="G89" s="27"/>
      <c r="H89" s="5"/>
      <c r="I89" s="5"/>
    </row>
    <row r="90" spans="1:9" s="28" customFormat="1" ht="10.5" customHeight="1" x14ac:dyDescent="0.2">
      <c r="A90" s="24"/>
      <c r="B90" s="33" t="s">
        <v>110</v>
      </c>
      <c r="C90" s="289">
        <v>388995.87999999977</v>
      </c>
      <c r="D90" s="290">
        <v>388995.87999999977</v>
      </c>
      <c r="E90" s="290">
        <v>772.90000000000009</v>
      </c>
      <c r="F90" s="179">
        <v>3.1758307976962552E-2</v>
      </c>
      <c r="G90" s="34"/>
      <c r="H90" s="5"/>
    </row>
    <row r="91" spans="1:9" ht="10.5" customHeight="1" x14ac:dyDescent="0.2">
      <c r="B91" s="33" t="s">
        <v>109</v>
      </c>
      <c r="C91" s="289">
        <v>1490710.6199999994</v>
      </c>
      <c r="D91" s="290">
        <v>1490710.6199999994</v>
      </c>
      <c r="E91" s="290">
        <v>2119.58</v>
      </c>
      <c r="F91" s="179">
        <v>7.7974066198329695E-2</v>
      </c>
      <c r="G91" s="34"/>
      <c r="H91" s="5"/>
      <c r="I91" s="5"/>
    </row>
    <row r="92" spans="1:9" ht="10.5" customHeight="1" x14ac:dyDescent="0.2">
      <c r="B92" s="33" t="s">
        <v>112</v>
      </c>
      <c r="C92" s="289">
        <v>9850</v>
      </c>
      <c r="D92" s="290">
        <v>9850</v>
      </c>
      <c r="E92" s="290"/>
      <c r="F92" s="179">
        <v>2.0725388601036343E-2</v>
      </c>
      <c r="G92" s="20"/>
      <c r="H92" s="5"/>
      <c r="I92" s="5"/>
    </row>
    <row r="93" spans="1:9" ht="10.5" customHeight="1" x14ac:dyDescent="0.2">
      <c r="B93" s="33" t="s">
        <v>111</v>
      </c>
      <c r="C93" s="289"/>
      <c r="D93" s="290"/>
      <c r="E93" s="290"/>
      <c r="F93" s="179"/>
      <c r="G93" s="34"/>
      <c r="H93" s="5"/>
      <c r="I93" s="5"/>
    </row>
    <row r="94" spans="1:9" ht="10.5" customHeight="1" x14ac:dyDescent="0.2">
      <c r="B94" s="16" t="s">
        <v>97</v>
      </c>
      <c r="C94" s="289"/>
      <c r="D94" s="290"/>
      <c r="E94" s="290"/>
      <c r="F94" s="179"/>
      <c r="G94" s="34"/>
      <c r="H94" s="5"/>
      <c r="I94" s="5"/>
    </row>
    <row r="95" spans="1:9" ht="10.5" customHeight="1" x14ac:dyDescent="0.2">
      <c r="B95" s="16" t="s">
        <v>103</v>
      </c>
      <c r="C95" s="289"/>
      <c r="D95" s="290"/>
      <c r="E95" s="290"/>
      <c r="F95" s="179"/>
      <c r="G95" s="34"/>
      <c r="H95" s="5"/>
      <c r="I95" s="5"/>
    </row>
    <row r="96" spans="1:9" s="40" customFormat="1" ht="10.5" customHeight="1" x14ac:dyDescent="0.25">
      <c r="A96" s="38"/>
      <c r="B96" s="16" t="s">
        <v>96</v>
      </c>
      <c r="C96" s="289"/>
      <c r="D96" s="290"/>
      <c r="E96" s="290"/>
      <c r="F96" s="179"/>
      <c r="G96" s="34"/>
      <c r="H96" s="5"/>
    </row>
    <row r="97" spans="1:9" x14ac:dyDescent="0.2">
      <c r="B97" s="16" t="s">
        <v>95</v>
      </c>
      <c r="C97" s="289">
        <v>4903.7999999999993</v>
      </c>
      <c r="D97" s="290">
        <v>4903.7999999999993</v>
      </c>
      <c r="E97" s="290"/>
      <c r="F97" s="179">
        <v>5.1054526748971041E-2</v>
      </c>
      <c r="G97" s="34"/>
      <c r="H97" s="5"/>
      <c r="I97" s="5"/>
    </row>
    <row r="98" spans="1:9" ht="10.5" customHeight="1" x14ac:dyDescent="0.2">
      <c r="B98" s="16" t="s">
        <v>381</v>
      </c>
      <c r="C98" s="289">
        <v>89206.369999999981</v>
      </c>
      <c r="D98" s="290">
        <v>40</v>
      </c>
      <c r="E98" s="290">
        <v>25</v>
      </c>
      <c r="F98" s="179">
        <v>0.10057324421136071</v>
      </c>
      <c r="G98" s="34"/>
      <c r="H98" s="5"/>
      <c r="I98" s="5"/>
    </row>
    <row r="99" spans="1:9" s="486" customFormat="1" ht="10.5" customHeight="1" x14ac:dyDescent="0.2">
      <c r="A99" s="452"/>
      <c r="B99" s="563" t="s">
        <v>310</v>
      </c>
      <c r="C99" s="568"/>
      <c r="D99" s="569"/>
      <c r="E99" s="569"/>
      <c r="F99" s="570"/>
      <c r="G99" s="571"/>
    </row>
    <row r="100" spans="1:9" s="486" customFormat="1" ht="10.5" customHeight="1" x14ac:dyDescent="0.2">
      <c r="A100" s="452"/>
      <c r="B100" s="563" t="s">
        <v>311</v>
      </c>
      <c r="C100" s="568"/>
      <c r="D100" s="569"/>
      <c r="E100" s="569"/>
      <c r="F100" s="570"/>
      <c r="G100" s="571"/>
    </row>
    <row r="101" spans="1:9" s="486" customFormat="1" ht="10.5" customHeight="1" x14ac:dyDescent="0.2">
      <c r="A101" s="452"/>
      <c r="B101" s="563" t="s">
        <v>312</v>
      </c>
      <c r="C101" s="568"/>
      <c r="D101" s="569"/>
      <c r="E101" s="569"/>
      <c r="F101" s="570"/>
      <c r="G101" s="571"/>
    </row>
    <row r="102" spans="1:9" s="486" customFormat="1" ht="10.5" customHeight="1" x14ac:dyDescent="0.2">
      <c r="A102" s="452"/>
      <c r="B102" s="563" t="s">
        <v>313</v>
      </c>
      <c r="C102" s="568"/>
      <c r="D102" s="569"/>
      <c r="E102" s="569"/>
      <c r="F102" s="570"/>
      <c r="G102" s="561"/>
    </row>
    <row r="103" spans="1:9" s="28" customFormat="1" ht="10.5" customHeight="1" x14ac:dyDescent="0.2">
      <c r="A103" s="24"/>
      <c r="B103" s="16" t="s">
        <v>91</v>
      </c>
      <c r="C103" s="289">
        <v>5931.37</v>
      </c>
      <c r="D103" s="290">
        <v>1897.77</v>
      </c>
      <c r="E103" s="290"/>
      <c r="F103" s="179">
        <v>-0.23732490169807097</v>
      </c>
      <c r="G103" s="34"/>
      <c r="H103" s="5"/>
    </row>
    <row r="104" spans="1:9" ht="10.5" customHeight="1" x14ac:dyDescent="0.2">
      <c r="B104" s="16" t="s">
        <v>94</v>
      </c>
      <c r="C104" s="289"/>
      <c r="D104" s="290"/>
      <c r="E104" s="290"/>
      <c r="F104" s="179"/>
      <c r="G104" s="34"/>
      <c r="H104" s="5"/>
      <c r="I104" s="5"/>
    </row>
    <row r="105" spans="1:9" ht="10.5" customHeight="1" x14ac:dyDescent="0.2">
      <c r="B105" s="16" t="s">
        <v>92</v>
      </c>
      <c r="C105" s="289"/>
      <c r="D105" s="290"/>
      <c r="E105" s="290"/>
      <c r="F105" s="179"/>
      <c r="G105" s="34"/>
      <c r="H105" s="5"/>
      <c r="I105" s="5"/>
    </row>
    <row r="106" spans="1:9" ht="10.5" customHeight="1" x14ac:dyDescent="0.2">
      <c r="B106" s="16" t="s">
        <v>93</v>
      </c>
      <c r="C106" s="289"/>
      <c r="D106" s="290"/>
      <c r="E106" s="290"/>
      <c r="F106" s="179"/>
      <c r="G106" s="34"/>
      <c r="H106" s="5"/>
      <c r="I106" s="5"/>
    </row>
    <row r="107" spans="1:9" ht="10.5" customHeight="1" x14ac:dyDescent="0.2">
      <c r="B107" s="16" t="s">
        <v>252</v>
      </c>
      <c r="C107" s="289"/>
      <c r="D107" s="290"/>
      <c r="E107" s="290"/>
      <c r="F107" s="179"/>
      <c r="G107" s="34"/>
      <c r="H107" s="5"/>
      <c r="I107" s="5"/>
    </row>
    <row r="108" spans="1:9" ht="10.5" customHeight="1" x14ac:dyDescent="0.2">
      <c r="B108" s="16" t="s">
        <v>303</v>
      </c>
      <c r="C108" s="289"/>
      <c r="D108" s="290"/>
      <c r="E108" s="290"/>
      <c r="F108" s="179"/>
      <c r="G108" s="34"/>
      <c r="H108" s="5"/>
      <c r="I108" s="5"/>
    </row>
    <row r="109" spans="1:9" ht="10.5" customHeight="1" x14ac:dyDescent="0.2">
      <c r="B109" s="268" t="s">
        <v>255</v>
      </c>
      <c r="C109" s="289"/>
      <c r="D109" s="290"/>
      <c r="E109" s="290"/>
      <c r="F109" s="179"/>
      <c r="G109" s="34"/>
      <c r="H109" s="5"/>
      <c r="I109" s="5"/>
    </row>
    <row r="110" spans="1:9" ht="10.5" customHeight="1" x14ac:dyDescent="0.2">
      <c r="B110" s="574" t="s">
        <v>449</v>
      </c>
      <c r="C110" s="289"/>
      <c r="D110" s="290"/>
      <c r="E110" s="290"/>
      <c r="F110" s="179"/>
      <c r="G110" s="34"/>
      <c r="H110" s="5"/>
      <c r="I110" s="5"/>
    </row>
    <row r="111" spans="1:9" ht="10.5" customHeight="1" x14ac:dyDescent="0.2">
      <c r="B111" s="16" t="s">
        <v>491</v>
      </c>
      <c r="C111" s="289"/>
      <c r="D111" s="290"/>
      <c r="E111" s="290"/>
      <c r="F111" s="179"/>
      <c r="G111" s="34"/>
      <c r="H111" s="5"/>
      <c r="I111" s="5"/>
    </row>
    <row r="112" spans="1:9" ht="10.5" customHeight="1" x14ac:dyDescent="0.2">
      <c r="B112" s="574" t="s">
        <v>489</v>
      </c>
      <c r="C112" s="289"/>
      <c r="D112" s="290"/>
      <c r="E112" s="290"/>
      <c r="F112" s="179"/>
      <c r="G112" s="34"/>
      <c r="H112" s="5"/>
      <c r="I112" s="5"/>
    </row>
    <row r="113" spans="1:9" ht="10.5" customHeight="1" x14ac:dyDescent="0.2">
      <c r="B113" s="16" t="s">
        <v>99</v>
      </c>
      <c r="C113" s="289">
        <v>1500.94</v>
      </c>
      <c r="D113" s="290">
        <v>960</v>
      </c>
      <c r="E113" s="290"/>
      <c r="F113" s="179">
        <v>0.47875862068965525</v>
      </c>
      <c r="G113" s="34"/>
      <c r="H113" s="5"/>
      <c r="I113" s="5"/>
    </row>
    <row r="114" spans="1:9" ht="10.5" customHeight="1" x14ac:dyDescent="0.2">
      <c r="B114" s="16" t="s">
        <v>98</v>
      </c>
      <c r="C114" s="289"/>
      <c r="D114" s="290"/>
      <c r="E114" s="290"/>
      <c r="F114" s="179"/>
      <c r="G114" s="36"/>
      <c r="H114" s="5"/>
      <c r="I114" s="5"/>
    </row>
    <row r="115" spans="1:9" s="28" customFormat="1" ht="10.5" customHeight="1" x14ac:dyDescent="0.2">
      <c r="A115" s="24"/>
      <c r="B115" s="16" t="s">
        <v>279</v>
      </c>
      <c r="C115" s="289">
        <v>-309655</v>
      </c>
      <c r="D115" s="290">
        <v>-1343</v>
      </c>
      <c r="E115" s="290">
        <v>-346</v>
      </c>
      <c r="F115" s="179">
        <v>-1.6899592987446699E-2</v>
      </c>
      <c r="G115" s="36"/>
      <c r="H115" s="5"/>
    </row>
    <row r="116" spans="1:9" s="28" customFormat="1" ht="10.5" customHeight="1" x14ac:dyDescent="0.2">
      <c r="A116" s="24"/>
      <c r="B116" s="29" t="s">
        <v>113</v>
      </c>
      <c r="C116" s="291">
        <v>15693812.210000003</v>
      </c>
      <c r="D116" s="292">
        <v>5218906.76</v>
      </c>
      <c r="E116" s="292">
        <v>19919.940000000002</v>
      </c>
      <c r="F116" s="178">
        <v>3.2096081042790381E-2</v>
      </c>
      <c r="G116" s="34"/>
    </row>
    <row r="117" spans="1:9" ht="18" customHeight="1" x14ac:dyDescent="0.2">
      <c r="B117" s="31" t="s">
        <v>122</v>
      </c>
      <c r="C117" s="30"/>
      <c r="D117" s="222"/>
      <c r="E117" s="222"/>
      <c r="F117" s="179"/>
      <c r="G117" s="34"/>
      <c r="H117" s="5"/>
      <c r="I117" s="5"/>
    </row>
    <row r="118" spans="1:9" ht="10.5" customHeight="1" x14ac:dyDescent="0.2">
      <c r="B118" s="16" t="s">
        <v>123</v>
      </c>
      <c r="C118" s="30">
        <v>287.01</v>
      </c>
      <c r="D118" s="222"/>
      <c r="E118" s="222"/>
      <c r="F118" s="179">
        <v>-0.48295802558097634</v>
      </c>
      <c r="G118" s="34"/>
      <c r="H118" s="5"/>
      <c r="I118" s="5"/>
    </row>
    <row r="119" spans="1:9" ht="10.5" customHeight="1" x14ac:dyDescent="0.2">
      <c r="B119" s="16" t="s">
        <v>100</v>
      </c>
      <c r="C119" s="30">
        <v>18.3</v>
      </c>
      <c r="D119" s="222"/>
      <c r="E119" s="222"/>
      <c r="F119" s="179">
        <v>-0.56839622641509435</v>
      </c>
      <c r="G119" s="34"/>
      <c r="H119" s="5"/>
      <c r="I119" s="5"/>
    </row>
    <row r="120" spans="1:9" ht="10.5" customHeight="1" x14ac:dyDescent="0.2">
      <c r="B120" s="16" t="s">
        <v>177</v>
      </c>
      <c r="C120" s="30"/>
      <c r="D120" s="222"/>
      <c r="E120" s="222"/>
      <c r="F120" s="179"/>
      <c r="G120" s="34"/>
      <c r="H120" s="5"/>
      <c r="I120" s="5"/>
    </row>
    <row r="121" spans="1:9" ht="10.5" customHeight="1" x14ac:dyDescent="0.2">
      <c r="B121" s="16" t="s">
        <v>22</v>
      </c>
      <c r="C121" s="30"/>
      <c r="D121" s="222"/>
      <c r="E121" s="222"/>
      <c r="F121" s="179"/>
      <c r="G121" s="34"/>
      <c r="H121" s="5"/>
      <c r="I121" s="5"/>
    </row>
    <row r="122" spans="1:9" ht="10.5" customHeight="1" x14ac:dyDescent="0.2">
      <c r="B122" s="574" t="s">
        <v>450</v>
      </c>
      <c r="C122" s="30"/>
      <c r="D122" s="222"/>
      <c r="E122" s="222"/>
      <c r="F122" s="179"/>
      <c r="G122" s="34"/>
      <c r="H122" s="5"/>
      <c r="I122" s="5"/>
    </row>
    <row r="123" spans="1:9" ht="10.5" customHeight="1" x14ac:dyDescent="0.2">
      <c r="B123" s="16" t="s">
        <v>99</v>
      </c>
      <c r="C123" s="30"/>
      <c r="D123" s="222"/>
      <c r="E123" s="222"/>
      <c r="F123" s="179"/>
      <c r="G123" s="34"/>
      <c r="H123" s="5"/>
      <c r="I123" s="5"/>
    </row>
    <row r="124" spans="1:9" ht="10.5" customHeight="1" x14ac:dyDescent="0.2">
      <c r="B124" s="41" t="s">
        <v>120</v>
      </c>
      <c r="C124" s="42">
        <v>496.1</v>
      </c>
      <c r="D124" s="224"/>
      <c r="E124" s="224"/>
      <c r="F124" s="187">
        <v>-0.40996669838249278</v>
      </c>
      <c r="G124" s="208"/>
      <c r="H124" s="5"/>
      <c r="I124" s="5"/>
    </row>
    <row r="125" spans="1:9" ht="10.5" customHeight="1" x14ac:dyDescent="0.2">
      <c r="B125" s="265" t="s">
        <v>238</v>
      </c>
      <c r="C125" s="208"/>
      <c r="D125" s="208"/>
      <c r="E125" s="208"/>
      <c r="F125" s="208"/>
      <c r="G125" s="208"/>
      <c r="H125" s="205"/>
      <c r="I125" s="34"/>
    </row>
    <row r="126" spans="1:9" ht="10.5" customHeight="1" x14ac:dyDescent="0.2">
      <c r="B126" s="265" t="s">
        <v>249</v>
      </c>
      <c r="C126" s="208"/>
      <c r="D126" s="208"/>
      <c r="E126" s="208"/>
      <c r="F126" s="208"/>
      <c r="G126" s="208"/>
      <c r="H126" s="205"/>
      <c r="I126" s="34"/>
    </row>
    <row r="127" spans="1:9" ht="10.5" customHeight="1" x14ac:dyDescent="0.2">
      <c r="B127" s="265" t="s">
        <v>251</v>
      </c>
      <c r="C127" s="208"/>
      <c r="D127" s="208"/>
      <c r="E127" s="208"/>
      <c r="F127" s="208"/>
      <c r="G127" s="208"/>
      <c r="H127" s="205"/>
      <c r="I127" s="34"/>
    </row>
    <row r="128" spans="1:9" ht="10.5" customHeight="1" x14ac:dyDescent="0.2">
      <c r="B128" s="265" t="s">
        <v>376</v>
      </c>
      <c r="C128" s="208"/>
      <c r="D128" s="208"/>
      <c r="E128" s="208"/>
      <c r="F128" s="208"/>
      <c r="G128" s="208"/>
      <c r="H128" s="205"/>
      <c r="I128" s="34"/>
    </row>
    <row r="129" spans="1:9" ht="10.5" customHeight="1" x14ac:dyDescent="0.2">
      <c r="B129" s="265" t="s">
        <v>282</v>
      </c>
      <c r="C129" s="208"/>
      <c r="D129" s="208"/>
      <c r="E129" s="208"/>
      <c r="F129" s="208"/>
      <c r="G129" s="208"/>
      <c r="H129" s="205"/>
      <c r="I129" s="34"/>
    </row>
    <row r="130" spans="1:9" s="28" customFormat="1" ht="10.5" customHeight="1" x14ac:dyDescent="0.2">
      <c r="A130" s="24"/>
      <c r="B130" s="50"/>
      <c r="C130" s="208"/>
      <c r="D130" s="208"/>
      <c r="E130" s="208"/>
      <c r="F130" s="208"/>
      <c r="G130" s="4"/>
      <c r="H130" s="209"/>
      <c r="I130" s="36"/>
    </row>
    <row r="131" spans="1:9" ht="9" customHeight="1" x14ac:dyDescent="0.2">
      <c r="A131" s="1"/>
      <c r="F131" s="4"/>
      <c r="G131" s="8"/>
      <c r="H131" s="4"/>
      <c r="I131" s="4"/>
    </row>
    <row r="132" spans="1:9" ht="15" customHeight="1" x14ac:dyDescent="0.25">
      <c r="B132" s="7" t="s">
        <v>288</v>
      </c>
      <c r="C132" s="8"/>
      <c r="D132" s="8"/>
      <c r="E132" s="8"/>
      <c r="F132" s="8"/>
      <c r="H132" s="8"/>
      <c r="I132" s="8"/>
    </row>
    <row r="133" spans="1:9" x14ac:dyDescent="0.2">
      <c r="B133" s="9"/>
      <c r="C133" s="10" t="str">
        <f>C3</f>
        <v>PERIODE DU 1.1 AU 31.1.2024</v>
      </c>
      <c r="D133" s="11"/>
      <c r="G133" s="15"/>
    </row>
    <row r="134" spans="1:9" ht="14.25" customHeight="1" x14ac:dyDescent="0.2">
      <c r="B134" s="12" t="str">
        <f>B4</f>
        <v xml:space="preserve">             V - ASSURANCE ACCIDENTS DU TRAVAIL : DEPENSES en milliers d'euros</v>
      </c>
      <c r="C134" s="13"/>
      <c r="D134" s="13"/>
      <c r="E134" s="13"/>
      <c r="F134" s="14"/>
      <c r="G134" s="20"/>
      <c r="H134" s="5"/>
      <c r="I134" s="5"/>
    </row>
    <row r="135" spans="1:9" ht="12" customHeight="1" x14ac:dyDescent="0.2">
      <c r="B135" s="16" t="s">
        <v>4</v>
      </c>
      <c r="C135" s="18" t="s">
        <v>6</v>
      </c>
      <c r="D135" s="219" t="s">
        <v>3</v>
      </c>
      <c r="E135" s="219" t="s">
        <v>237</v>
      </c>
      <c r="F135" s="19" t="str">
        <f>CUMUL_Maladie_mnt!$H$5</f>
        <v>PCAP</v>
      </c>
      <c r="G135" s="23"/>
      <c r="H135" s="5"/>
      <c r="I135" s="5"/>
    </row>
    <row r="136" spans="1:9" ht="9.75" customHeight="1" x14ac:dyDescent="0.2">
      <c r="B136" s="21"/>
      <c r="C136" s="44"/>
      <c r="D136" s="220" t="s">
        <v>241</v>
      </c>
      <c r="E136" s="220" t="s">
        <v>239</v>
      </c>
      <c r="F136" s="22" t="str">
        <f>CUMUL_Maladie_mnt!$H$6</f>
        <v>en %</v>
      </c>
      <c r="G136" s="36"/>
      <c r="H136" s="5"/>
      <c r="I136" s="5"/>
    </row>
    <row r="137" spans="1:9" s="28" customFormat="1" ht="6" customHeight="1" x14ac:dyDescent="0.2">
      <c r="A137" s="24"/>
      <c r="B137" s="35"/>
      <c r="C137" s="291"/>
      <c r="D137" s="292"/>
      <c r="E137" s="292"/>
      <c r="F137" s="178"/>
      <c r="G137" s="36"/>
    </row>
    <row r="138" spans="1:9" s="28" customFormat="1" ht="13.5" customHeight="1" x14ac:dyDescent="0.2">
      <c r="A138" s="24"/>
      <c r="B138" s="31" t="s">
        <v>121</v>
      </c>
      <c r="C138" s="289"/>
      <c r="D138" s="290"/>
      <c r="E138" s="290"/>
      <c r="F138" s="178"/>
      <c r="G138" s="36"/>
    </row>
    <row r="139" spans="1:9" s="28" customFormat="1" ht="10.5" customHeight="1" x14ac:dyDescent="0.2">
      <c r="A139" s="24"/>
      <c r="B139" s="16" t="s">
        <v>116</v>
      </c>
      <c r="C139" s="289">
        <v>5839.2800000000007</v>
      </c>
      <c r="D139" s="290"/>
      <c r="E139" s="290"/>
      <c r="F139" s="179">
        <v>-1.9066721766972772E-2</v>
      </c>
      <c r="G139" s="36"/>
      <c r="H139" s="5"/>
    </row>
    <row r="140" spans="1:9" s="28" customFormat="1" ht="10.5" customHeight="1" x14ac:dyDescent="0.2">
      <c r="A140" s="24"/>
      <c r="B140" s="16" t="s">
        <v>117</v>
      </c>
      <c r="C140" s="289">
        <v>5466.1900000000005</v>
      </c>
      <c r="D140" s="290"/>
      <c r="E140" s="290"/>
      <c r="F140" s="179">
        <v>-0.39344889879182232</v>
      </c>
      <c r="G140" s="36"/>
      <c r="H140" s="5"/>
    </row>
    <row r="141" spans="1:9" s="28" customFormat="1" ht="10.5" customHeight="1" x14ac:dyDescent="0.2">
      <c r="A141" s="24"/>
      <c r="B141" s="16" t="s">
        <v>118</v>
      </c>
      <c r="C141" s="289">
        <v>193.5</v>
      </c>
      <c r="D141" s="290"/>
      <c r="E141" s="290"/>
      <c r="F141" s="179"/>
      <c r="G141" s="36"/>
      <c r="H141" s="5"/>
    </row>
    <row r="142" spans="1:9" s="28" customFormat="1" ht="10.5" customHeight="1" x14ac:dyDescent="0.2">
      <c r="A142" s="24"/>
      <c r="B142" s="16" t="s">
        <v>166</v>
      </c>
      <c r="C142" s="289">
        <v>1051.6100000000001</v>
      </c>
      <c r="D142" s="290"/>
      <c r="E142" s="290"/>
      <c r="F142" s="179">
        <v>-4.8884828970931493E-2</v>
      </c>
      <c r="G142" s="36"/>
      <c r="H142" s="5"/>
    </row>
    <row r="143" spans="1:9" s="28" customFormat="1" ht="10.5" customHeight="1" x14ac:dyDescent="0.2">
      <c r="A143" s="24"/>
      <c r="B143" s="16" t="s">
        <v>22</v>
      </c>
      <c r="C143" s="289">
        <v>920.8</v>
      </c>
      <c r="D143" s="290"/>
      <c r="E143" s="290"/>
      <c r="F143" s="179">
        <v>-0.18325350363668624</v>
      </c>
      <c r="G143" s="36"/>
      <c r="H143" s="5"/>
    </row>
    <row r="144" spans="1:9" s="28" customFormat="1" ht="10.5" customHeight="1" x14ac:dyDescent="0.2">
      <c r="A144" s="24"/>
      <c r="B144" s="16" t="s">
        <v>115</v>
      </c>
      <c r="C144" s="289">
        <v>1019.7</v>
      </c>
      <c r="D144" s="290"/>
      <c r="E144" s="290"/>
      <c r="F144" s="179">
        <v>0.53204723699630385</v>
      </c>
      <c r="G144" s="36"/>
      <c r="H144" s="5"/>
    </row>
    <row r="145" spans="1:8" s="28" customFormat="1" ht="10.5" customHeight="1" x14ac:dyDescent="0.2">
      <c r="A145" s="24"/>
      <c r="B145" s="16" t="s">
        <v>114</v>
      </c>
      <c r="C145" s="289">
        <v>340.45000000000005</v>
      </c>
      <c r="D145" s="290"/>
      <c r="E145" s="290">
        <v>172.8</v>
      </c>
      <c r="F145" s="179">
        <v>0.9701967592592593</v>
      </c>
      <c r="G145" s="36"/>
      <c r="H145" s="5"/>
    </row>
    <row r="146" spans="1:8" s="28" customFormat="1" ht="10.5" customHeight="1" x14ac:dyDescent="0.2">
      <c r="A146" s="24"/>
      <c r="B146" s="16" t="s">
        <v>100</v>
      </c>
      <c r="C146" s="289"/>
      <c r="D146" s="290"/>
      <c r="E146" s="290"/>
      <c r="F146" s="179"/>
      <c r="G146" s="36"/>
      <c r="H146" s="5"/>
    </row>
    <row r="147" spans="1:8" s="28" customFormat="1" ht="10.5" hidden="1" customHeight="1" x14ac:dyDescent="0.2">
      <c r="A147" s="24"/>
      <c r="B147" s="16" t="s">
        <v>98</v>
      </c>
      <c r="C147" s="289"/>
      <c r="D147" s="290"/>
      <c r="E147" s="290"/>
      <c r="F147" s="179"/>
      <c r="G147" s="36"/>
      <c r="H147" s="5"/>
    </row>
    <row r="148" spans="1:8" s="28" customFormat="1" ht="12.75" customHeight="1" x14ac:dyDescent="0.2">
      <c r="A148" s="24"/>
      <c r="B148" s="16" t="s">
        <v>412</v>
      </c>
      <c r="C148" s="289"/>
      <c r="D148" s="290"/>
      <c r="E148" s="290"/>
      <c r="F148" s="179"/>
      <c r="G148" s="36"/>
      <c r="H148" s="5"/>
    </row>
    <row r="149" spans="1:8" s="28" customFormat="1" ht="12.75" customHeight="1" x14ac:dyDescent="0.2">
      <c r="A149" s="24"/>
      <c r="B149" s="16" t="s">
        <v>374</v>
      </c>
      <c r="C149" s="289"/>
      <c r="D149" s="290"/>
      <c r="E149" s="290"/>
      <c r="F149" s="179"/>
      <c r="G149" s="36"/>
      <c r="H149" s="5"/>
    </row>
    <row r="150" spans="1:8" s="28" customFormat="1" ht="12.75" customHeight="1" x14ac:dyDescent="0.2">
      <c r="A150" s="24"/>
      <c r="B150" s="574" t="s">
        <v>451</v>
      </c>
      <c r="C150" s="289"/>
      <c r="D150" s="290"/>
      <c r="E150" s="290"/>
      <c r="F150" s="179"/>
      <c r="G150" s="36"/>
      <c r="H150" s="5"/>
    </row>
    <row r="151" spans="1:8" s="28" customFormat="1" ht="12.75" hidden="1" customHeight="1" x14ac:dyDescent="0.2">
      <c r="A151" s="24"/>
      <c r="B151" s="579"/>
      <c r="C151" s="289"/>
      <c r="D151" s="290"/>
      <c r="E151" s="290"/>
      <c r="F151" s="179"/>
      <c r="G151" s="36"/>
      <c r="H151" s="5"/>
    </row>
    <row r="152" spans="1:8" s="28" customFormat="1" ht="12.75" customHeight="1" x14ac:dyDescent="0.2">
      <c r="A152" s="24"/>
      <c r="B152" s="269" t="s">
        <v>99</v>
      </c>
      <c r="C152" s="289"/>
      <c r="D152" s="290"/>
      <c r="E152" s="290"/>
      <c r="F152" s="179"/>
      <c r="G152" s="36"/>
      <c r="H152" s="5"/>
    </row>
    <row r="153" spans="1:8" s="28" customFormat="1" ht="11.25" customHeight="1" x14ac:dyDescent="0.2">
      <c r="A153" s="24"/>
      <c r="B153" s="35" t="s">
        <v>119</v>
      </c>
      <c r="C153" s="291">
        <v>14831.53</v>
      </c>
      <c r="D153" s="292"/>
      <c r="E153" s="292">
        <v>172.8</v>
      </c>
      <c r="F153" s="178">
        <v>-0.17767715265017914</v>
      </c>
      <c r="G153" s="36"/>
    </row>
    <row r="154" spans="1:8" s="28" customFormat="1" ht="14.25" customHeight="1" x14ac:dyDescent="0.2">
      <c r="A154" s="24"/>
      <c r="B154" s="31" t="s">
        <v>243</v>
      </c>
      <c r="C154" s="291"/>
      <c r="D154" s="292"/>
      <c r="E154" s="292"/>
      <c r="F154" s="178"/>
      <c r="G154" s="36"/>
    </row>
    <row r="155" spans="1:8" s="28" customFormat="1" ht="10.5" customHeight="1" x14ac:dyDescent="0.2">
      <c r="A155" s="24"/>
      <c r="B155" s="16" t="s">
        <v>22</v>
      </c>
      <c r="C155" s="289">
        <v>282377.02</v>
      </c>
      <c r="D155" s="290"/>
      <c r="E155" s="290">
        <v>104.5</v>
      </c>
      <c r="F155" s="179">
        <v>0.22742118643128451</v>
      </c>
      <c r="G155" s="36"/>
      <c r="H155" s="5"/>
    </row>
    <row r="156" spans="1:8" s="28" customFormat="1" ht="10.5" customHeight="1" x14ac:dyDescent="0.2">
      <c r="A156" s="24"/>
      <c r="B156" s="16" t="s">
        <v>104</v>
      </c>
      <c r="C156" s="289">
        <v>66807.81</v>
      </c>
      <c r="D156" s="290"/>
      <c r="E156" s="290"/>
      <c r="F156" s="179">
        <v>-0.1898697783024953</v>
      </c>
      <c r="G156" s="36"/>
      <c r="H156" s="5"/>
    </row>
    <row r="157" spans="1:8" s="28" customFormat="1" ht="10.5" customHeight="1" x14ac:dyDescent="0.2">
      <c r="A157" s="24"/>
      <c r="B157" s="33" t="s">
        <v>106</v>
      </c>
      <c r="C157" s="289">
        <v>65966.03</v>
      </c>
      <c r="D157" s="290"/>
      <c r="E157" s="290"/>
      <c r="F157" s="179">
        <v>-0.17943778963036527</v>
      </c>
      <c r="G157" s="36"/>
      <c r="H157" s="5"/>
    </row>
    <row r="158" spans="1:8" s="28" customFormat="1" ht="10.5" customHeight="1" x14ac:dyDescent="0.2">
      <c r="A158" s="24"/>
      <c r="B158" s="33" t="s">
        <v>304</v>
      </c>
      <c r="C158" s="289">
        <v>11430.310000000001</v>
      </c>
      <c r="D158" s="290"/>
      <c r="E158" s="290"/>
      <c r="F158" s="179">
        <v>-0.23214362488243967</v>
      </c>
      <c r="G158" s="36"/>
      <c r="H158" s="5"/>
    </row>
    <row r="159" spans="1:8" s="28" customFormat="1" ht="10.5" customHeight="1" x14ac:dyDescent="0.2">
      <c r="A159" s="24"/>
      <c r="B159" s="33" t="s">
        <v>305</v>
      </c>
      <c r="C159" s="289"/>
      <c r="D159" s="290"/>
      <c r="E159" s="290"/>
      <c r="F159" s="179"/>
      <c r="G159" s="36"/>
      <c r="H159" s="5"/>
    </row>
    <row r="160" spans="1:8" s="28" customFormat="1" ht="10.5" customHeight="1" x14ac:dyDescent="0.2">
      <c r="A160" s="24"/>
      <c r="B160" s="33" t="s">
        <v>306</v>
      </c>
      <c r="C160" s="289">
        <v>2324.59</v>
      </c>
      <c r="D160" s="290"/>
      <c r="E160" s="290"/>
      <c r="F160" s="179">
        <v>-3.4815067014332901E-2</v>
      </c>
      <c r="G160" s="36"/>
      <c r="H160" s="5"/>
    </row>
    <row r="161" spans="1:9" s="28" customFormat="1" ht="10.5" customHeight="1" x14ac:dyDescent="0.2">
      <c r="A161" s="24"/>
      <c r="B161" s="33" t="s">
        <v>307</v>
      </c>
      <c r="C161" s="289">
        <v>6681.6100000000015</v>
      </c>
      <c r="D161" s="290"/>
      <c r="E161" s="290"/>
      <c r="F161" s="179">
        <v>-0.27324037112370403</v>
      </c>
      <c r="G161" s="36"/>
      <c r="H161" s="5"/>
    </row>
    <row r="162" spans="1:9" s="28" customFormat="1" ht="10.5" customHeight="1" x14ac:dyDescent="0.2">
      <c r="A162" s="24"/>
      <c r="B162" s="33" t="s">
        <v>308</v>
      </c>
      <c r="C162" s="289">
        <v>25099.67</v>
      </c>
      <c r="D162" s="290"/>
      <c r="E162" s="290"/>
      <c r="F162" s="179">
        <v>-1.5790303328790167E-2</v>
      </c>
      <c r="G162" s="36"/>
      <c r="H162" s="5"/>
    </row>
    <row r="163" spans="1:9" s="28" customFormat="1" ht="10.5" customHeight="1" x14ac:dyDescent="0.2">
      <c r="A163" s="24"/>
      <c r="B163" s="33" t="s">
        <v>309</v>
      </c>
      <c r="C163" s="289">
        <v>20429.849999999999</v>
      </c>
      <c r="D163" s="290"/>
      <c r="E163" s="290"/>
      <c r="F163" s="179">
        <v>-0.28065833449527411</v>
      </c>
      <c r="G163" s="34"/>
      <c r="H163" s="5"/>
    </row>
    <row r="164" spans="1:9" ht="10.5" customHeight="1" x14ac:dyDescent="0.2">
      <c r="B164" s="33" t="s">
        <v>105</v>
      </c>
      <c r="C164" s="289">
        <v>841.78</v>
      </c>
      <c r="D164" s="290"/>
      <c r="E164" s="290"/>
      <c r="F164" s="179">
        <v>-0.59417816474308915</v>
      </c>
      <c r="G164" s="34"/>
      <c r="H164" s="5"/>
      <c r="I164" s="5"/>
    </row>
    <row r="165" spans="1:9" ht="10.5" customHeight="1" x14ac:dyDescent="0.2">
      <c r="B165" s="16" t="s">
        <v>116</v>
      </c>
      <c r="C165" s="289">
        <v>2438.9599999999996</v>
      </c>
      <c r="D165" s="290"/>
      <c r="E165" s="290"/>
      <c r="F165" s="179">
        <v>-0.56041468408455186</v>
      </c>
      <c r="G165" s="34"/>
      <c r="H165" s="5"/>
      <c r="I165" s="5"/>
    </row>
    <row r="166" spans="1:9" ht="10.5" customHeight="1" x14ac:dyDescent="0.2">
      <c r="B166" s="16" t="s">
        <v>117</v>
      </c>
      <c r="C166" s="289">
        <v>3602.63</v>
      </c>
      <c r="D166" s="290"/>
      <c r="E166" s="290"/>
      <c r="F166" s="179">
        <v>0.54494656671869901</v>
      </c>
      <c r="G166" s="34"/>
      <c r="H166" s="5"/>
      <c r="I166" s="5"/>
    </row>
    <row r="167" spans="1:9" ht="10.5" customHeight="1" x14ac:dyDescent="0.2">
      <c r="B167" s="16" t="s">
        <v>118</v>
      </c>
      <c r="C167" s="289"/>
      <c r="D167" s="290"/>
      <c r="E167" s="290"/>
      <c r="F167" s="179"/>
      <c r="G167" s="36"/>
      <c r="H167" s="5"/>
      <c r="I167" s="5"/>
    </row>
    <row r="168" spans="1:9" s="28" customFormat="1" ht="10.5" customHeight="1" x14ac:dyDescent="0.2">
      <c r="A168" s="24"/>
      <c r="B168" s="16" t="s">
        <v>115</v>
      </c>
      <c r="C168" s="289">
        <v>419</v>
      </c>
      <c r="D168" s="290"/>
      <c r="E168" s="290"/>
      <c r="F168" s="179"/>
      <c r="G168" s="36"/>
      <c r="H168" s="5"/>
    </row>
    <row r="169" spans="1:9" s="28" customFormat="1" ht="10.5" customHeight="1" x14ac:dyDescent="0.2">
      <c r="A169" s="24"/>
      <c r="B169" s="16" t="s">
        <v>114</v>
      </c>
      <c r="C169" s="289">
        <v>518.40000000000009</v>
      </c>
      <c r="D169" s="290"/>
      <c r="E169" s="290"/>
      <c r="F169" s="179">
        <v>0.25901639344262306</v>
      </c>
      <c r="G169" s="20"/>
      <c r="H169" s="5"/>
    </row>
    <row r="170" spans="1:9" ht="10.5" customHeight="1" x14ac:dyDescent="0.2">
      <c r="B170" s="16" t="s">
        <v>95</v>
      </c>
      <c r="C170" s="289">
        <v>588.80000000000007</v>
      </c>
      <c r="D170" s="290"/>
      <c r="E170" s="290"/>
      <c r="F170" s="179">
        <v>-0.51879699248120292</v>
      </c>
      <c r="G170" s="20"/>
      <c r="H170" s="5"/>
      <c r="I170" s="5"/>
    </row>
    <row r="171" spans="1:9" ht="10.5" customHeight="1" x14ac:dyDescent="0.2">
      <c r="B171" s="16" t="s">
        <v>381</v>
      </c>
      <c r="C171" s="289">
        <v>1463.1</v>
      </c>
      <c r="D171" s="290"/>
      <c r="E171" s="290"/>
      <c r="F171" s="179">
        <v>-0.22448611803118801</v>
      </c>
      <c r="G171" s="20"/>
      <c r="H171" s="5"/>
      <c r="I171" s="5"/>
    </row>
    <row r="172" spans="1:9" s="486" customFormat="1" ht="10.5" customHeight="1" x14ac:dyDescent="0.2">
      <c r="A172" s="452"/>
      <c r="B172" s="563" t="s">
        <v>310</v>
      </c>
      <c r="C172" s="568"/>
      <c r="D172" s="569"/>
      <c r="E172" s="569"/>
      <c r="F172" s="570"/>
      <c r="G172" s="494"/>
    </row>
    <row r="173" spans="1:9" s="486" customFormat="1" ht="10.5" customHeight="1" x14ac:dyDescent="0.2">
      <c r="A173" s="452"/>
      <c r="B173" s="563" t="s">
        <v>311</v>
      </c>
      <c r="C173" s="568"/>
      <c r="D173" s="569"/>
      <c r="E173" s="569"/>
      <c r="F173" s="570"/>
      <c r="G173" s="494"/>
    </row>
    <row r="174" spans="1:9" s="486" customFormat="1" ht="10.5" customHeight="1" x14ac:dyDescent="0.2">
      <c r="A174" s="452"/>
      <c r="B174" s="563" t="s">
        <v>312</v>
      </c>
      <c r="C174" s="568"/>
      <c r="D174" s="569"/>
      <c r="E174" s="569"/>
      <c r="F174" s="570"/>
      <c r="G174" s="494"/>
    </row>
    <row r="175" spans="1:9" s="486" customFormat="1" ht="10.5" customHeight="1" x14ac:dyDescent="0.2">
      <c r="A175" s="452"/>
      <c r="B175" s="563" t="s">
        <v>313</v>
      </c>
      <c r="C175" s="568"/>
      <c r="D175" s="569"/>
      <c r="E175" s="569"/>
      <c r="F175" s="570"/>
      <c r="G175" s="571"/>
    </row>
    <row r="176" spans="1:9" ht="10.5" customHeight="1" x14ac:dyDescent="0.2">
      <c r="B176" s="269" t="s">
        <v>412</v>
      </c>
      <c r="C176" s="289"/>
      <c r="D176" s="290"/>
      <c r="E176" s="290"/>
      <c r="F176" s="179"/>
      <c r="G176" s="34"/>
      <c r="H176" s="5"/>
      <c r="I176" s="5"/>
    </row>
    <row r="177" spans="1:9" ht="10.5" customHeight="1" x14ac:dyDescent="0.2">
      <c r="B177" s="16" t="s">
        <v>100</v>
      </c>
      <c r="C177" s="289">
        <v>290.5</v>
      </c>
      <c r="D177" s="290"/>
      <c r="E177" s="290"/>
      <c r="F177" s="179">
        <v>-0.3382687927107062</v>
      </c>
      <c r="G177" s="34"/>
      <c r="H177" s="5"/>
      <c r="I177" s="5"/>
    </row>
    <row r="178" spans="1:9" ht="10.5" customHeight="1" x14ac:dyDescent="0.2">
      <c r="B178" s="16" t="s">
        <v>94</v>
      </c>
      <c r="C178" s="289"/>
      <c r="D178" s="290"/>
      <c r="E178" s="290"/>
      <c r="F178" s="179"/>
      <c r="G178" s="34"/>
      <c r="H178" s="5"/>
      <c r="I178" s="5"/>
    </row>
    <row r="179" spans="1:9" ht="10.5" customHeight="1" x14ac:dyDescent="0.2">
      <c r="B179" s="16" t="s">
        <v>92</v>
      </c>
      <c r="C179" s="289"/>
      <c r="D179" s="290"/>
      <c r="E179" s="290"/>
      <c r="F179" s="179"/>
      <c r="G179" s="34"/>
      <c r="H179" s="5"/>
      <c r="I179" s="5"/>
    </row>
    <row r="180" spans="1:9" ht="10.5" customHeight="1" x14ac:dyDescent="0.2">
      <c r="B180" s="16" t="s">
        <v>93</v>
      </c>
      <c r="C180" s="289"/>
      <c r="D180" s="290"/>
      <c r="E180" s="290"/>
      <c r="F180" s="179"/>
      <c r="G180" s="27"/>
      <c r="H180" s="5"/>
      <c r="I180" s="5"/>
    </row>
    <row r="181" spans="1:9" s="28" customFormat="1" ht="10.5" customHeight="1" x14ac:dyDescent="0.2">
      <c r="A181" s="24"/>
      <c r="B181" s="16" t="s">
        <v>303</v>
      </c>
      <c r="C181" s="289"/>
      <c r="D181" s="290"/>
      <c r="E181" s="290"/>
      <c r="F181" s="179"/>
      <c r="G181" s="34"/>
      <c r="H181" s="5"/>
    </row>
    <row r="182" spans="1:9" ht="10.5" customHeight="1" x14ac:dyDescent="0.2">
      <c r="B182" s="16" t="s">
        <v>123</v>
      </c>
      <c r="C182" s="289">
        <v>35.28</v>
      </c>
      <c r="D182" s="290"/>
      <c r="E182" s="290"/>
      <c r="F182" s="179">
        <v>-0.23636363636363633</v>
      </c>
      <c r="G182" s="34"/>
      <c r="H182" s="5"/>
      <c r="I182" s="5"/>
    </row>
    <row r="183" spans="1:9" ht="10.5" customHeight="1" x14ac:dyDescent="0.2">
      <c r="B183" s="16" t="s">
        <v>107</v>
      </c>
      <c r="C183" s="289"/>
      <c r="D183" s="290"/>
      <c r="E183" s="290"/>
      <c r="F183" s="179"/>
      <c r="G183" s="20"/>
      <c r="H183" s="5"/>
      <c r="I183" s="5"/>
    </row>
    <row r="184" spans="1:9" ht="10.5" customHeight="1" x14ac:dyDescent="0.2">
      <c r="B184" s="33" t="s">
        <v>110</v>
      </c>
      <c r="C184" s="289"/>
      <c r="D184" s="290"/>
      <c r="E184" s="290"/>
      <c r="F184" s="179"/>
      <c r="G184" s="34"/>
      <c r="H184" s="5"/>
      <c r="I184" s="5"/>
    </row>
    <row r="185" spans="1:9" ht="10.5" customHeight="1" x14ac:dyDescent="0.2">
      <c r="B185" s="33" t="s">
        <v>109</v>
      </c>
      <c r="C185" s="289"/>
      <c r="D185" s="290"/>
      <c r="E185" s="290"/>
      <c r="F185" s="179"/>
      <c r="G185" s="34"/>
      <c r="H185" s="5"/>
      <c r="I185" s="5"/>
    </row>
    <row r="186" spans="1:9" ht="10.5" customHeight="1" x14ac:dyDescent="0.2">
      <c r="B186" s="33" t="s">
        <v>111</v>
      </c>
      <c r="C186" s="289"/>
      <c r="D186" s="290"/>
      <c r="E186" s="290"/>
      <c r="F186" s="179"/>
      <c r="G186" s="34"/>
      <c r="H186" s="5"/>
      <c r="I186" s="5"/>
    </row>
    <row r="187" spans="1:9" ht="10.5" customHeight="1" x14ac:dyDescent="0.2">
      <c r="B187" s="33" t="s">
        <v>112</v>
      </c>
      <c r="C187" s="289"/>
      <c r="D187" s="290"/>
      <c r="E187" s="290"/>
      <c r="F187" s="179"/>
      <c r="G187" s="34"/>
      <c r="H187" s="5"/>
      <c r="I187" s="5"/>
    </row>
    <row r="188" spans="1:9" ht="10.5" customHeight="1" x14ac:dyDescent="0.2">
      <c r="B188" s="16" t="s">
        <v>256</v>
      </c>
      <c r="C188" s="289"/>
      <c r="D188" s="290"/>
      <c r="E188" s="290"/>
      <c r="F188" s="179"/>
      <c r="G188" s="47"/>
      <c r="H188" s="5"/>
      <c r="I188" s="5"/>
    </row>
    <row r="189" spans="1:9" s="28" customFormat="1" ht="10.5" customHeight="1" x14ac:dyDescent="0.2">
      <c r="A189" s="24"/>
      <c r="B189" s="16" t="s">
        <v>96</v>
      </c>
      <c r="C189" s="289"/>
      <c r="D189" s="290"/>
      <c r="E189" s="290"/>
      <c r="F189" s="179"/>
      <c r="G189" s="47"/>
      <c r="H189" s="5"/>
    </row>
    <row r="190" spans="1:9" s="28" customFormat="1" ht="10.5" customHeight="1" x14ac:dyDescent="0.2">
      <c r="A190" s="24"/>
      <c r="B190" s="16" t="s">
        <v>103</v>
      </c>
      <c r="C190" s="295"/>
      <c r="D190" s="296"/>
      <c r="E190" s="296"/>
      <c r="F190" s="190"/>
      <c r="G190" s="47"/>
      <c r="H190" s="5"/>
    </row>
    <row r="191" spans="1:9" s="28" customFormat="1" ht="10.5" customHeight="1" x14ac:dyDescent="0.2">
      <c r="A191" s="24"/>
      <c r="B191" s="16" t="s">
        <v>91</v>
      </c>
      <c r="C191" s="295">
        <v>320</v>
      </c>
      <c r="D191" s="296"/>
      <c r="E191" s="296"/>
      <c r="F191" s="190">
        <v>-0.57894736842105265</v>
      </c>
      <c r="G191" s="47"/>
      <c r="H191" s="5"/>
    </row>
    <row r="192" spans="1:9" s="28" customFormat="1" ht="10.5" customHeight="1" x14ac:dyDescent="0.2">
      <c r="A192" s="24"/>
      <c r="B192" s="268" t="s">
        <v>255</v>
      </c>
      <c r="C192" s="295"/>
      <c r="D192" s="296"/>
      <c r="E192" s="296"/>
      <c r="F192" s="190"/>
      <c r="G192" s="47"/>
      <c r="H192" s="5"/>
    </row>
    <row r="193" spans="1:9" s="28" customFormat="1" ht="10.5" customHeight="1" x14ac:dyDescent="0.2">
      <c r="A193" s="24"/>
      <c r="B193" s="16" t="s">
        <v>411</v>
      </c>
      <c r="C193" s="295"/>
      <c r="D193" s="296"/>
      <c r="E193" s="296"/>
      <c r="F193" s="190"/>
      <c r="G193" s="47"/>
      <c r="H193" s="5"/>
    </row>
    <row r="194" spans="1:9" s="28" customFormat="1" ht="10.5" customHeight="1" x14ac:dyDescent="0.2">
      <c r="A194" s="24"/>
      <c r="B194" s="16" t="s">
        <v>97</v>
      </c>
      <c r="C194" s="295"/>
      <c r="D194" s="296"/>
      <c r="E194" s="296"/>
      <c r="F194" s="190"/>
      <c r="G194" s="47"/>
      <c r="H194" s="5"/>
    </row>
    <row r="195" spans="1:9" s="28" customFormat="1" ht="10.5" customHeight="1" x14ac:dyDescent="0.2">
      <c r="A195" s="24"/>
      <c r="B195" s="16" t="s">
        <v>374</v>
      </c>
      <c r="C195" s="295"/>
      <c r="D195" s="296"/>
      <c r="E195" s="296"/>
      <c r="F195" s="190"/>
      <c r="G195" s="47"/>
      <c r="H195" s="5"/>
    </row>
    <row r="196" spans="1:9" s="28" customFormat="1" ht="10.5" customHeight="1" x14ac:dyDescent="0.2">
      <c r="A196" s="24"/>
      <c r="B196" s="574" t="s">
        <v>460</v>
      </c>
      <c r="C196" s="295"/>
      <c r="D196" s="296"/>
      <c r="E196" s="296"/>
      <c r="F196" s="190"/>
      <c r="G196" s="47"/>
      <c r="H196" s="5"/>
    </row>
    <row r="197" spans="1:9" s="28" customFormat="1" ht="10.5" customHeight="1" x14ac:dyDescent="0.2">
      <c r="A197" s="24"/>
      <c r="B197" s="16" t="s">
        <v>491</v>
      </c>
      <c r="C197" s="295"/>
      <c r="D197" s="296"/>
      <c r="E197" s="296"/>
      <c r="F197" s="190"/>
      <c r="G197" s="47"/>
      <c r="H197" s="5"/>
    </row>
    <row r="198" spans="1:9" s="28" customFormat="1" ht="10.5" customHeight="1" x14ac:dyDescent="0.2">
      <c r="A198" s="24"/>
      <c r="B198" s="574" t="s">
        <v>489</v>
      </c>
      <c r="C198" s="295"/>
      <c r="D198" s="296"/>
      <c r="E198" s="296"/>
      <c r="F198" s="190"/>
      <c r="G198" s="47"/>
      <c r="H198" s="5"/>
    </row>
    <row r="199" spans="1:9" s="28" customFormat="1" ht="10.5" customHeight="1" x14ac:dyDescent="0.2">
      <c r="A199" s="24"/>
      <c r="B199" s="16" t="s">
        <v>99</v>
      </c>
      <c r="C199" s="295">
        <v>160</v>
      </c>
      <c r="D199" s="296"/>
      <c r="E199" s="296"/>
      <c r="F199" s="190"/>
      <c r="G199" s="47"/>
      <c r="H199" s="5"/>
    </row>
    <row r="200" spans="1:9" s="28" customFormat="1" ht="10.5" customHeight="1" x14ac:dyDescent="0.2">
      <c r="A200" s="24"/>
      <c r="B200" s="16" t="s">
        <v>98</v>
      </c>
      <c r="C200" s="295"/>
      <c r="D200" s="296"/>
      <c r="E200" s="296"/>
      <c r="F200" s="190"/>
      <c r="G200" s="47"/>
      <c r="H200" s="5"/>
    </row>
    <row r="201" spans="1:9" s="28" customFormat="1" ht="10.5" customHeight="1" x14ac:dyDescent="0.2">
      <c r="A201" s="24"/>
      <c r="B201" s="16" t="s">
        <v>279</v>
      </c>
      <c r="C201" s="295">
        <v>-8771</v>
      </c>
      <c r="D201" s="296"/>
      <c r="E201" s="296">
        <v>-4</v>
      </c>
      <c r="F201" s="190">
        <v>-2.6526082130965634E-2</v>
      </c>
      <c r="G201" s="47"/>
      <c r="H201" s="5"/>
    </row>
    <row r="202" spans="1:9" s="28" customFormat="1" ht="11.25" customHeight="1" x14ac:dyDescent="0.2">
      <c r="A202" s="24"/>
      <c r="B202" s="35" t="s">
        <v>245</v>
      </c>
      <c r="C202" s="297">
        <v>350255.50000000006</v>
      </c>
      <c r="D202" s="298"/>
      <c r="E202" s="298">
        <v>100.5</v>
      </c>
      <c r="F202" s="180">
        <v>9.9344568662414146E-2</v>
      </c>
      <c r="G202" s="47"/>
    </row>
    <row r="203" spans="1:9" ht="10.5" customHeight="1" x14ac:dyDescent="0.2">
      <c r="B203" s="31" t="s">
        <v>278</v>
      </c>
      <c r="C203" s="297"/>
      <c r="D203" s="298"/>
      <c r="E203" s="298"/>
      <c r="F203" s="180"/>
      <c r="G203" s="47"/>
      <c r="H203" s="5"/>
      <c r="I203" s="5"/>
    </row>
    <row r="204" spans="1:9" ht="10.5" customHeight="1" x14ac:dyDescent="0.2">
      <c r="B204" s="16" t="s">
        <v>22</v>
      </c>
      <c r="C204" s="295">
        <v>7952023.6300000036</v>
      </c>
      <c r="D204" s="296">
        <v>438557.10999999993</v>
      </c>
      <c r="E204" s="296">
        <v>7334.9</v>
      </c>
      <c r="F204" s="190">
        <v>3.2509633908203606E-2</v>
      </c>
      <c r="G204" s="47"/>
      <c r="H204" s="5"/>
      <c r="I204" s="5"/>
    </row>
    <row r="205" spans="1:9" ht="10.5" customHeight="1" x14ac:dyDescent="0.2">
      <c r="B205" s="16" t="s">
        <v>104</v>
      </c>
      <c r="C205" s="295">
        <v>6360828.9900000021</v>
      </c>
      <c r="D205" s="296">
        <v>2884334.5800000024</v>
      </c>
      <c r="E205" s="296">
        <v>10006.400000000001</v>
      </c>
      <c r="F205" s="190">
        <v>2.344085273730423E-2</v>
      </c>
      <c r="G205" s="47"/>
      <c r="H205" s="5"/>
      <c r="I205" s="5"/>
    </row>
    <row r="206" spans="1:9" ht="10.5" customHeight="1" x14ac:dyDescent="0.2">
      <c r="B206" s="33" t="s">
        <v>106</v>
      </c>
      <c r="C206" s="295">
        <v>6346537.3500000015</v>
      </c>
      <c r="D206" s="296">
        <v>2882401.3000000021</v>
      </c>
      <c r="E206" s="296">
        <v>9988.73</v>
      </c>
      <c r="F206" s="190">
        <v>2.4257069597676928E-2</v>
      </c>
      <c r="G206" s="47"/>
      <c r="H206" s="5"/>
      <c r="I206" s="5"/>
    </row>
    <row r="207" spans="1:9" ht="10.5" customHeight="1" x14ac:dyDescent="0.2">
      <c r="B207" s="33" t="s">
        <v>304</v>
      </c>
      <c r="C207" s="295">
        <v>1885840.0800000017</v>
      </c>
      <c r="D207" s="296">
        <v>1758158.5600000017</v>
      </c>
      <c r="E207" s="296">
        <v>3527.9600000000005</v>
      </c>
      <c r="F207" s="190">
        <v>4.2801617612044929E-2</v>
      </c>
      <c r="G207" s="47"/>
      <c r="H207" s="5"/>
      <c r="I207" s="5"/>
    </row>
    <row r="208" spans="1:9" ht="10.5" customHeight="1" x14ac:dyDescent="0.2">
      <c r="B208" s="33" t="s">
        <v>305</v>
      </c>
      <c r="C208" s="295"/>
      <c r="D208" s="296"/>
      <c r="E208" s="296"/>
      <c r="F208" s="190"/>
      <c r="G208" s="47"/>
      <c r="H208" s="5"/>
      <c r="I208" s="5"/>
    </row>
    <row r="209" spans="2:9" ht="10.5" customHeight="1" x14ac:dyDescent="0.2">
      <c r="B209" s="33" t="s">
        <v>306</v>
      </c>
      <c r="C209" s="295">
        <v>775679.30000000028</v>
      </c>
      <c r="D209" s="296">
        <v>770843.39000000025</v>
      </c>
      <c r="E209" s="296">
        <v>1693.74</v>
      </c>
      <c r="F209" s="190">
        <v>2.1645730141167441E-2</v>
      </c>
      <c r="G209" s="47"/>
      <c r="H209" s="5"/>
      <c r="I209" s="5"/>
    </row>
    <row r="210" spans="2:9" ht="10.5" customHeight="1" x14ac:dyDescent="0.2">
      <c r="B210" s="33" t="s">
        <v>307</v>
      </c>
      <c r="C210" s="295">
        <v>438623.04000000015</v>
      </c>
      <c r="D210" s="296">
        <v>6797.0199999999995</v>
      </c>
      <c r="E210" s="296">
        <v>545.84</v>
      </c>
      <c r="F210" s="190">
        <v>-2.5358913392266813E-2</v>
      </c>
      <c r="G210" s="47"/>
      <c r="H210" s="5"/>
      <c r="I210" s="5"/>
    </row>
    <row r="211" spans="2:9" ht="10.5" customHeight="1" x14ac:dyDescent="0.2">
      <c r="B211" s="33" t="s">
        <v>308</v>
      </c>
      <c r="C211" s="295">
        <v>2507468.2699999991</v>
      </c>
      <c r="D211" s="296">
        <v>266923.17999999982</v>
      </c>
      <c r="E211" s="296">
        <v>3737.7799999999997</v>
      </c>
      <c r="F211" s="190">
        <v>1.5251073957917027E-2</v>
      </c>
      <c r="G211" s="47"/>
      <c r="H211" s="5"/>
      <c r="I211" s="5"/>
    </row>
    <row r="212" spans="2:9" ht="10.5" customHeight="1" x14ac:dyDescent="0.2">
      <c r="B212" s="33" t="s">
        <v>309</v>
      </c>
      <c r="C212" s="295">
        <v>738926.66</v>
      </c>
      <c r="D212" s="296">
        <v>79679.149999999994</v>
      </c>
      <c r="E212" s="296">
        <v>483.41000000000008</v>
      </c>
      <c r="F212" s="190">
        <v>4.2625446392748678E-2</v>
      </c>
      <c r="G212" s="47"/>
      <c r="H212" s="5"/>
      <c r="I212" s="5"/>
    </row>
    <row r="213" spans="2:9" ht="10.5" customHeight="1" x14ac:dyDescent="0.2">
      <c r="B213" s="33" t="s">
        <v>105</v>
      </c>
      <c r="C213" s="295">
        <v>14291.639999999998</v>
      </c>
      <c r="D213" s="296">
        <v>1933.2800000000002</v>
      </c>
      <c r="E213" s="296">
        <v>17.669999999999998</v>
      </c>
      <c r="F213" s="190">
        <v>-0.244066150638371</v>
      </c>
      <c r="G213" s="47"/>
      <c r="H213" s="5"/>
      <c r="I213" s="5"/>
    </row>
    <row r="214" spans="2:9" ht="10.5" customHeight="1" x14ac:dyDescent="0.2">
      <c r="B214" s="16" t="s">
        <v>116</v>
      </c>
      <c r="C214" s="295">
        <v>8278.24</v>
      </c>
      <c r="D214" s="296"/>
      <c r="E214" s="296"/>
      <c r="F214" s="190">
        <v>-0.28022189181904356</v>
      </c>
      <c r="G214" s="47"/>
      <c r="H214" s="5"/>
      <c r="I214" s="5"/>
    </row>
    <row r="215" spans="2:9" ht="10.5" customHeight="1" x14ac:dyDescent="0.2">
      <c r="B215" s="16" t="s">
        <v>117</v>
      </c>
      <c r="C215" s="295">
        <v>9068.82</v>
      </c>
      <c r="D215" s="296"/>
      <c r="E215" s="296"/>
      <c r="F215" s="190">
        <v>-0.20054831714240373</v>
      </c>
      <c r="G215" s="47"/>
      <c r="H215" s="5"/>
      <c r="I215" s="5"/>
    </row>
    <row r="216" spans="2:9" ht="10.5" customHeight="1" x14ac:dyDescent="0.2">
      <c r="B216" s="16" t="s">
        <v>118</v>
      </c>
      <c r="C216" s="295">
        <v>193.5</v>
      </c>
      <c r="D216" s="296"/>
      <c r="E216" s="296"/>
      <c r="F216" s="190"/>
      <c r="G216" s="47"/>
      <c r="H216" s="5"/>
      <c r="I216" s="5"/>
    </row>
    <row r="217" spans="2:9" ht="10.5" customHeight="1" x14ac:dyDescent="0.2">
      <c r="B217" s="16" t="s">
        <v>100</v>
      </c>
      <c r="C217" s="295">
        <v>51167.440000000017</v>
      </c>
      <c r="D217" s="296"/>
      <c r="E217" s="296">
        <v>111.66</v>
      </c>
      <c r="F217" s="190">
        <v>-7.593746833929671E-2</v>
      </c>
      <c r="G217" s="20"/>
      <c r="H217" s="5"/>
      <c r="I217" s="5"/>
    </row>
    <row r="218" spans="2:9" ht="10.5" customHeight="1" x14ac:dyDescent="0.2">
      <c r="B218" s="16" t="s">
        <v>107</v>
      </c>
      <c r="C218" s="295">
        <v>1889556.4999999991</v>
      </c>
      <c r="D218" s="296">
        <v>1889556.4999999991</v>
      </c>
      <c r="E218" s="296">
        <v>2892.48</v>
      </c>
      <c r="F218" s="190">
        <v>6.781511047416422E-2</v>
      </c>
      <c r="G218" s="47"/>
      <c r="H218" s="5"/>
      <c r="I218" s="5"/>
    </row>
    <row r="219" spans="2:9" ht="10.5" customHeight="1" x14ac:dyDescent="0.2">
      <c r="B219" s="33" t="s">
        <v>110</v>
      </c>
      <c r="C219" s="289">
        <v>388995.87999999977</v>
      </c>
      <c r="D219" s="290">
        <v>388995.87999999977</v>
      </c>
      <c r="E219" s="290">
        <v>772.90000000000009</v>
      </c>
      <c r="F219" s="179">
        <v>3.1758307976962552E-2</v>
      </c>
      <c r="G219" s="47"/>
      <c r="H219" s="5"/>
      <c r="I219" s="5"/>
    </row>
    <row r="220" spans="2:9" ht="10.5" customHeight="1" x14ac:dyDescent="0.2">
      <c r="B220" s="33" t="s">
        <v>109</v>
      </c>
      <c r="C220" s="295">
        <v>1490710.6199999994</v>
      </c>
      <c r="D220" s="296">
        <v>1490710.6199999994</v>
      </c>
      <c r="E220" s="296">
        <v>2119.58</v>
      </c>
      <c r="F220" s="190">
        <v>7.7974066198329695E-2</v>
      </c>
      <c r="G220" s="47"/>
      <c r="H220" s="5"/>
      <c r="I220" s="5"/>
    </row>
    <row r="221" spans="2:9" ht="10.5" customHeight="1" x14ac:dyDescent="0.2">
      <c r="B221" s="33" t="s">
        <v>112</v>
      </c>
      <c r="C221" s="295">
        <v>9850</v>
      </c>
      <c r="D221" s="296">
        <v>9850</v>
      </c>
      <c r="E221" s="296"/>
      <c r="F221" s="190">
        <v>2.0725388601036343E-2</v>
      </c>
      <c r="G221" s="47"/>
      <c r="H221" s="5"/>
      <c r="I221" s="5"/>
    </row>
    <row r="222" spans="2:9" ht="10.5" customHeight="1" x14ac:dyDescent="0.2">
      <c r="B222" s="33" t="s">
        <v>111</v>
      </c>
      <c r="C222" s="295"/>
      <c r="D222" s="296"/>
      <c r="E222" s="296"/>
      <c r="F222" s="190"/>
      <c r="G222" s="47"/>
      <c r="H222" s="5"/>
      <c r="I222" s="5"/>
    </row>
    <row r="223" spans="2:9" ht="10.5" customHeight="1" x14ac:dyDescent="0.2">
      <c r="B223" s="269" t="s">
        <v>411</v>
      </c>
      <c r="C223" s="295"/>
      <c r="D223" s="296"/>
      <c r="E223" s="296"/>
      <c r="F223" s="190"/>
      <c r="G223" s="47"/>
      <c r="H223" s="5"/>
      <c r="I223" s="5"/>
    </row>
    <row r="224" spans="2:9" ht="10.5" customHeight="1" x14ac:dyDescent="0.2">
      <c r="B224" s="16" t="s">
        <v>97</v>
      </c>
      <c r="C224" s="295"/>
      <c r="D224" s="296"/>
      <c r="E224" s="296"/>
      <c r="F224" s="190"/>
      <c r="G224" s="47"/>
      <c r="H224" s="5"/>
      <c r="I224" s="5"/>
    </row>
    <row r="225" spans="1:9" ht="10.5" customHeight="1" x14ac:dyDescent="0.2">
      <c r="B225" s="16" t="s">
        <v>103</v>
      </c>
      <c r="C225" s="295"/>
      <c r="D225" s="296"/>
      <c r="E225" s="296"/>
      <c r="F225" s="190"/>
      <c r="G225" s="47"/>
      <c r="H225" s="5"/>
      <c r="I225" s="5"/>
    </row>
    <row r="226" spans="1:9" ht="10.5" customHeight="1" x14ac:dyDescent="0.2">
      <c r="B226" s="16" t="s">
        <v>96</v>
      </c>
      <c r="C226" s="295"/>
      <c r="D226" s="296"/>
      <c r="E226" s="296"/>
      <c r="F226" s="190"/>
      <c r="G226" s="47"/>
      <c r="H226" s="5"/>
      <c r="I226" s="5"/>
    </row>
    <row r="227" spans="1:9" ht="10.5" customHeight="1" x14ac:dyDescent="0.2">
      <c r="B227" s="16" t="s">
        <v>115</v>
      </c>
      <c r="C227" s="295">
        <v>1438.7</v>
      </c>
      <c r="D227" s="296"/>
      <c r="E227" s="296"/>
      <c r="F227" s="190">
        <v>-0.45181312798393569</v>
      </c>
      <c r="G227" s="47"/>
      <c r="H227" s="5"/>
      <c r="I227" s="5"/>
    </row>
    <row r="228" spans="1:9" ht="10.5" customHeight="1" x14ac:dyDescent="0.2">
      <c r="B228" s="16" t="s">
        <v>114</v>
      </c>
      <c r="C228" s="295">
        <v>858.85000000000014</v>
      </c>
      <c r="D228" s="296"/>
      <c r="E228" s="296">
        <v>172.8</v>
      </c>
      <c r="F228" s="190">
        <v>0.46924985031220601</v>
      </c>
      <c r="G228" s="47"/>
      <c r="H228" s="5"/>
      <c r="I228" s="5"/>
    </row>
    <row r="229" spans="1:9" ht="10.5" customHeight="1" x14ac:dyDescent="0.2">
      <c r="B229" s="16" t="s">
        <v>123</v>
      </c>
      <c r="C229" s="295">
        <v>322.28999999999996</v>
      </c>
      <c r="D229" s="296"/>
      <c r="E229" s="296"/>
      <c r="F229" s="190">
        <v>-0.4640113088308665</v>
      </c>
      <c r="G229" s="47"/>
      <c r="H229" s="5"/>
      <c r="I229" s="5"/>
    </row>
    <row r="230" spans="1:9" ht="10.5" customHeight="1" x14ac:dyDescent="0.2">
      <c r="B230" s="16" t="s">
        <v>95</v>
      </c>
      <c r="C230" s="295">
        <v>5492.5999999999995</v>
      </c>
      <c r="D230" s="296">
        <v>4903.7999999999993</v>
      </c>
      <c r="E230" s="296"/>
      <c r="F230" s="190">
        <v>-6.7343612035590805E-2</v>
      </c>
      <c r="G230" s="47"/>
      <c r="H230" s="5"/>
      <c r="I230" s="5"/>
    </row>
    <row r="231" spans="1:9" ht="10.5" customHeight="1" x14ac:dyDescent="0.2">
      <c r="B231" s="16" t="s">
        <v>381</v>
      </c>
      <c r="C231" s="295">
        <v>90669.469999999987</v>
      </c>
      <c r="D231" s="296">
        <v>40</v>
      </c>
      <c r="E231" s="296">
        <v>25</v>
      </c>
      <c r="F231" s="190">
        <v>9.3179278591501102E-2</v>
      </c>
      <c r="G231" s="47"/>
      <c r="H231" s="5"/>
      <c r="I231" s="5"/>
    </row>
    <row r="232" spans="1:9" s="486" customFormat="1" ht="10.5" customHeight="1" x14ac:dyDescent="0.2">
      <c r="A232" s="452"/>
      <c r="B232" s="563" t="s">
        <v>310</v>
      </c>
      <c r="C232" s="564"/>
      <c r="D232" s="565"/>
      <c r="E232" s="565"/>
      <c r="F232" s="566"/>
      <c r="G232" s="567"/>
    </row>
    <row r="233" spans="1:9" s="486" customFormat="1" ht="10.5" customHeight="1" x14ac:dyDescent="0.2">
      <c r="A233" s="452"/>
      <c r="B233" s="563" t="s">
        <v>311</v>
      </c>
      <c r="C233" s="564"/>
      <c r="D233" s="565"/>
      <c r="E233" s="565"/>
      <c r="F233" s="566"/>
      <c r="G233" s="567"/>
    </row>
    <row r="234" spans="1:9" s="486" customFormat="1" ht="10.5" customHeight="1" x14ac:dyDescent="0.2">
      <c r="A234" s="452"/>
      <c r="B234" s="563" t="s">
        <v>312</v>
      </c>
      <c r="C234" s="564"/>
      <c r="D234" s="565"/>
      <c r="E234" s="565"/>
      <c r="F234" s="566"/>
      <c r="G234" s="567"/>
    </row>
    <row r="235" spans="1:9" s="486" customFormat="1" ht="13.5" customHeight="1" x14ac:dyDescent="0.2">
      <c r="A235" s="452"/>
      <c r="B235" s="563" t="s">
        <v>313</v>
      </c>
      <c r="C235" s="564"/>
      <c r="D235" s="565"/>
      <c r="E235" s="565"/>
      <c r="F235" s="566"/>
      <c r="G235" s="567"/>
    </row>
    <row r="236" spans="1:9" ht="10.5" customHeight="1" x14ac:dyDescent="0.2">
      <c r="B236" s="269" t="s">
        <v>412</v>
      </c>
      <c r="C236" s="295"/>
      <c r="D236" s="296"/>
      <c r="E236" s="296"/>
      <c r="F236" s="190"/>
      <c r="G236" s="47"/>
      <c r="H236" s="5"/>
      <c r="I236" s="5"/>
    </row>
    <row r="237" spans="1:9" ht="10.5" customHeight="1" x14ac:dyDescent="0.2">
      <c r="B237" s="16" t="s">
        <v>94</v>
      </c>
      <c r="C237" s="295"/>
      <c r="D237" s="296"/>
      <c r="E237" s="296"/>
      <c r="F237" s="190"/>
      <c r="G237" s="47"/>
      <c r="H237" s="5"/>
      <c r="I237" s="5"/>
    </row>
    <row r="238" spans="1:9" ht="10.5" customHeight="1" x14ac:dyDescent="0.2">
      <c r="B238" s="16" t="s">
        <v>92</v>
      </c>
      <c r="C238" s="295"/>
      <c r="D238" s="296"/>
      <c r="E238" s="296"/>
      <c r="F238" s="190"/>
      <c r="G238" s="47"/>
      <c r="H238" s="5"/>
      <c r="I238" s="5"/>
    </row>
    <row r="239" spans="1:9" ht="10.5" customHeight="1" x14ac:dyDescent="0.2">
      <c r="B239" s="16" t="s">
        <v>93</v>
      </c>
      <c r="C239" s="295"/>
      <c r="D239" s="296"/>
      <c r="E239" s="296"/>
      <c r="F239" s="190"/>
      <c r="G239" s="47"/>
      <c r="H239" s="5"/>
      <c r="I239" s="5"/>
    </row>
    <row r="240" spans="1:9" ht="10.5" customHeight="1" x14ac:dyDescent="0.2">
      <c r="B240" s="16" t="s">
        <v>91</v>
      </c>
      <c r="C240" s="295">
        <v>6251.3700000000008</v>
      </c>
      <c r="D240" s="296">
        <v>1897.77</v>
      </c>
      <c r="E240" s="296"/>
      <c r="F240" s="190">
        <v>-0.26773737094503247</v>
      </c>
      <c r="G240" s="47"/>
      <c r="H240" s="5"/>
      <c r="I240" s="5"/>
    </row>
    <row r="241" spans="1:9" ht="10.5" customHeight="1" x14ac:dyDescent="0.2">
      <c r="B241" s="16" t="s">
        <v>252</v>
      </c>
      <c r="C241" s="295"/>
      <c r="D241" s="296"/>
      <c r="E241" s="296"/>
      <c r="F241" s="190"/>
      <c r="G241" s="47"/>
      <c r="H241" s="5"/>
      <c r="I241" s="5"/>
    </row>
    <row r="242" spans="1:9" ht="10.5" customHeight="1" x14ac:dyDescent="0.2">
      <c r="B242" s="16" t="s">
        <v>177</v>
      </c>
      <c r="C242" s="295"/>
      <c r="D242" s="296"/>
      <c r="E242" s="296"/>
      <c r="F242" s="190"/>
      <c r="G242" s="47"/>
      <c r="H242" s="5"/>
      <c r="I242" s="5"/>
    </row>
    <row r="243" spans="1:9" ht="10.5" customHeight="1" x14ac:dyDescent="0.2">
      <c r="B243" s="16" t="s">
        <v>303</v>
      </c>
      <c r="C243" s="295"/>
      <c r="D243" s="296"/>
      <c r="E243" s="296"/>
      <c r="F243" s="190"/>
      <c r="G243" s="47"/>
      <c r="H243" s="5"/>
      <c r="I243" s="5"/>
    </row>
    <row r="244" spans="1:9" ht="10.5" customHeight="1" x14ac:dyDescent="0.2">
      <c r="B244" s="268" t="s">
        <v>255</v>
      </c>
      <c r="C244" s="295"/>
      <c r="D244" s="296"/>
      <c r="E244" s="296"/>
      <c r="F244" s="190"/>
      <c r="G244" s="47"/>
      <c r="H244" s="5"/>
      <c r="I244" s="5"/>
    </row>
    <row r="245" spans="1:9" ht="10.5" customHeight="1" x14ac:dyDescent="0.2">
      <c r="B245" s="16" t="s">
        <v>374</v>
      </c>
      <c r="C245" s="295"/>
      <c r="D245" s="296"/>
      <c r="E245" s="296"/>
      <c r="F245" s="190"/>
      <c r="G245" s="117"/>
      <c r="H245" s="5"/>
      <c r="I245" s="5"/>
    </row>
    <row r="246" spans="1:9" ht="10.5" customHeight="1" x14ac:dyDescent="0.2">
      <c r="B246" s="574" t="s">
        <v>460</v>
      </c>
      <c r="C246" s="295"/>
      <c r="D246" s="296"/>
      <c r="E246" s="296"/>
      <c r="F246" s="190"/>
      <c r="G246" s="117"/>
      <c r="H246" s="5"/>
      <c r="I246" s="5"/>
    </row>
    <row r="247" spans="1:9" ht="10.5" hidden="1" customHeight="1" x14ac:dyDescent="0.2">
      <c r="B247" s="579"/>
      <c r="C247" s="295"/>
      <c r="D247" s="296"/>
      <c r="E247" s="296"/>
      <c r="F247" s="190"/>
      <c r="G247" s="117"/>
      <c r="H247" s="5"/>
      <c r="I247" s="5"/>
    </row>
    <row r="248" spans="1:9" ht="10.5" customHeight="1" x14ac:dyDescent="0.2">
      <c r="B248" s="16" t="s">
        <v>99</v>
      </c>
      <c r="C248" s="295">
        <v>1660.94</v>
      </c>
      <c r="D248" s="296">
        <v>960</v>
      </c>
      <c r="E248" s="296"/>
      <c r="F248" s="190">
        <v>0.11099665551839477</v>
      </c>
      <c r="G248" s="47"/>
      <c r="H248" s="5"/>
      <c r="I248" s="5"/>
    </row>
    <row r="249" spans="1:9" ht="13.5" customHeight="1" x14ac:dyDescent="0.2">
      <c r="A249" s="24"/>
      <c r="B249" s="16" t="s">
        <v>98</v>
      </c>
      <c r="C249" s="295"/>
      <c r="D249" s="296"/>
      <c r="E249" s="296"/>
      <c r="F249" s="190"/>
      <c r="G249" s="266"/>
      <c r="H249" s="5"/>
      <c r="I249" s="28"/>
    </row>
    <row r="250" spans="1:9" s="28" customFormat="1" ht="12.75" customHeight="1" x14ac:dyDescent="0.2">
      <c r="A250" s="24"/>
      <c r="B250" s="16" t="s">
        <v>279</v>
      </c>
      <c r="C250" s="295">
        <v>-318426</v>
      </c>
      <c r="D250" s="296">
        <v>-1343</v>
      </c>
      <c r="E250" s="296">
        <v>-350</v>
      </c>
      <c r="F250" s="190">
        <v>-1.7167302492684944E-2</v>
      </c>
      <c r="G250" s="266"/>
      <c r="H250" s="267"/>
      <c r="I250" s="47"/>
    </row>
    <row r="251" spans="1:9" s="28" customFormat="1" ht="15" customHeight="1" x14ac:dyDescent="0.2">
      <c r="A251" s="24"/>
      <c r="B251" s="263" t="s">
        <v>253</v>
      </c>
      <c r="C251" s="299">
        <v>16059395.340000002</v>
      </c>
      <c r="D251" s="300">
        <v>5218906.76</v>
      </c>
      <c r="E251" s="300">
        <v>20193.239999999998</v>
      </c>
      <c r="F251" s="234">
        <v>3.3207203192741286E-2</v>
      </c>
      <c r="G251" s="266"/>
      <c r="H251" s="267"/>
      <c r="I251" s="47"/>
    </row>
    <row r="252" spans="1:9" s="28" customFormat="1" ht="11.25" customHeight="1" x14ac:dyDescent="0.2">
      <c r="A252" s="24"/>
      <c r="B252" s="265" t="s">
        <v>238</v>
      </c>
      <c r="C252" s="266"/>
      <c r="D252" s="266"/>
      <c r="E252" s="266"/>
      <c r="F252" s="266"/>
      <c r="G252" s="266"/>
      <c r="H252" s="267"/>
      <c r="I252" s="47"/>
    </row>
    <row r="253" spans="1:9" s="28" customFormat="1" ht="11.25" customHeight="1" x14ac:dyDescent="0.2">
      <c r="A253" s="24"/>
      <c r="B253" s="265" t="s">
        <v>249</v>
      </c>
      <c r="C253" s="266"/>
      <c r="D253" s="266"/>
      <c r="E253" s="266"/>
      <c r="F253" s="266"/>
      <c r="G253" s="266"/>
      <c r="H253" s="267"/>
      <c r="I253" s="47"/>
    </row>
    <row r="254" spans="1:9" s="28" customFormat="1" ht="11.25" customHeight="1" x14ac:dyDescent="0.2">
      <c r="A254" s="24"/>
      <c r="B254" s="265" t="s">
        <v>251</v>
      </c>
      <c r="C254" s="266"/>
      <c r="D254" s="266"/>
      <c r="E254" s="266"/>
      <c r="F254" s="266"/>
      <c r="G254" s="266"/>
      <c r="H254" s="267"/>
      <c r="I254" s="47"/>
    </row>
    <row r="255" spans="1:9" s="28" customFormat="1" ht="11.25" customHeight="1" x14ac:dyDescent="0.2">
      <c r="A255" s="24"/>
      <c r="B255" s="265" t="s">
        <v>376</v>
      </c>
      <c r="C255" s="266"/>
      <c r="D255" s="266"/>
      <c r="E255" s="266"/>
      <c r="F255" s="266"/>
      <c r="G255" s="266"/>
      <c r="H255" s="267"/>
      <c r="I255" s="47"/>
    </row>
    <row r="256" spans="1:9" s="28" customFormat="1" ht="11.25" customHeight="1" x14ac:dyDescent="0.2">
      <c r="A256" s="24"/>
      <c r="B256" s="265" t="s">
        <v>282</v>
      </c>
      <c r="C256" s="266"/>
      <c r="D256" s="266"/>
      <c r="E256" s="266"/>
      <c r="F256" s="266"/>
      <c r="G256" s="8"/>
      <c r="H256" s="267"/>
      <c r="I256" s="47"/>
    </row>
    <row r="257" spans="1:9" x14ac:dyDescent="0.2">
      <c r="B257" s="265"/>
      <c r="C257" s="266"/>
      <c r="D257" s="266"/>
      <c r="E257" s="266"/>
      <c r="F257" s="266"/>
      <c r="H257" s="8"/>
      <c r="I257" s="8"/>
    </row>
    <row r="258" spans="1:9" ht="15" customHeight="1" x14ac:dyDescent="0.2">
      <c r="B258" s="265"/>
      <c r="C258" s="266"/>
      <c r="D258" s="266"/>
      <c r="E258" s="266"/>
      <c r="F258" s="266"/>
      <c r="G258" s="15"/>
    </row>
    <row r="259" spans="1:9" ht="15.75" x14ac:dyDescent="0.25">
      <c r="B259" s="7" t="s">
        <v>288</v>
      </c>
      <c r="C259" s="8"/>
      <c r="D259" s="8"/>
      <c r="E259" s="8"/>
      <c r="F259" s="8"/>
      <c r="G259" s="20"/>
      <c r="H259" s="5"/>
      <c r="I259" s="5"/>
    </row>
    <row r="260" spans="1:9" ht="14.25" customHeight="1" x14ac:dyDescent="0.2">
      <c r="B260" s="9"/>
      <c r="C260" s="10" t="str">
        <f>$C$3</f>
        <v>PERIODE DU 1.1 AU 31.1.2024</v>
      </c>
      <c r="D260" s="11"/>
      <c r="G260" s="23"/>
      <c r="H260" s="5"/>
      <c r="I260" s="5"/>
    </row>
    <row r="261" spans="1:9" ht="12" customHeight="1" x14ac:dyDescent="0.2">
      <c r="B261" s="12" t="str">
        <f>B4</f>
        <v xml:space="preserve">             V - ASSURANCE ACCIDENTS DU TRAVAIL : DEPENSES en milliers d'euros</v>
      </c>
      <c r="C261" s="13"/>
      <c r="D261" s="13"/>
      <c r="E261" s="13"/>
      <c r="F261" s="14"/>
      <c r="G261" s="27"/>
      <c r="H261" s="5"/>
      <c r="I261" s="5"/>
    </row>
    <row r="262" spans="1:9" x14ac:dyDescent="0.2">
      <c r="A262" s="24"/>
      <c r="B262" s="16" t="s">
        <v>4</v>
      </c>
      <c r="C262" s="18" t="s">
        <v>6</v>
      </c>
      <c r="D262" s="219" t="s">
        <v>3</v>
      </c>
      <c r="E262" s="219" t="s">
        <v>237</v>
      </c>
      <c r="F262" s="19" t="str">
        <f>CUMUL_Maladie_mnt!$H$5</f>
        <v>PCAP</v>
      </c>
      <c r="G262" s="20"/>
      <c r="H262" s="28"/>
      <c r="I262" s="28"/>
    </row>
    <row r="263" spans="1:9" s="28" customFormat="1" ht="18" customHeight="1" x14ac:dyDescent="0.2">
      <c r="A263" s="6"/>
      <c r="B263" s="21"/>
      <c r="C263" s="44"/>
      <c r="D263" s="220" t="s">
        <v>241</v>
      </c>
      <c r="E263" s="220" t="s">
        <v>239</v>
      </c>
      <c r="F263" s="22" t="str">
        <f>CUMUL_Maladie_mnt!$H$6</f>
        <v>en %</v>
      </c>
      <c r="G263" s="20"/>
      <c r="H263" s="5"/>
      <c r="I263" s="5"/>
    </row>
    <row r="264" spans="1:9" ht="12.75" x14ac:dyDescent="0.2">
      <c r="B264" s="52" t="s">
        <v>163</v>
      </c>
      <c r="C264" s="303"/>
      <c r="D264" s="304"/>
      <c r="E264" s="304"/>
      <c r="F264" s="237"/>
      <c r="G264" s="27"/>
      <c r="H264" s="5"/>
      <c r="I264" s="5"/>
    </row>
    <row r="265" spans="1:9" ht="12" x14ac:dyDescent="0.2">
      <c r="A265" s="54"/>
      <c r="B265" s="31" t="s">
        <v>124</v>
      </c>
      <c r="C265" s="303"/>
      <c r="D265" s="304"/>
      <c r="E265" s="304"/>
      <c r="F265" s="237"/>
      <c r="G265" s="27"/>
      <c r="H265" s="28"/>
      <c r="I265" s="28"/>
    </row>
    <row r="266" spans="1:9" s="28" customFormat="1" ht="10.5" customHeight="1" x14ac:dyDescent="0.2">
      <c r="A266" s="54"/>
      <c r="B266" s="31"/>
      <c r="C266" s="303"/>
      <c r="D266" s="304"/>
      <c r="E266" s="304"/>
      <c r="F266" s="237"/>
      <c r="G266" s="20"/>
    </row>
    <row r="267" spans="1:9" s="28" customFormat="1" ht="9.75" customHeight="1" x14ac:dyDescent="0.2">
      <c r="A267" s="2"/>
      <c r="B267" s="37" t="s">
        <v>125</v>
      </c>
      <c r="C267" s="301">
        <v>1244859.1200000017</v>
      </c>
      <c r="D267" s="302">
        <v>1544.0100000000023</v>
      </c>
      <c r="E267" s="302">
        <v>3222.8300000000004</v>
      </c>
      <c r="F267" s="239">
        <v>8.9753072263086819E-2</v>
      </c>
      <c r="G267" s="20"/>
      <c r="H267" s="5"/>
      <c r="I267" s="5"/>
    </row>
    <row r="268" spans="1:9" ht="10.5" customHeight="1" x14ac:dyDescent="0.2">
      <c r="A268" s="2"/>
      <c r="B268" s="37" t="s">
        <v>126</v>
      </c>
      <c r="C268" s="301">
        <v>18469</v>
      </c>
      <c r="D268" s="302"/>
      <c r="E268" s="302">
        <v>648.35</v>
      </c>
      <c r="F268" s="239"/>
      <c r="G268" s="20"/>
      <c r="H268" s="5"/>
      <c r="I268" s="5"/>
    </row>
    <row r="269" spans="1:9" ht="10.5" customHeight="1" x14ac:dyDescent="0.2">
      <c r="A269" s="2"/>
      <c r="B269" s="37" t="s">
        <v>127</v>
      </c>
      <c r="C269" s="301">
        <v>87585.1</v>
      </c>
      <c r="D269" s="302"/>
      <c r="E269" s="302">
        <v>1265.6000000000001</v>
      </c>
      <c r="F269" s="239"/>
      <c r="G269" s="20"/>
      <c r="H269" s="5"/>
      <c r="I269" s="5"/>
    </row>
    <row r="270" spans="1:9" ht="10.5" customHeight="1" x14ac:dyDescent="0.2">
      <c r="A270" s="2"/>
      <c r="B270" s="37" t="s">
        <v>219</v>
      </c>
      <c r="C270" s="301">
        <v>373978.53999999969</v>
      </c>
      <c r="D270" s="302"/>
      <c r="E270" s="302">
        <v>1358.55</v>
      </c>
      <c r="F270" s="239">
        <v>3.281684924731576E-2</v>
      </c>
      <c r="G270" s="20"/>
      <c r="H270" s="5"/>
      <c r="I270" s="5"/>
    </row>
    <row r="271" spans="1:9" ht="10.5" hidden="1" customHeight="1" x14ac:dyDescent="0.2">
      <c r="A271" s="2"/>
      <c r="B271" s="37" t="s">
        <v>130</v>
      </c>
      <c r="C271" s="301"/>
      <c r="D271" s="302"/>
      <c r="E271" s="302"/>
      <c r="F271" s="239"/>
      <c r="G271" s="20"/>
      <c r="H271" s="5"/>
      <c r="I271" s="5"/>
    </row>
    <row r="272" spans="1:9" ht="10.5" hidden="1" customHeight="1" x14ac:dyDescent="0.2">
      <c r="A272" s="2"/>
      <c r="B272" s="16" t="s">
        <v>128</v>
      </c>
      <c r="C272" s="301"/>
      <c r="D272" s="302"/>
      <c r="E272" s="302"/>
      <c r="F272" s="239"/>
      <c r="G272" s="20"/>
      <c r="H272" s="5"/>
      <c r="I272" s="5"/>
    </row>
    <row r="273" spans="1:9" ht="10.5" hidden="1" customHeight="1" x14ac:dyDescent="0.2">
      <c r="A273" s="2"/>
      <c r="B273" s="16" t="s">
        <v>192</v>
      </c>
      <c r="C273" s="301"/>
      <c r="D273" s="302"/>
      <c r="E273" s="302"/>
      <c r="F273" s="239"/>
      <c r="G273" s="20"/>
      <c r="H273" s="5"/>
      <c r="I273" s="5"/>
    </row>
    <row r="274" spans="1:9" ht="10.5" customHeight="1" x14ac:dyDescent="0.2">
      <c r="A274" s="2"/>
      <c r="B274" s="16" t="s">
        <v>414</v>
      </c>
      <c r="C274" s="301"/>
      <c r="D274" s="302"/>
      <c r="E274" s="302"/>
      <c r="F274" s="239"/>
      <c r="G274" s="20"/>
      <c r="H274" s="5"/>
      <c r="I274" s="5"/>
    </row>
    <row r="275" spans="1:9" ht="10.5" customHeight="1" x14ac:dyDescent="0.2">
      <c r="A275" s="2"/>
      <c r="B275" s="574" t="s">
        <v>452</v>
      </c>
      <c r="C275" s="301"/>
      <c r="D275" s="302"/>
      <c r="E275" s="302"/>
      <c r="F275" s="239"/>
      <c r="G275" s="20"/>
      <c r="H275" s="5"/>
      <c r="I275" s="5"/>
    </row>
    <row r="276" spans="1:9" ht="10.5" customHeight="1" x14ac:dyDescent="0.2">
      <c r="A276" s="2"/>
      <c r="B276" s="574" t="s">
        <v>490</v>
      </c>
      <c r="C276" s="301"/>
      <c r="D276" s="302"/>
      <c r="E276" s="302"/>
      <c r="F276" s="239"/>
      <c r="G276" s="20"/>
      <c r="H276" s="5"/>
      <c r="I276" s="5"/>
    </row>
    <row r="277" spans="1:9" ht="10.5" customHeight="1" x14ac:dyDescent="0.2">
      <c r="A277" s="2"/>
      <c r="B277" s="16" t="s">
        <v>280</v>
      </c>
      <c r="C277" s="301">
        <v>-69101.22</v>
      </c>
      <c r="D277" s="302">
        <v>-4</v>
      </c>
      <c r="E277" s="302">
        <v>-217.5</v>
      </c>
      <c r="F277" s="239">
        <v>3.2081793203734277E-2</v>
      </c>
      <c r="G277" s="27"/>
      <c r="H277" s="5"/>
      <c r="I277" s="5"/>
    </row>
    <row r="278" spans="1:9" s="28" customFormat="1" ht="10.5" customHeight="1" x14ac:dyDescent="0.2">
      <c r="A278" s="54"/>
      <c r="B278" s="35" t="s">
        <v>131</v>
      </c>
      <c r="C278" s="303">
        <v>1655890.5400000014</v>
      </c>
      <c r="D278" s="304">
        <v>1540.0100000000023</v>
      </c>
      <c r="E278" s="304">
        <v>6277.8300000000008</v>
      </c>
      <c r="F278" s="237">
        <v>8.7772817135773451E-2</v>
      </c>
      <c r="G278" s="27"/>
      <c r="H278" s="5"/>
    </row>
    <row r="279" spans="1:9" ht="12" x14ac:dyDescent="0.2">
      <c r="A279" s="54"/>
      <c r="B279" s="31" t="s">
        <v>132</v>
      </c>
      <c r="C279" s="303"/>
      <c r="D279" s="304"/>
      <c r="E279" s="304"/>
      <c r="F279" s="237"/>
      <c r="G279" s="27"/>
      <c r="H279" s="5"/>
      <c r="I279" s="28"/>
    </row>
    <row r="280" spans="1:9" s="28" customFormat="1" ht="12.75" customHeight="1" x14ac:dyDescent="0.2">
      <c r="A280" s="54"/>
      <c r="B280" s="31"/>
      <c r="C280" s="303"/>
      <c r="D280" s="304"/>
      <c r="E280" s="304"/>
      <c r="F280" s="237"/>
      <c r="G280" s="20"/>
      <c r="H280" s="5"/>
    </row>
    <row r="281" spans="1:9" s="28" customFormat="1" ht="12.75" customHeight="1" x14ac:dyDescent="0.2">
      <c r="A281" s="2"/>
      <c r="B281" s="37" t="s">
        <v>24</v>
      </c>
      <c r="C281" s="301">
        <v>11790519.85999999</v>
      </c>
      <c r="D281" s="302">
        <v>27769.140000000007</v>
      </c>
      <c r="E281" s="302">
        <v>28993.829999999998</v>
      </c>
      <c r="F281" s="239">
        <v>-2.0787242046534149E-2</v>
      </c>
      <c r="G281" s="20"/>
      <c r="H281" s="5"/>
      <c r="I281" s="5"/>
    </row>
    <row r="282" spans="1:9" ht="10.5" customHeight="1" x14ac:dyDescent="0.2">
      <c r="A282" s="2"/>
      <c r="B282" s="37" t="s">
        <v>133</v>
      </c>
      <c r="C282" s="301">
        <v>698094.9500000017</v>
      </c>
      <c r="D282" s="302">
        <v>337.37</v>
      </c>
      <c r="E282" s="302">
        <v>2829.5700000000006</v>
      </c>
      <c r="F282" s="239">
        <v>-7.1716490139046574E-2</v>
      </c>
      <c r="G282" s="20"/>
      <c r="H282" s="5"/>
      <c r="I282" s="5"/>
    </row>
    <row r="283" spans="1:9" ht="10.5" customHeight="1" x14ac:dyDescent="0.2">
      <c r="A283" s="2"/>
      <c r="B283" s="37" t="s">
        <v>134</v>
      </c>
      <c r="C283" s="301">
        <v>53177.060000000019</v>
      </c>
      <c r="D283" s="302">
        <v>30421.410000000007</v>
      </c>
      <c r="E283" s="302">
        <v>80.649999999999991</v>
      </c>
      <c r="F283" s="239">
        <v>0.25151382001351386</v>
      </c>
      <c r="G283" s="20"/>
      <c r="H283" s="5"/>
      <c r="I283" s="5"/>
    </row>
    <row r="284" spans="1:9" ht="10.5" customHeight="1" x14ac:dyDescent="0.2">
      <c r="A284" s="2"/>
      <c r="B284" s="37" t="s">
        <v>220</v>
      </c>
      <c r="C284" s="301">
        <v>61355.960000000014</v>
      </c>
      <c r="D284" s="302"/>
      <c r="E284" s="302">
        <v>598.52</v>
      </c>
      <c r="F284" s="239">
        <v>-0.12527260401793816</v>
      </c>
      <c r="G284" s="20"/>
      <c r="H284" s="5"/>
      <c r="I284" s="5"/>
    </row>
    <row r="285" spans="1:9" ht="10.5" customHeight="1" x14ac:dyDescent="0.2">
      <c r="A285" s="2"/>
      <c r="B285" s="37" t="s">
        <v>312</v>
      </c>
      <c r="C285" s="301"/>
      <c r="D285" s="302"/>
      <c r="E285" s="302"/>
      <c r="F285" s="239"/>
      <c r="G285" s="20"/>
      <c r="H285" s="5"/>
      <c r="I285" s="5"/>
    </row>
    <row r="286" spans="1:9" ht="10.5" customHeight="1" x14ac:dyDescent="0.2">
      <c r="A286" s="2"/>
      <c r="B286" s="16" t="s">
        <v>414</v>
      </c>
      <c r="C286" s="301"/>
      <c r="D286" s="302"/>
      <c r="E286" s="302"/>
      <c r="F286" s="239"/>
      <c r="G286" s="20"/>
      <c r="H286" s="5"/>
      <c r="I286" s="5"/>
    </row>
    <row r="287" spans="1:9" ht="10.5" customHeight="1" x14ac:dyDescent="0.2">
      <c r="A287" s="2"/>
      <c r="B287" s="574" t="s">
        <v>453</v>
      </c>
      <c r="C287" s="301"/>
      <c r="D287" s="302"/>
      <c r="E287" s="302"/>
      <c r="F287" s="239"/>
      <c r="G287" s="20"/>
      <c r="H287" s="5"/>
      <c r="I287" s="5"/>
    </row>
    <row r="288" spans="1:9" ht="10.5" hidden="1" customHeight="1" x14ac:dyDescent="0.2">
      <c r="A288" s="2"/>
      <c r="B288" s="574"/>
      <c r="C288" s="301"/>
      <c r="D288" s="302"/>
      <c r="E288" s="302"/>
      <c r="F288" s="239"/>
      <c r="G288" s="20"/>
      <c r="H288" s="5"/>
      <c r="I288" s="5"/>
    </row>
    <row r="289" spans="1:9" ht="10.5" customHeight="1" x14ac:dyDescent="0.2">
      <c r="A289" s="2"/>
      <c r="B289" s="16" t="s">
        <v>280</v>
      </c>
      <c r="C289" s="301">
        <v>-339582.10000000003</v>
      </c>
      <c r="D289" s="302"/>
      <c r="E289" s="302">
        <v>-894</v>
      </c>
      <c r="F289" s="239">
        <v>-2.0670761686066852E-2</v>
      </c>
      <c r="G289" s="20"/>
      <c r="H289" s="5"/>
      <c r="I289" s="5"/>
    </row>
    <row r="290" spans="1:9" ht="10.5" customHeight="1" x14ac:dyDescent="0.2">
      <c r="A290" s="2"/>
      <c r="B290" s="35" t="s">
        <v>135</v>
      </c>
      <c r="C290" s="303">
        <v>12264245.729999991</v>
      </c>
      <c r="D290" s="304">
        <v>58527.920000000013</v>
      </c>
      <c r="E290" s="304">
        <v>31608.57</v>
      </c>
      <c r="F290" s="237">
        <v>-2.3591346167318283E-2</v>
      </c>
      <c r="G290" s="27"/>
      <c r="H290" s="5"/>
      <c r="I290" s="5"/>
    </row>
    <row r="291" spans="1:9" x14ac:dyDescent="0.2">
      <c r="A291" s="54"/>
      <c r="B291" s="16"/>
      <c r="C291" s="303"/>
      <c r="D291" s="304"/>
      <c r="E291" s="304"/>
      <c r="F291" s="237"/>
      <c r="G291" s="27"/>
      <c r="H291" s="5"/>
      <c r="I291" s="28"/>
    </row>
    <row r="292" spans="1:9" s="28" customFormat="1" ht="16.5" customHeight="1" x14ac:dyDescent="0.2">
      <c r="A292" s="54"/>
      <c r="B292" s="31" t="s">
        <v>136</v>
      </c>
      <c r="C292" s="303"/>
      <c r="D292" s="304"/>
      <c r="E292" s="304"/>
      <c r="F292" s="237"/>
      <c r="G292" s="20"/>
      <c r="H292" s="5"/>
    </row>
    <row r="293" spans="1:9" s="28" customFormat="1" ht="16.5" customHeight="1" x14ac:dyDescent="0.2">
      <c r="A293" s="2"/>
      <c r="B293" s="37" t="s">
        <v>138</v>
      </c>
      <c r="C293" s="301">
        <v>49561.319999999985</v>
      </c>
      <c r="D293" s="302">
        <v>100</v>
      </c>
      <c r="E293" s="302"/>
      <c r="F293" s="239">
        <v>-0.10029419378449855</v>
      </c>
      <c r="G293" s="20"/>
      <c r="H293" s="5"/>
      <c r="I293" s="5"/>
    </row>
    <row r="294" spans="1:9" ht="10.5" customHeight="1" x14ac:dyDescent="0.2">
      <c r="A294" s="2"/>
      <c r="B294" s="37" t="s">
        <v>221</v>
      </c>
      <c r="C294" s="301">
        <v>475.44</v>
      </c>
      <c r="D294" s="302"/>
      <c r="E294" s="302"/>
      <c r="F294" s="239">
        <v>-0.2140708169405231</v>
      </c>
      <c r="G294" s="20"/>
      <c r="H294" s="5"/>
      <c r="I294" s="5"/>
    </row>
    <row r="295" spans="1:9" ht="10.5" hidden="1" customHeight="1" x14ac:dyDescent="0.2">
      <c r="A295" s="2"/>
      <c r="B295" s="16" t="s">
        <v>128</v>
      </c>
      <c r="C295" s="301"/>
      <c r="D295" s="302"/>
      <c r="E295" s="302"/>
      <c r="F295" s="239"/>
      <c r="G295" s="27"/>
      <c r="H295" s="5"/>
      <c r="I295" s="5"/>
    </row>
    <row r="296" spans="1:9" ht="10.5" customHeight="1" x14ac:dyDescent="0.2">
      <c r="A296" s="2"/>
      <c r="B296" s="574" t="s">
        <v>454</v>
      </c>
      <c r="C296" s="301"/>
      <c r="D296" s="302"/>
      <c r="E296" s="302"/>
      <c r="F296" s="239"/>
      <c r="G296" s="27"/>
      <c r="H296" s="5"/>
      <c r="I296" s="5"/>
    </row>
    <row r="297" spans="1:9" ht="10.5" hidden="1" customHeight="1" x14ac:dyDescent="0.2">
      <c r="A297" s="2"/>
      <c r="B297" s="574"/>
      <c r="C297" s="301"/>
      <c r="D297" s="302"/>
      <c r="E297" s="302"/>
      <c r="F297" s="239"/>
      <c r="G297" s="27"/>
      <c r="H297" s="5"/>
      <c r="I297" s="5"/>
    </row>
    <row r="298" spans="1:9" s="28" customFormat="1" ht="10.5" customHeight="1" x14ac:dyDescent="0.2">
      <c r="A298" s="54"/>
      <c r="B298" s="16" t="s">
        <v>280</v>
      </c>
      <c r="C298" s="301">
        <v>-603</v>
      </c>
      <c r="D298" s="302"/>
      <c r="E298" s="302"/>
      <c r="F298" s="239">
        <v>-8.8435374149659851E-2</v>
      </c>
      <c r="G298" s="27"/>
      <c r="H298" s="5"/>
    </row>
    <row r="299" spans="1:9" s="28" customFormat="1" ht="10.5" customHeight="1" x14ac:dyDescent="0.2">
      <c r="A299" s="54"/>
      <c r="B299" s="16" t="s">
        <v>356</v>
      </c>
      <c r="C299" s="303"/>
      <c r="D299" s="304"/>
      <c r="E299" s="304"/>
      <c r="F299" s="237"/>
      <c r="G299" s="20"/>
      <c r="H299" s="5"/>
    </row>
    <row r="300" spans="1:9" ht="11.25" customHeight="1" x14ac:dyDescent="0.2">
      <c r="A300" s="2"/>
      <c r="B300" s="35" t="s">
        <v>137</v>
      </c>
      <c r="C300" s="303">
        <v>49583.759999999987</v>
      </c>
      <c r="D300" s="304">
        <v>100</v>
      </c>
      <c r="E300" s="304"/>
      <c r="F300" s="237">
        <v>-0.10303660049515595</v>
      </c>
      <c r="G300" s="27"/>
      <c r="H300" s="5"/>
      <c r="I300" s="5"/>
    </row>
    <row r="301" spans="1:9" ht="11.25" customHeight="1" x14ac:dyDescent="0.2">
      <c r="A301" s="54"/>
      <c r="B301" s="16"/>
      <c r="C301" s="303"/>
      <c r="D301" s="304"/>
      <c r="E301" s="304"/>
      <c r="F301" s="237"/>
      <c r="G301" s="27"/>
      <c r="H301" s="5"/>
      <c r="I301" s="28"/>
    </row>
    <row r="302" spans="1:9" s="28" customFormat="1" ht="16.5" customHeight="1" x14ac:dyDescent="0.2">
      <c r="A302" s="54"/>
      <c r="B302" s="31" t="s">
        <v>141</v>
      </c>
      <c r="C302" s="303"/>
      <c r="D302" s="304"/>
      <c r="E302" s="304"/>
      <c r="F302" s="237"/>
      <c r="G302" s="20"/>
      <c r="H302" s="5"/>
    </row>
    <row r="303" spans="1:9" s="28" customFormat="1" ht="16.5" customHeight="1" x14ac:dyDescent="0.2">
      <c r="A303" s="2"/>
      <c r="B303" s="37" t="s">
        <v>151</v>
      </c>
      <c r="C303" s="301">
        <v>7519.2000000000025</v>
      </c>
      <c r="D303" s="302"/>
      <c r="E303" s="302"/>
      <c r="F303" s="239">
        <v>0.3345639132441165</v>
      </c>
      <c r="G303" s="56"/>
      <c r="H303" s="5"/>
      <c r="I303" s="5"/>
    </row>
    <row r="304" spans="1:9" s="57" customFormat="1" ht="10.5" customHeight="1" x14ac:dyDescent="0.2">
      <c r="A304" s="6"/>
      <c r="B304" s="16" t="s">
        <v>222</v>
      </c>
      <c r="C304" s="306">
        <v>10</v>
      </c>
      <c r="D304" s="307"/>
      <c r="E304" s="307"/>
      <c r="F304" s="182">
        <v>0.33333333333333326</v>
      </c>
      <c r="G304" s="56"/>
      <c r="H304" s="5"/>
    </row>
    <row r="305" spans="1:9" ht="10.5" customHeight="1" x14ac:dyDescent="0.2">
      <c r="B305" s="16" t="s">
        <v>128</v>
      </c>
      <c r="C305" s="306"/>
      <c r="D305" s="307"/>
      <c r="E305" s="307"/>
      <c r="F305" s="182"/>
      <c r="G305" s="56"/>
      <c r="H305" s="5"/>
      <c r="I305" s="57"/>
    </row>
    <row r="306" spans="1:9" s="57" customFormat="1" ht="10.5" customHeight="1" x14ac:dyDescent="0.2">
      <c r="A306" s="6"/>
      <c r="B306" s="16" t="s">
        <v>427</v>
      </c>
      <c r="C306" s="306"/>
      <c r="D306" s="307"/>
      <c r="E306" s="307"/>
      <c r="F306" s="182"/>
      <c r="G306" s="56"/>
      <c r="H306" s="5"/>
    </row>
    <row r="307" spans="1:9" s="57" customFormat="1" ht="10.5" customHeight="1" x14ac:dyDescent="0.2">
      <c r="A307" s="6"/>
      <c r="B307" s="574" t="s">
        <v>455</v>
      </c>
      <c r="C307" s="306"/>
      <c r="D307" s="307"/>
      <c r="E307" s="307"/>
      <c r="F307" s="182"/>
      <c r="G307" s="56"/>
      <c r="H307" s="5"/>
    </row>
    <row r="308" spans="1:9" s="57" customFormat="1" ht="10.5" hidden="1" customHeight="1" x14ac:dyDescent="0.2">
      <c r="A308" s="6"/>
      <c r="B308" s="574"/>
      <c r="C308" s="306"/>
      <c r="D308" s="307"/>
      <c r="E308" s="307"/>
      <c r="F308" s="182"/>
      <c r="G308" s="56"/>
      <c r="H308" s="5"/>
    </row>
    <row r="309" spans="1:9" s="57" customFormat="1" ht="10.5" customHeight="1" x14ac:dyDescent="0.2">
      <c r="A309" s="6"/>
      <c r="B309" s="16" t="s">
        <v>280</v>
      </c>
      <c r="C309" s="306">
        <v>-142.5</v>
      </c>
      <c r="D309" s="307"/>
      <c r="E309" s="307"/>
      <c r="F309" s="182">
        <v>0.39705882352941169</v>
      </c>
      <c r="G309" s="56"/>
      <c r="H309" s="5"/>
    </row>
    <row r="310" spans="1:9" s="57" customFormat="1" ht="10.5" customHeight="1" x14ac:dyDescent="0.2">
      <c r="A310" s="6"/>
      <c r="B310" s="35" t="s">
        <v>142</v>
      </c>
      <c r="C310" s="308">
        <v>7386.7000000000025</v>
      </c>
      <c r="D310" s="309"/>
      <c r="E310" s="309"/>
      <c r="F310" s="182">
        <v>0.33341155658248667</v>
      </c>
      <c r="G310" s="59"/>
    </row>
    <row r="311" spans="1:9" s="57" customFormat="1" ht="9" x14ac:dyDescent="0.15">
      <c r="A311" s="24"/>
      <c r="B311" s="33"/>
      <c r="C311" s="308"/>
      <c r="D311" s="309"/>
      <c r="E311" s="309"/>
      <c r="F311" s="183"/>
      <c r="G311" s="59"/>
      <c r="H311" s="60"/>
      <c r="I311" s="60"/>
    </row>
    <row r="312" spans="1:9" s="60" customFormat="1" ht="14.25" customHeight="1" x14ac:dyDescent="0.2">
      <c r="A312" s="24"/>
      <c r="B312" s="31" t="s">
        <v>139</v>
      </c>
      <c r="C312" s="308"/>
      <c r="D312" s="309"/>
      <c r="E312" s="309"/>
      <c r="F312" s="183"/>
      <c r="G312" s="56"/>
    </row>
    <row r="313" spans="1:9" s="60" customFormat="1" ht="14.25" customHeight="1" x14ac:dyDescent="0.2">
      <c r="A313" s="6"/>
      <c r="B313" s="37" t="s">
        <v>140</v>
      </c>
      <c r="C313" s="306">
        <v>11.34</v>
      </c>
      <c r="D313" s="307"/>
      <c r="E313" s="307"/>
      <c r="F313" s="182"/>
      <c r="G313" s="56"/>
      <c r="H313" s="5"/>
      <c r="I313" s="57"/>
    </row>
    <row r="314" spans="1:9" s="57" customFormat="1" ht="10.5" customHeight="1" x14ac:dyDescent="0.2">
      <c r="A314" s="6"/>
      <c r="B314" s="37" t="s">
        <v>179</v>
      </c>
      <c r="C314" s="306">
        <v>54</v>
      </c>
      <c r="D314" s="307"/>
      <c r="E314" s="307"/>
      <c r="F314" s="182">
        <v>1</v>
      </c>
      <c r="G314" s="56"/>
      <c r="H314" s="5"/>
    </row>
    <row r="315" spans="1:9" s="57" customFormat="1" ht="10.5" customHeight="1" x14ac:dyDescent="0.2">
      <c r="A315" s="6"/>
      <c r="B315" s="37" t="s">
        <v>223</v>
      </c>
      <c r="C315" s="306"/>
      <c r="D315" s="307"/>
      <c r="E315" s="307"/>
      <c r="F315" s="182"/>
      <c r="G315" s="56"/>
      <c r="H315" s="5"/>
    </row>
    <row r="316" spans="1:9" s="57" customFormat="1" ht="10.5" customHeight="1" x14ac:dyDescent="0.2">
      <c r="A316" s="6"/>
      <c r="B316" s="574" t="s">
        <v>456</v>
      </c>
      <c r="C316" s="306"/>
      <c r="D316" s="307"/>
      <c r="E316" s="307"/>
      <c r="F316" s="182"/>
      <c r="G316" s="56"/>
      <c r="H316" s="5"/>
    </row>
    <row r="317" spans="1:9" s="57" customFormat="1" ht="10.5" customHeight="1" x14ac:dyDescent="0.2">
      <c r="A317" s="6"/>
      <c r="B317" s="37" t="s">
        <v>280</v>
      </c>
      <c r="C317" s="306">
        <v>-5</v>
      </c>
      <c r="D317" s="307"/>
      <c r="E317" s="307"/>
      <c r="F317" s="182">
        <v>-0.44444444444444442</v>
      </c>
      <c r="G317" s="59"/>
      <c r="H317" s="5"/>
    </row>
    <row r="318" spans="1:9" s="60" customFormat="1" ht="10.5" customHeight="1" x14ac:dyDescent="0.2">
      <c r="A318" s="24"/>
      <c r="B318" s="35" t="s">
        <v>143</v>
      </c>
      <c r="C318" s="308">
        <v>60.34</v>
      </c>
      <c r="D318" s="309"/>
      <c r="E318" s="309"/>
      <c r="F318" s="183">
        <v>-5.244974874371866E-2</v>
      </c>
      <c r="G318" s="56"/>
      <c r="H318" s="5"/>
    </row>
    <row r="319" spans="1:9" s="60" customFormat="1" ht="10.5" customHeight="1" x14ac:dyDescent="0.2">
      <c r="A319" s="24"/>
      <c r="B319" s="31" t="s">
        <v>466</v>
      </c>
      <c r="C319" s="308"/>
      <c r="D319" s="309"/>
      <c r="E319" s="309"/>
      <c r="F319" s="183"/>
      <c r="G319" s="56"/>
      <c r="H319" s="5"/>
    </row>
    <row r="320" spans="1:9" s="60" customFormat="1" ht="10.5" customHeight="1" x14ac:dyDescent="0.2">
      <c r="A320" s="24"/>
      <c r="B320" s="37" t="s">
        <v>468</v>
      </c>
      <c r="C320" s="308">
        <v>19210</v>
      </c>
      <c r="D320" s="309"/>
      <c r="E320" s="309"/>
      <c r="F320" s="183">
        <v>-0.45488081725312146</v>
      </c>
      <c r="G320" s="56"/>
      <c r="H320" s="5"/>
    </row>
    <row r="321" spans="1:9" s="60" customFormat="1" ht="10.5" customHeight="1" x14ac:dyDescent="0.2">
      <c r="A321" s="6"/>
      <c r="B321" s="35" t="s">
        <v>467</v>
      </c>
      <c r="C321" s="306">
        <v>19210</v>
      </c>
      <c r="D321" s="307"/>
      <c r="E321" s="307"/>
      <c r="F321" s="182">
        <v>-0.45488081725312146</v>
      </c>
      <c r="G321" s="59"/>
      <c r="H321" s="57"/>
      <c r="I321" s="57"/>
    </row>
    <row r="322" spans="1:9" s="57" customFormat="1" ht="9" x14ac:dyDescent="0.15">
      <c r="A322" s="24"/>
      <c r="B322" s="33"/>
      <c r="C322" s="308"/>
      <c r="D322" s="309"/>
      <c r="E322" s="309"/>
      <c r="F322" s="183"/>
      <c r="G322" s="59"/>
      <c r="H322" s="60"/>
      <c r="I322" s="60"/>
    </row>
    <row r="323" spans="1:9" s="60" customFormat="1" ht="13.5" customHeight="1" x14ac:dyDescent="0.2">
      <c r="A323" s="24"/>
      <c r="B323" s="31" t="s">
        <v>122</v>
      </c>
      <c r="C323" s="308"/>
      <c r="D323" s="309"/>
      <c r="E323" s="309"/>
      <c r="F323" s="183"/>
      <c r="G323" s="56"/>
    </row>
    <row r="324" spans="1:9" s="60" customFormat="1" ht="17.25" customHeight="1" x14ac:dyDescent="0.2">
      <c r="A324" s="6"/>
      <c r="B324" s="37" t="s">
        <v>144</v>
      </c>
      <c r="C324" s="306">
        <v>20.700000000000003</v>
      </c>
      <c r="D324" s="307"/>
      <c r="E324" s="307"/>
      <c r="F324" s="182">
        <v>-0.58699122106943336</v>
      </c>
      <c r="G324" s="56"/>
      <c r="H324" s="5"/>
      <c r="I324" s="57"/>
    </row>
    <row r="325" spans="1:9" s="57" customFormat="1" ht="10.5" customHeight="1" x14ac:dyDescent="0.2">
      <c r="A325" s="6"/>
      <c r="B325" s="37" t="s">
        <v>224</v>
      </c>
      <c r="C325" s="306">
        <v>3.57</v>
      </c>
      <c r="D325" s="307"/>
      <c r="E325" s="307"/>
      <c r="F325" s="182"/>
      <c r="G325" s="56"/>
      <c r="H325" s="5"/>
    </row>
    <row r="326" spans="1:9" s="57" customFormat="1" ht="10.5" customHeight="1" x14ac:dyDescent="0.2">
      <c r="A326" s="6"/>
      <c r="B326" s="37" t="s">
        <v>414</v>
      </c>
      <c r="C326" s="306"/>
      <c r="D326" s="307"/>
      <c r="E326" s="307"/>
      <c r="F326" s="182"/>
      <c r="G326" s="59"/>
      <c r="H326" s="5"/>
    </row>
    <row r="327" spans="1:9" s="60" customFormat="1" ht="10.5" customHeight="1" x14ac:dyDescent="0.2">
      <c r="A327" s="24"/>
      <c r="B327" s="35" t="s">
        <v>120</v>
      </c>
      <c r="C327" s="308">
        <v>24.270000000000003</v>
      </c>
      <c r="D327" s="309"/>
      <c r="E327" s="309"/>
      <c r="F327" s="183"/>
      <c r="G327" s="62"/>
      <c r="H327" s="5"/>
    </row>
    <row r="328" spans="1:9" s="57" customFormat="1" ht="12" x14ac:dyDescent="0.2">
      <c r="A328" s="61"/>
      <c r="B328" s="33"/>
      <c r="C328" s="308"/>
      <c r="D328" s="309"/>
      <c r="E328" s="309"/>
      <c r="F328" s="183"/>
      <c r="G328" s="62"/>
      <c r="H328" s="63"/>
      <c r="I328" s="63"/>
    </row>
    <row r="329" spans="1:9" s="63" customFormat="1" ht="14.25" customHeight="1" x14ac:dyDescent="0.2">
      <c r="A329" s="61"/>
      <c r="B329" s="31" t="s">
        <v>244</v>
      </c>
      <c r="C329" s="308"/>
      <c r="D329" s="309"/>
      <c r="E329" s="309"/>
      <c r="F329" s="183"/>
      <c r="G329" s="59"/>
    </row>
    <row r="330" spans="1:9" s="63" customFormat="1" ht="14.25" customHeight="1" x14ac:dyDescent="0.2">
      <c r="A330" s="24"/>
      <c r="B330" s="37" t="s">
        <v>144</v>
      </c>
      <c r="C330" s="306"/>
      <c r="D330" s="307"/>
      <c r="E330" s="307"/>
      <c r="F330" s="182"/>
      <c r="G330" s="59"/>
      <c r="H330" s="5"/>
      <c r="I330" s="60"/>
    </row>
    <row r="331" spans="1:9" s="60" customFormat="1" ht="11.25" customHeight="1" x14ac:dyDescent="0.2">
      <c r="A331" s="24"/>
      <c r="B331" s="37" t="s">
        <v>125</v>
      </c>
      <c r="C331" s="306">
        <v>19294.739999999994</v>
      </c>
      <c r="D331" s="307"/>
      <c r="E331" s="307">
        <v>131.10000000000002</v>
      </c>
      <c r="F331" s="182">
        <v>-0.19406553573957164</v>
      </c>
      <c r="G331" s="56"/>
      <c r="H331" s="5"/>
    </row>
    <row r="332" spans="1:9" s="60" customFormat="1" ht="11.25" customHeight="1" x14ac:dyDescent="0.2">
      <c r="A332" s="6"/>
      <c r="B332" s="37" t="s">
        <v>126</v>
      </c>
      <c r="C332" s="306">
        <v>182.85</v>
      </c>
      <c r="D332" s="307"/>
      <c r="E332" s="307"/>
      <c r="F332" s="182"/>
      <c r="G332" s="56"/>
      <c r="H332" s="5"/>
      <c r="I332" s="57"/>
    </row>
    <row r="333" spans="1:9" s="57" customFormat="1" ht="10.5" customHeight="1" x14ac:dyDescent="0.2">
      <c r="A333" s="6"/>
      <c r="B333" s="37" t="s">
        <v>127</v>
      </c>
      <c r="C333" s="306">
        <v>1476.5</v>
      </c>
      <c r="D333" s="307"/>
      <c r="E333" s="307"/>
      <c r="F333" s="182"/>
      <c r="G333" s="56"/>
      <c r="H333" s="5"/>
    </row>
    <row r="334" spans="1:9" s="57" customFormat="1" ht="10.5" customHeight="1" x14ac:dyDescent="0.2">
      <c r="A334" s="6"/>
      <c r="B334" s="37" t="s">
        <v>133</v>
      </c>
      <c r="C334" s="306">
        <v>2916.1200000000003</v>
      </c>
      <c r="D334" s="307"/>
      <c r="E334" s="307"/>
      <c r="F334" s="182">
        <v>-0.21571939185790989</v>
      </c>
      <c r="G334" s="56"/>
      <c r="H334" s="5"/>
    </row>
    <row r="335" spans="1:9" s="57" customFormat="1" ht="10.5" customHeight="1" x14ac:dyDescent="0.2">
      <c r="A335" s="6"/>
      <c r="B335" s="37" t="s">
        <v>134</v>
      </c>
      <c r="C335" s="306">
        <v>327.08</v>
      </c>
      <c r="D335" s="307"/>
      <c r="E335" s="307"/>
      <c r="F335" s="182">
        <v>8.5634625597450942E-2</v>
      </c>
      <c r="G335" s="56"/>
      <c r="H335" s="5"/>
    </row>
    <row r="336" spans="1:9" s="57" customFormat="1" ht="10.5" customHeight="1" x14ac:dyDescent="0.2">
      <c r="A336" s="6"/>
      <c r="B336" s="37" t="s">
        <v>24</v>
      </c>
      <c r="C336" s="306">
        <v>23263.33</v>
      </c>
      <c r="D336" s="307"/>
      <c r="E336" s="307"/>
      <c r="F336" s="182">
        <v>1.235805190312167E-2</v>
      </c>
      <c r="G336" s="56"/>
      <c r="H336" s="5"/>
    </row>
    <row r="337" spans="1:9" s="57" customFormat="1" ht="10.5" customHeight="1" x14ac:dyDescent="0.2">
      <c r="A337" s="6"/>
      <c r="B337" s="37" t="s">
        <v>138</v>
      </c>
      <c r="C337" s="306">
        <v>282.75</v>
      </c>
      <c r="D337" s="307"/>
      <c r="E337" s="307"/>
      <c r="F337" s="182"/>
      <c r="G337" s="56"/>
      <c r="H337" s="5"/>
    </row>
    <row r="338" spans="1:9" s="57" customFormat="1" ht="10.5" customHeight="1" x14ac:dyDescent="0.2">
      <c r="A338" s="6"/>
      <c r="B338" s="37" t="s">
        <v>34</v>
      </c>
      <c r="C338" s="306">
        <v>1002.35</v>
      </c>
      <c r="D338" s="307"/>
      <c r="E338" s="307"/>
      <c r="F338" s="182"/>
      <c r="G338" s="56"/>
      <c r="H338" s="5"/>
    </row>
    <row r="339" spans="1:9" s="57" customFormat="1" ht="10.5" customHeight="1" x14ac:dyDescent="0.2">
      <c r="A339" s="6"/>
      <c r="B339" s="37" t="s">
        <v>140</v>
      </c>
      <c r="C339" s="306"/>
      <c r="D339" s="307"/>
      <c r="E339" s="307"/>
      <c r="F339" s="182"/>
      <c r="G339" s="56"/>
      <c r="H339" s="5"/>
    </row>
    <row r="340" spans="1:9" s="57" customFormat="1" ht="10.5" customHeight="1" x14ac:dyDescent="0.2">
      <c r="A340" s="6"/>
      <c r="B340" s="37" t="s">
        <v>129</v>
      </c>
      <c r="C340" s="306">
        <v>6642.71</v>
      </c>
      <c r="D340" s="307"/>
      <c r="E340" s="307">
        <v>15</v>
      </c>
      <c r="F340" s="182">
        <v>-0.16173334309229492</v>
      </c>
      <c r="G340" s="56"/>
      <c r="H340" s="5"/>
    </row>
    <row r="341" spans="1:9" s="57" customFormat="1" ht="10.5" customHeight="1" x14ac:dyDescent="0.2">
      <c r="A341" s="6"/>
      <c r="B341" s="16" t="s">
        <v>427</v>
      </c>
      <c r="C341" s="306"/>
      <c r="D341" s="307"/>
      <c r="E341" s="307"/>
      <c r="F341" s="182"/>
      <c r="G341" s="56"/>
      <c r="H341" s="5"/>
    </row>
    <row r="342" spans="1:9" s="57" customFormat="1" ht="10.5" customHeight="1" x14ac:dyDescent="0.2">
      <c r="A342" s="6"/>
      <c r="B342" s="37" t="s">
        <v>179</v>
      </c>
      <c r="C342" s="306"/>
      <c r="D342" s="307"/>
      <c r="E342" s="307"/>
      <c r="F342" s="182"/>
      <c r="G342" s="56"/>
      <c r="H342" s="5"/>
    </row>
    <row r="343" spans="1:9" s="57" customFormat="1" ht="10.5" customHeight="1" x14ac:dyDescent="0.2">
      <c r="A343" s="6"/>
      <c r="B343" s="37" t="s">
        <v>130</v>
      </c>
      <c r="C343" s="306"/>
      <c r="D343" s="307"/>
      <c r="E343" s="307"/>
      <c r="F343" s="182"/>
      <c r="G343" s="56"/>
      <c r="H343" s="5"/>
    </row>
    <row r="344" spans="1:9" s="57" customFormat="1" ht="10.5" customHeight="1" x14ac:dyDescent="0.2">
      <c r="A344" s="6"/>
      <c r="B344" s="37" t="s">
        <v>468</v>
      </c>
      <c r="C344" s="306">
        <v>110</v>
      </c>
      <c r="D344" s="307"/>
      <c r="E344" s="307"/>
      <c r="F344" s="182">
        <v>-0.54166666666666674</v>
      </c>
      <c r="G344" s="56"/>
      <c r="H344" s="5"/>
    </row>
    <row r="345" spans="1:9" s="57" customFormat="1" ht="10.5" customHeight="1" x14ac:dyDescent="0.2">
      <c r="A345" s="6"/>
      <c r="B345" s="575" t="s">
        <v>460</v>
      </c>
      <c r="C345" s="306"/>
      <c r="D345" s="307"/>
      <c r="E345" s="307"/>
      <c r="F345" s="182"/>
      <c r="G345" s="56"/>
      <c r="H345" s="5"/>
    </row>
    <row r="346" spans="1:9" s="57" customFormat="1" ht="10.5" customHeight="1" x14ac:dyDescent="0.2">
      <c r="A346" s="6"/>
      <c r="B346" s="575" t="s">
        <v>490</v>
      </c>
      <c r="C346" s="306"/>
      <c r="D346" s="307"/>
      <c r="E346" s="307"/>
      <c r="F346" s="182"/>
      <c r="G346" s="56"/>
      <c r="H346" s="5"/>
    </row>
    <row r="347" spans="1:9" s="57" customFormat="1" ht="10.5" customHeight="1" x14ac:dyDescent="0.2">
      <c r="A347" s="6"/>
      <c r="B347" s="37" t="s">
        <v>280</v>
      </c>
      <c r="C347" s="308">
        <v>-1923.5</v>
      </c>
      <c r="D347" s="309"/>
      <c r="E347" s="309">
        <v>-3</v>
      </c>
      <c r="F347" s="183">
        <v>-0.14945832412115856</v>
      </c>
      <c r="G347" s="59"/>
    </row>
    <row r="348" spans="1:9" s="60" customFormat="1" ht="10.5" customHeight="1" x14ac:dyDescent="0.2">
      <c r="A348" s="24"/>
      <c r="B348" s="35" t="s">
        <v>246</v>
      </c>
      <c r="C348" s="308">
        <v>53586.929999999993</v>
      </c>
      <c r="D348" s="309"/>
      <c r="E348" s="309">
        <v>143.10000000000002</v>
      </c>
      <c r="F348" s="183">
        <v>-0.16478182396289243</v>
      </c>
      <c r="G348" s="56"/>
      <c r="H348" s="5"/>
    </row>
    <row r="349" spans="1:9" s="60" customFormat="1" ht="10.5" customHeight="1" x14ac:dyDescent="0.2">
      <c r="A349" s="6"/>
      <c r="B349" s="35" t="s">
        <v>8</v>
      </c>
      <c r="C349" s="306">
        <v>14049988.26999999</v>
      </c>
      <c r="D349" s="307">
        <v>60167.930000000022</v>
      </c>
      <c r="E349" s="307">
        <v>38029.5</v>
      </c>
      <c r="F349" s="182">
        <v>-1.3569158107631041E-2</v>
      </c>
      <c r="G349" s="59"/>
      <c r="H349" s="57"/>
      <c r="I349" s="57"/>
    </row>
    <row r="350" spans="1:9" s="57" customFormat="1" ht="9" hidden="1" x14ac:dyDescent="0.15">
      <c r="A350" s="24"/>
      <c r="B350" s="33"/>
      <c r="C350" s="308"/>
      <c r="D350" s="309"/>
      <c r="E350" s="309"/>
      <c r="F350" s="183"/>
      <c r="G350" s="59"/>
      <c r="H350" s="60"/>
      <c r="I350" s="60"/>
    </row>
    <row r="351" spans="1:9" s="60" customFormat="1" ht="13.5" customHeight="1" x14ac:dyDescent="0.2">
      <c r="A351" s="24"/>
      <c r="B351" s="31" t="s">
        <v>145</v>
      </c>
      <c r="C351" s="308"/>
      <c r="D351" s="309"/>
      <c r="E351" s="309"/>
      <c r="F351" s="183"/>
      <c r="G351" s="59"/>
    </row>
    <row r="352" spans="1:9" s="60" customFormat="1" ht="13.5" customHeight="1" x14ac:dyDescent="0.2">
      <c r="A352" s="24"/>
      <c r="B352" s="37" t="s">
        <v>146</v>
      </c>
      <c r="C352" s="306">
        <v>185794.09999999989</v>
      </c>
      <c r="D352" s="307">
        <v>68041.55</v>
      </c>
      <c r="E352" s="307">
        <v>726.3900000000001</v>
      </c>
      <c r="F352" s="182">
        <v>-8.8091043012547332E-2</v>
      </c>
      <c r="G352" s="59"/>
      <c r="H352" s="5"/>
    </row>
    <row r="353" spans="1:9" s="60" customFormat="1" ht="10.5" customHeight="1" x14ac:dyDescent="0.2">
      <c r="A353" s="24"/>
      <c r="B353" s="37" t="s">
        <v>442</v>
      </c>
      <c r="C353" s="306">
        <v>87.120000000000019</v>
      </c>
      <c r="D353" s="307">
        <v>15.120000000000001</v>
      </c>
      <c r="E353" s="307"/>
      <c r="F353" s="182">
        <v>-0.74830993239729582</v>
      </c>
      <c r="G353" s="59"/>
      <c r="H353" s="5"/>
    </row>
    <row r="354" spans="1:9" s="60" customFormat="1" ht="10.5" customHeight="1" x14ac:dyDescent="0.2">
      <c r="A354" s="24"/>
      <c r="B354" s="37" t="s">
        <v>147</v>
      </c>
      <c r="C354" s="306">
        <v>532.01999999999975</v>
      </c>
      <c r="D354" s="307">
        <v>156.15</v>
      </c>
      <c r="E354" s="307"/>
      <c r="F354" s="182">
        <v>-5.8471666725657401E-2</v>
      </c>
      <c r="G354" s="59"/>
      <c r="H354" s="5"/>
    </row>
    <row r="355" spans="1:9" s="60" customFormat="1" ht="10.5" customHeight="1" x14ac:dyDescent="0.2">
      <c r="A355" s="24"/>
      <c r="B355" s="37" t="s">
        <v>148</v>
      </c>
      <c r="C355" s="306">
        <v>3438.3699999999994</v>
      </c>
      <c r="D355" s="307">
        <v>821.84999999999877</v>
      </c>
      <c r="E355" s="307">
        <v>3.7800000000000002</v>
      </c>
      <c r="F355" s="182">
        <v>-7.1157659288233699E-2</v>
      </c>
      <c r="G355" s="59"/>
      <c r="H355" s="5"/>
    </row>
    <row r="356" spans="1:9" s="60" customFormat="1" ht="10.5" customHeight="1" x14ac:dyDescent="0.2">
      <c r="A356" s="24"/>
      <c r="B356" s="37" t="s">
        <v>125</v>
      </c>
      <c r="C356" s="306">
        <v>1576.5000000000005</v>
      </c>
      <c r="D356" s="307">
        <v>525.56000000000006</v>
      </c>
      <c r="E356" s="307">
        <v>6.08</v>
      </c>
      <c r="F356" s="182">
        <v>0.41282430434198192</v>
      </c>
      <c r="G356" s="59"/>
      <c r="H356" s="5"/>
    </row>
    <row r="357" spans="1:9" s="60" customFormat="1" ht="10.5" hidden="1" customHeight="1" x14ac:dyDescent="0.2">
      <c r="A357" s="24"/>
      <c r="B357" s="16"/>
      <c r="C357" s="306"/>
      <c r="D357" s="307"/>
      <c r="E357" s="307"/>
      <c r="F357" s="182"/>
      <c r="G357" s="59"/>
      <c r="H357" s="5"/>
    </row>
    <row r="358" spans="1:9" s="60" customFormat="1" ht="10.5" customHeight="1" x14ac:dyDescent="0.2">
      <c r="A358" s="24"/>
      <c r="B358" s="37" t="s">
        <v>149</v>
      </c>
      <c r="C358" s="306">
        <v>316.45999999999992</v>
      </c>
      <c r="D358" s="307"/>
      <c r="E358" s="307"/>
      <c r="F358" s="182">
        <v>0.1107757107757108</v>
      </c>
      <c r="G358" s="56"/>
      <c r="H358" s="5"/>
    </row>
    <row r="359" spans="1:9" s="60" customFormat="1" ht="10.5" customHeight="1" x14ac:dyDescent="0.2">
      <c r="A359" s="6"/>
      <c r="B359" s="37" t="s">
        <v>435</v>
      </c>
      <c r="C359" s="306"/>
      <c r="D359" s="307"/>
      <c r="E359" s="307"/>
      <c r="F359" s="182"/>
      <c r="G359" s="56"/>
      <c r="H359" s="5"/>
      <c r="I359" s="57"/>
    </row>
    <row r="360" spans="1:9" s="57" customFormat="1" ht="10.5" customHeight="1" x14ac:dyDescent="0.2">
      <c r="A360" s="6"/>
      <c r="B360" s="37" t="s">
        <v>281</v>
      </c>
      <c r="C360" s="306">
        <v>-9420</v>
      </c>
      <c r="D360" s="307">
        <v>-27</v>
      </c>
      <c r="E360" s="307">
        <v>-31</v>
      </c>
      <c r="F360" s="182">
        <v>-3.0764481942586741E-2</v>
      </c>
      <c r="G360" s="59"/>
      <c r="H360" s="5"/>
    </row>
    <row r="361" spans="1:9" s="57" customFormat="1" ht="10.5" customHeight="1" x14ac:dyDescent="0.2">
      <c r="A361" s="6"/>
      <c r="B361" s="575" t="s">
        <v>461</v>
      </c>
      <c r="C361" s="306"/>
      <c r="D361" s="307"/>
      <c r="E361" s="307"/>
      <c r="F361" s="182"/>
      <c r="G361" s="59"/>
      <c r="H361" s="5"/>
    </row>
    <row r="362" spans="1:9" s="57" customFormat="1" ht="10.5" hidden="1" customHeight="1" x14ac:dyDescent="0.2">
      <c r="A362" s="6"/>
      <c r="B362" s="579" t="s">
        <v>464</v>
      </c>
      <c r="C362" s="306"/>
      <c r="D362" s="307"/>
      <c r="E362" s="307"/>
      <c r="F362" s="182"/>
      <c r="G362" s="59"/>
      <c r="H362" s="5"/>
    </row>
    <row r="363" spans="1:9" s="60" customFormat="1" ht="10.5" customHeight="1" x14ac:dyDescent="0.2">
      <c r="A363" s="24"/>
      <c r="B363" s="41" t="s">
        <v>150</v>
      </c>
      <c r="C363" s="311">
        <v>182324.56999999989</v>
      </c>
      <c r="D363" s="312">
        <v>69533.23</v>
      </c>
      <c r="E363" s="312">
        <v>705.25</v>
      </c>
      <c r="F363" s="184">
        <v>-8.8544265408936562E-2</v>
      </c>
      <c r="G363" s="266"/>
      <c r="H363" s="5"/>
    </row>
    <row r="364" spans="1:9" s="60" customFormat="1" ht="10.5" customHeight="1" x14ac:dyDescent="0.15">
      <c r="A364" s="24"/>
      <c r="B364" s="265"/>
      <c r="C364" s="266"/>
      <c r="D364" s="266"/>
      <c r="E364" s="266"/>
      <c r="F364" s="266"/>
      <c r="G364" s="265"/>
      <c r="H364" s="267"/>
      <c r="I364" s="59"/>
    </row>
    <row r="365" spans="1:9" s="60" customFormat="1" ht="10.5" customHeight="1" x14ac:dyDescent="0.15">
      <c r="A365" s="24"/>
      <c r="B365" s="265" t="s">
        <v>238</v>
      </c>
      <c r="C365" s="265"/>
      <c r="D365" s="265"/>
      <c r="E365" s="265"/>
      <c r="F365" s="265"/>
      <c r="G365" s="265"/>
      <c r="H365" s="265"/>
      <c r="I365" s="59"/>
    </row>
    <row r="366" spans="1:9" s="60" customFormat="1" ht="9" x14ac:dyDescent="0.15">
      <c r="A366" s="24"/>
      <c r="B366" s="265" t="s">
        <v>249</v>
      </c>
      <c r="C366" s="265"/>
      <c r="D366" s="265"/>
      <c r="E366" s="265"/>
      <c r="F366" s="265"/>
      <c r="G366" s="265"/>
      <c r="H366" s="265"/>
      <c r="I366" s="59"/>
    </row>
    <row r="367" spans="1:9" s="60" customFormat="1" ht="10.5" customHeight="1" x14ac:dyDescent="0.15">
      <c r="A367" s="24"/>
      <c r="B367" s="265" t="s">
        <v>251</v>
      </c>
      <c r="C367" s="265"/>
      <c r="D367" s="265"/>
      <c r="E367" s="265"/>
      <c r="F367" s="265"/>
      <c r="G367" s="210"/>
      <c r="H367" s="265"/>
      <c r="I367" s="59"/>
    </row>
    <row r="368" spans="1:9" s="60" customFormat="1" ht="10.5" customHeight="1" x14ac:dyDescent="0.15">
      <c r="A368" s="24"/>
      <c r="B368" s="265" t="s">
        <v>376</v>
      </c>
      <c r="C368" s="210"/>
      <c r="D368" s="210"/>
      <c r="E368" s="210"/>
      <c r="F368" s="210"/>
      <c r="G368" s="210"/>
      <c r="H368" s="211"/>
      <c r="I368" s="59"/>
    </row>
    <row r="369" spans="1:9" s="60" customFormat="1" ht="10.5" customHeight="1" x14ac:dyDescent="0.2">
      <c r="A369" s="24"/>
      <c r="B369" s="265" t="s">
        <v>282</v>
      </c>
      <c r="C369" s="210"/>
      <c r="D369" s="210"/>
      <c r="E369" s="210"/>
      <c r="F369" s="210"/>
      <c r="G369" s="4"/>
      <c r="H369" s="211"/>
      <c r="I369" s="59"/>
    </row>
    <row r="370" spans="1:9" s="60" customFormat="1" ht="10.5" customHeight="1" x14ac:dyDescent="0.2">
      <c r="A370" s="6"/>
      <c r="B370" s="5"/>
      <c r="C370" s="3"/>
      <c r="D370" s="3"/>
      <c r="E370" s="3"/>
      <c r="F370" s="4"/>
      <c r="G370" s="8"/>
      <c r="H370" s="4"/>
      <c r="I370" s="51"/>
    </row>
    <row r="371" spans="1:9" ht="13.5" customHeight="1" x14ac:dyDescent="0.25">
      <c r="B371" s="7" t="s">
        <v>288</v>
      </c>
      <c r="C371" s="8"/>
      <c r="D371" s="8"/>
      <c r="E371" s="8"/>
      <c r="F371" s="8"/>
      <c r="H371" s="8"/>
      <c r="I371" s="8"/>
    </row>
    <row r="372" spans="1:9" ht="15" customHeight="1" x14ac:dyDescent="0.2">
      <c r="B372" s="9"/>
      <c r="C372" s="10" t="str">
        <f>$C$3</f>
        <v>PERIODE DU 1.1 AU 31.1.2024</v>
      </c>
      <c r="D372" s="11"/>
      <c r="G372" s="15"/>
    </row>
    <row r="373" spans="1:9" ht="9.75" customHeight="1" x14ac:dyDescent="0.2">
      <c r="B373" s="12" t="s">
        <v>173</v>
      </c>
      <c r="C373" s="13"/>
      <c r="D373" s="13"/>
      <c r="E373" s="13"/>
      <c r="F373" s="14"/>
      <c r="G373" s="23"/>
      <c r="H373" s="5"/>
      <c r="I373" s="5"/>
    </row>
    <row r="374" spans="1:9" ht="19.5" customHeight="1" x14ac:dyDescent="0.2">
      <c r="B374" s="16" t="s">
        <v>7</v>
      </c>
      <c r="C374" s="17" t="s">
        <v>6</v>
      </c>
      <c r="D374" s="219" t="s">
        <v>242</v>
      </c>
      <c r="E374" s="219" t="s">
        <v>237</v>
      </c>
      <c r="F374" s="19" t="str">
        <f>CUMUL_Maladie_mnt!$H$5</f>
        <v>PCAP</v>
      </c>
      <c r="G374" s="23"/>
      <c r="H374" s="5"/>
      <c r="I374" s="5"/>
    </row>
    <row r="375" spans="1:9" ht="13.5" customHeight="1" x14ac:dyDescent="0.2">
      <c r="B375" s="21"/>
      <c r="C375" s="44"/>
      <c r="D375" s="220"/>
      <c r="E375" s="220" t="s">
        <v>239</v>
      </c>
      <c r="F375" s="22" t="str">
        <f>CUMUL_Maladie_mnt!$H$6</f>
        <v>en %</v>
      </c>
      <c r="G375" s="56"/>
      <c r="H375" s="5"/>
      <c r="I375" s="5"/>
    </row>
    <row r="376" spans="1:9" ht="10.5" customHeight="1" x14ac:dyDescent="0.2">
      <c r="B376" s="31" t="s">
        <v>152</v>
      </c>
      <c r="C376" s="55"/>
      <c r="D376" s="225"/>
      <c r="E376" s="225"/>
      <c r="F376" s="182"/>
      <c r="G376" s="59"/>
      <c r="H376" s="57"/>
      <c r="I376" s="57"/>
    </row>
    <row r="377" spans="1:9" s="57" customFormat="1" x14ac:dyDescent="0.2">
      <c r="A377" s="24"/>
      <c r="B377" s="16" t="s">
        <v>12</v>
      </c>
      <c r="C377" s="308">
        <v>2173393.7799999975</v>
      </c>
      <c r="D377" s="309">
        <v>308.68</v>
      </c>
      <c r="E377" s="309">
        <v>6705.75</v>
      </c>
      <c r="F377" s="183">
        <v>-4.1198318306269854E-2</v>
      </c>
      <c r="G377" s="56"/>
      <c r="H377" s="60"/>
      <c r="I377" s="60"/>
    </row>
    <row r="378" spans="1:9" s="60" customFormat="1" ht="14.25" customHeight="1" x14ac:dyDescent="0.2">
      <c r="A378" s="6"/>
      <c r="B378" s="16" t="s">
        <v>10</v>
      </c>
      <c r="C378" s="306"/>
      <c r="D378" s="307"/>
      <c r="E378" s="307"/>
      <c r="F378" s="182"/>
      <c r="G378" s="56"/>
      <c r="H378" s="5"/>
      <c r="I378" s="57"/>
    </row>
    <row r="379" spans="1:9" s="57" customFormat="1" hidden="1" x14ac:dyDescent="0.2">
      <c r="A379" s="6"/>
      <c r="B379" s="16" t="s">
        <v>9</v>
      </c>
      <c r="C379" s="306"/>
      <c r="D379" s="307"/>
      <c r="E379" s="307"/>
      <c r="F379" s="182"/>
      <c r="G379" s="56"/>
      <c r="H379" s="5"/>
    </row>
    <row r="380" spans="1:9" s="57" customFormat="1" hidden="1" x14ac:dyDescent="0.2">
      <c r="A380" s="6"/>
      <c r="B380" s="16" t="s">
        <v>299</v>
      </c>
      <c r="C380" s="306"/>
      <c r="D380" s="307"/>
      <c r="E380" s="307"/>
      <c r="F380" s="182"/>
      <c r="G380" s="56"/>
      <c r="H380" s="5"/>
    </row>
    <row r="381" spans="1:9" s="57" customFormat="1" hidden="1" x14ac:dyDescent="0.2">
      <c r="A381" s="6"/>
      <c r="B381" s="16" t="s">
        <v>11</v>
      </c>
      <c r="C381" s="306"/>
      <c r="D381" s="307"/>
      <c r="E381" s="307"/>
      <c r="F381" s="182"/>
      <c r="G381" s="56"/>
      <c r="H381" s="5"/>
    </row>
    <row r="382" spans="1:9" s="57" customFormat="1" hidden="1" x14ac:dyDescent="0.2">
      <c r="A382" s="6"/>
      <c r="B382" s="16" t="s">
        <v>75</v>
      </c>
      <c r="C382" s="306"/>
      <c r="D382" s="307"/>
      <c r="E382" s="307"/>
      <c r="F382" s="182"/>
      <c r="G382" s="59"/>
      <c r="H382" s="5"/>
    </row>
    <row r="383" spans="1:9" s="57" customFormat="1" hidden="1" x14ac:dyDescent="0.2">
      <c r="A383" s="24"/>
      <c r="B383" s="16" t="s">
        <v>85</v>
      </c>
      <c r="C383" s="306">
        <v>23258.359999999997</v>
      </c>
      <c r="D383" s="313">
        <v>23258.359999999997</v>
      </c>
      <c r="E383" s="313"/>
      <c r="F383" s="185"/>
      <c r="G383" s="59"/>
      <c r="H383" s="5"/>
      <c r="I383" s="60"/>
    </row>
    <row r="384" spans="1:9" s="60" customFormat="1" x14ac:dyDescent="0.2">
      <c r="A384" s="24"/>
      <c r="B384" s="37" t="s">
        <v>25</v>
      </c>
      <c r="C384" s="306"/>
      <c r="D384" s="313"/>
      <c r="E384" s="313"/>
      <c r="F384" s="185"/>
      <c r="G384" s="56"/>
      <c r="H384" s="5"/>
    </row>
    <row r="385" spans="1:11" s="60" customFormat="1" x14ac:dyDescent="0.2">
      <c r="A385" s="6"/>
      <c r="B385" s="37" t="s">
        <v>48</v>
      </c>
      <c r="C385" s="306"/>
      <c r="D385" s="313"/>
      <c r="E385" s="313"/>
      <c r="F385" s="185"/>
      <c r="G385" s="66"/>
      <c r="H385" s="5"/>
      <c r="I385" s="57"/>
    </row>
    <row r="386" spans="1:11" s="57" customFormat="1" x14ac:dyDescent="0.2">
      <c r="A386" s="6"/>
      <c r="B386" s="37" t="s">
        <v>355</v>
      </c>
      <c r="C386" s="306">
        <v>10</v>
      </c>
      <c r="D386" s="307"/>
      <c r="E386" s="307"/>
      <c r="F386" s="182"/>
      <c r="G386" s="66"/>
      <c r="H386" s="5"/>
    </row>
    <row r="387" spans="1:11" s="57" customFormat="1" ht="10.5" customHeight="1" x14ac:dyDescent="0.2">
      <c r="A387" s="6"/>
      <c r="B387" s="37" t="s">
        <v>79</v>
      </c>
      <c r="C387" s="306">
        <v>3313.39</v>
      </c>
      <c r="D387" s="307"/>
      <c r="E387" s="307"/>
      <c r="F387" s="182">
        <v>0.65132818340393706</v>
      </c>
      <c r="G387" s="56"/>
      <c r="H387" s="5"/>
    </row>
    <row r="388" spans="1:11" s="57" customFormat="1" ht="10.5" customHeight="1" x14ac:dyDescent="0.2">
      <c r="A388" s="6"/>
      <c r="B388" s="16" t="s">
        <v>432</v>
      </c>
      <c r="C388" s="306">
        <v>204855.01000000525</v>
      </c>
      <c r="D388" s="313"/>
      <c r="E388" s="313">
        <v>433.8399999999998</v>
      </c>
      <c r="F388" s="185">
        <v>-2.9435044094830887E-2</v>
      </c>
      <c r="G388" s="59"/>
      <c r="H388" s="5"/>
    </row>
    <row r="389" spans="1:11" s="57" customFormat="1" ht="10.5" customHeight="1" x14ac:dyDescent="0.2">
      <c r="A389" s="6"/>
      <c r="B389" s="563" t="s">
        <v>440</v>
      </c>
      <c r="C389" s="306">
        <v>242.1</v>
      </c>
      <c r="D389" s="313"/>
      <c r="E389" s="313"/>
      <c r="F389" s="185">
        <v>0.69870895312938508</v>
      </c>
      <c r="G389" s="59"/>
      <c r="H389" s="5"/>
    </row>
    <row r="390" spans="1:11" s="57" customFormat="1" ht="13.5" customHeight="1" x14ac:dyDescent="0.2">
      <c r="A390" s="6"/>
      <c r="B390" s="574" t="s">
        <v>457</v>
      </c>
      <c r="C390" s="306"/>
      <c r="D390" s="313"/>
      <c r="E390" s="313"/>
      <c r="F390" s="185"/>
      <c r="G390" s="59"/>
      <c r="H390" s="5"/>
    </row>
    <row r="391" spans="1:11" s="57" customFormat="1" ht="10.5" customHeight="1" x14ac:dyDescent="0.2">
      <c r="A391" s="6"/>
      <c r="B391" s="574" t="s">
        <v>476</v>
      </c>
      <c r="C391" s="306">
        <v>5518.3599999999988</v>
      </c>
      <c r="D391" s="313"/>
      <c r="E391" s="313">
        <v>111.28</v>
      </c>
      <c r="F391" s="185">
        <v>-0.2082515524029247</v>
      </c>
      <c r="G391" s="59"/>
      <c r="H391" s="5"/>
    </row>
    <row r="392" spans="1:11" s="57" customFormat="1" ht="10.5" customHeight="1" x14ac:dyDescent="0.2">
      <c r="A392" s="6"/>
      <c r="B392" s="574" t="s">
        <v>495</v>
      </c>
      <c r="C392" s="306"/>
      <c r="D392" s="313"/>
      <c r="E392" s="313"/>
      <c r="F392" s="185"/>
      <c r="G392" s="59"/>
      <c r="H392" s="5"/>
    </row>
    <row r="393" spans="1:11" s="57" customFormat="1" ht="10.5" customHeight="1" x14ac:dyDescent="0.2">
      <c r="A393" s="24"/>
      <c r="B393" s="563" t="s">
        <v>445</v>
      </c>
      <c r="C393" s="306">
        <v>53.400000000000084</v>
      </c>
      <c r="D393" s="313"/>
      <c r="E393" s="313"/>
      <c r="F393" s="185">
        <v>-0.20298507462686521</v>
      </c>
      <c r="G393" s="59"/>
      <c r="H393" s="5"/>
    </row>
    <row r="394" spans="1:11" s="60" customFormat="1" ht="10.5" customHeight="1" x14ac:dyDescent="0.2">
      <c r="A394" s="6"/>
      <c r="B394" s="16" t="s">
        <v>280</v>
      </c>
      <c r="C394" s="306">
        <v>-237328.62000000046</v>
      </c>
      <c r="D394" s="313"/>
      <c r="E394" s="313">
        <v>-523.21</v>
      </c>
      <c r="F394" s="185">
        <v>-3.0267650218166908E-2</v>
      </c>
      <c r="G394" s="56"/>
      <c r="H394" s="5"/>
      <c r="J394" s="57"/>
      <c r="K394" s="57"/>
    </row>
    <row r="395" spans="1:11" s="57" customFormat="1" x14ac:dyDescent="0.2">
      <c r="A395" s="6"/>
      <c r="B395" s="29" t="s">
        <v>156</v>
      </c>
      <c r="C395" s="308">
        <v>2173315.7800000021</v>
      </c>
      <c r="D395" s="315">
        <v>23567.039999999997</v>
      </c>
      <c r="E395" s="315">
        <v>6727.66</v>
      </c>
      <c r="F395" s="186">
        <v>-5.8860265235094023E-2</v>
      </c>
      <c r="G395" s="59"/>
      <c r="J395" s="60"/>
      <c r="K395" s="60"/>
    </row>
    <row r="396" spans="1:11" s="57" customFormat="1" x14ac:dyDescent="0.2">
      <c r="A396" s="24"/>
      <c r="B396" s="29" t="s">
        <v>153</v>
      </c>
      <c r="C396" s="308">
        <v>810</v>
      </c>
      <c r="D396" s="315"/>
      <c r="E396" s="315"/>
      <c r="F396" s="186"/>
      <c r="G396" s="59"/>
      <c r="H396" s="28"/>
    </row>
    <row r="397" spans="1:11" s="60" customFormat="1" ht="15" customHeight="1" x14ac:dyDescent="0.2">
      <c r="A397" s="2"/>
      <c r="B397" s="31" t="s">
        <v>154</v>
      </c>
      <c r="C397" s="308"/>
      <c r="D397" s="315"/>
      <c r="E397" s="315"/>
      <c r="F397" s="186"/>
      <c r="G397" s="282"/>
      <c r="J397" s="57"/>
      <c r="K397" s="57"/>
    </row>
    <row r="398" spans="1:11" ht="17.25" customHeight="1" x14ac:dyDescent="0.2">
      <c r="A398" s="2"/>
      <c r="B398" s="272" t="s">
        <v>268</v>
      </c>
      <c r="C398" s="317"/>
      <c r="D398" s="318"/>
      <c r="E398" s="318"/>
      <c r="F398" s="281"/>
      <c r="G398" s="282"/>
      <c r="H398" s="283"/>
      <c r="I398" s="5"/>
      <c r="J398" s="60"/>
      <c r="K398" s="60"/>
    </row>
    <row r="399" spans="1:11" ht="10.5" customHeight="1" x14ac:dyDescent="0.2">
      <c r="A399" s="2"/>
      <c r="B399" s="67" t="s">
        <v>267</v>
      </c>
      <c r="C399" s="317">
        <v>1048864.7599999995</v>
      </c>
      <c r="D399" s="318"/>
      <c r="E399" s="318">
        <v>4686.34</v>
      </c>
      <c r="F399" s="281">
        <v>-1.2715863765311197E-2</v>
      </c>
      <c r="G399" s="282"/>
      <c r="H399" s="283"/>
      <c r="I399" s="5"/>
    </row>
    <row r="400" spans="1:11" ht="21" customHeight="1" x14ac:dyDescent="0.2">
      <c r="A400" s="2"/>
      <c r="B400" s="272" t="s">
        <v>266</v>
      </c>
      <c r="C400" s="317"/>
      <c r="D400" s="318"/>
      <c r="E400" s="318"/>
      <c r="F400" s="281"/>
      <c r="G400" s="282"/>
      <c r="H400" s="283"/>
      <c r="I400" s="5"/>
    </row>
    <row r="401" spans="1:11" ht="11.25" customHeight="1" x14ac:dyDescent="0.2">
      <c r="A401" s="54"/>
      <c r="B401" s="67" t="s">
        <v>257</v>
      </c>
      <c r="C401" s="317">
        <v>732275.24000000185</v>
      </c>
      <c r="D401" s="318"/>
      <c r="E401" s="318">
        <v>1111.18</v>
      </c>
      <c r="F401" s="281">
        <v>-3.9351225434671511E-2</v>
      </c>
      <c r="G401" s="282"/>
      <c r="H401" s="283"/>
      <c r="I401" s="5"/>
    </row>
    <row r="402" spans="1:11" s="28" customFormat="1" ht="10.5" customHeight="1" x14ac:dyDescent="0.2">
      <c r="A402" s="2"/>
      <c r="B402" s="16" t="s">
        <v>258</v>
      </c>
      <c r="C402" s="317">
        <v>85.829999999999984</v>
      </c>
      <c r="D402" s="318"/>
      <c r="E402" s="318"/>
      <c r="F402" s="281">
        <v>0.28123600537393689</v>
      </c>
      <c r="G402" s="282"/>
      <c r="H402" s="283"/>
      <c r="J402" s="5"/>
      <c r="K402" s="5"/>
    </row>
    <row r="403" spans="1:11" ht="10.5" customHeight="1" x14ac:dyDescent="0.2">
      <c r="A403" s="2"/>
      <c r="B403" s="67" t="s">
        <v>259</v>
      </c>
      <c r="C403" s="317">
        <v>8991.5</v>
      </c>
      <c r="D403" s="318"/>
      <c r="E403" s="318"/>
      <c r="F403" s="281">
        <v>0.15719827131322028</v>
      </c>
      <c r="G403" s="282"/>
      <c r="H403" s="283"/>
      <c r="I403" s="5"/>
      <c r="J403" s="28"/>
      <c r="K403" s="28"/>
    </row>
    <row r="404" spans="1:11" ht="10.5" customHeight="1" x14ac:dyDescent="0.2">
      <c r="A404" s="2"/>
      <c r="B404" s="67" t="s">
        <v>260</v>
      </c>
      <c r="C404" s="317"/>
      <c r="D404" s="318"/>
      <c r="E404" s="318"/>
      <c r="F404" s="281"/>
      <c r="G404" s="282"/>
      <c r="H404" s="283"/>
      <c r="I404" s="5"/>
    </row>
    <row r="405" spans="1:11" ht="10.5" customHeight="1" x14ac:dyDescent="0.2">
      <c r="A405" s="2"/>
      <c r="B405" s="67" t="s">
        <v>261</v>
      </c>
      <c r="C405" s="317">
        <v>2423.5100000000002</v>
      </c>
      <c r="D405" s="318"/>
      <c r="E405" s="318"/>
      <c r="F405" s="281">
        <v>0.57711805397385252</v>
      </c>
      <c r="G405" s="282"/>
      <c r="H405" s="283"/>
      <c r="I405" s="5"/>
    </row>
    <row r="406" spans="1:11" ht="10.5" customHeight="1" x14ac:dyDescent="0.2">
      <c r="A406" s="2"/>
      <c r="B406" s="67" t="s">
        <v>262</v>
      </c>
      <c r="C406" s="317">
        <v>142806.25000000003</v>
      </c>
      <c r="D406" s="318"/>
      <c r="E406" s="318">
        <v>867.66000000000008</v>
      </c>
      <c r="F406" s="281">
        <v>-1.8027686281553268E-2</v>
      </c>
      <c r="G406" s="284"/>
      <c r="H406" s="283"/>
      <c r="I406" s="5"/>
    </row>
    <row r="407" spans="1:11" ht="10.5" customHeight="1" x14ac:dyDescent="0.2">
      <c r="A407" s="2"/>
      <c r="B407" s="67" t="s">
        <v>264</v>
      </c>
      <c r="C407" s="317">
        <v>242124.06999999992</v>
      </c>
      <c r="D407" s="318"/>
      <c r="E407" s="318"/>
      <c r="F407" s="281">
        <v>-0.32620012254647579</v>
      </c>
      <c r="G407" s="282"/>
      <c r="H407" s="283"/>
      <c r="I407" s="5"/>
    </row>
    <row r="408" spans="1:11" ht="10.5" customHeight="1" x14ac:dyDescent="0.2">
      <c r="A408" s="2"/>
      <c r="B408" s="67" t="s">
        <v>263</v>
      </c>
      <c r="C408" s="317"/>
      <c r="D408" s="318"/>
      <c r="E408" s="318"/>
      <c r="F408" s="281"/>
      <c r="G408" s="282"/>
      <c r="H408" s="283"/>
      <c r="I408" s="5"/>
    </row>
    <row r="409" spans="1:11" ht="18.75" customHeight="1" x14ac:dyDescent="0.2">
      <c r="A409" s="2"/>
      <c r="B409" s="29" t="s">
        <v>265</v>
      </c>
      <c r="C409" s="317"/>
      <c r="D409" s="318"/>
      <c r="E409" s="318"/>
      <c r="F409" s="281"/>
      <c r="G409" s="282"/>
      <c r="H409" s="283"/>
      <c r="I409" s="5"/>
    </row>
    <row r="410" spans="1:11" ht="10.5" customHeight="1" x14ac:dyDescent="0.2">
      <c r="A410" s="2"/>
      <c r="B410" s="16" t="s">
        <v>269</v>
      </c>
      <c r="C410" s="317"/>
      <c r="D410" s="318"/>
      <c r="E410" s="318"/>
      <c r="F410" s="281"/>
      <c r="G410" s="282"/>
      <c r="H410" s="283"/>
      <c r="I410" s="5"/>
    </row>
    <row r="411" spans="1:11" ht="10.5" customHeight="1" x14ac:dyDescent="0.2">
      <c r="A411" s="2"/>
      <c r="B411" s="16" t="s">
        <v>270</v>
      </c>
      <c r="C411" s="317"/>
      <c r="D411" s="318"/>
      <c r="E411" s="318"/>
      <c r="F411" s="281"/>
      <c r="G411" s="282"/>
      <c r="H411" s="283"/>
      <c r="I411" s="5"/>
    </row>
    <row r="412" spans="1:11" ht="10.5" customHeight="1" x14ac:dyDescent="0.2">
      <c r="A412" s="2"/>
      <c r="B412" s="29" t="s">
        <v>271</v>
      </c>
      <c r="C412" s="317"/>
      <c r="D412" s="318"/>
      <c r="E412" s="318"/>
      <c r="F412" s="281"/>
      <c r="G412" s="282"/>
      <c r="H412" s="283"/>
      <c r="I412" s="5"/>
    </row>
    <row r="413" spans="1:11" ht="10.5" customHeight="1" x14ac:dyDescent="0.2">
      <c r="A413" s="2"/>
      <c r="B413" s="16" t="s">
        <v>272</v>
      </c>
      <c r="C413" s="317">
        <v>44124.32</v>
      </c>
      <c r="D413" s="318"/>
      <c r="E413" s="318"/>
      <c r="F413" s="281">
        <v>0.36384561864217879</v>
      </c>
      <c r="G413" s="282"/>
      <c r="H413" s="283"/>
      <c r="I413" s="5"/>
    </row>
    <row r="414" spans="1:11" ht="10.5" customHeight="1" x14ac:dyDescent="0.2">
      <c r="A414" s="2"/>
      <c r="B414" s="574" t="s">
        <v>458</v>
      </c>
      <c r="C414" s="317"/>
      <c r="D414" s="318"/>
      <c r="E414" s="318"/>
      <c r="F414" s="281"/>
      <c r="G414" s="282"/>
      <c r="H414" s="283"/>
      <c r="I414" s="5"/>
    </row>
    <row r="415" spans="1:11" ht="10.5" customHeight="1" x14ac:dyDescent="0.2">
      <c r="A415" s="2"/>
      <c r="B415" s="16" t="s">
        <v>86</v>
      </c>
      <c r="C415" s="317">
        <v>169385.79999999958</v>
      </c>
      <c r="D415" s="318"/>
      <c r="E415" s="318">
        <v>228.17</v>
      </c>
      <c r="F415" s="281">
        <v>0.11261274605401228</v>
      </c>
      <c r="G415" s="70"/>
      <c r="H415" s="283"/>
      <c r="I415" s="5"/>
    </row>
    <row r="416" spans="1:11" ht="13.5" customHeight="1" x14ac:dyDescent="0.2">
      <c r="A416" s="54"/>
      <c r="B416" s="29" t="s">
        <v>155</v>
      </c>
      <c r="C416" s="308">
        <v>2391081.2800000007</v>
      </c>
      <c r="D416" s="315"/>
      <c r="E416" s="315">
        <v>6893.35</v>
      </c>
      <c r="F416" s="186">
        <v>-5.2430139230017603E-2</v>
      </c>
      <c r="G416" s="69"/>
      <c r="H416" s="5"/>
      <c r="I416" s="28"/>
    </row>
    <row r="417" spans="1:9" s="28" customFormat="1" ht="10.5" hidden="1" customHeight="1" x14ac:dyDescent="0.2">
      <c r="A417" s="2"/>
      <c r="B417" s="29"/>
      <c r="C417" s="306"/>
      <c r="D417" s="313"/>
      <c r="E417" s="313"/>
      <c r="F417" s="185"/>
      <c r="G417" s="69"/>
      <c r="H417" s="5"/>
      <c r="I417" s="5"/>
    </row>
    <row r="418" spans="1:9" ht="9" hidden="1" customHeight="1" x14ac:dyDescent="0.2">
      <c r="A418" s="2"/>
      <c r="B418" s="29"/>
      <c r="C418" s="306"/>
      <c r="D418" s="313"/>
      <c r="E418" s="313"/>
      <c r="F418" s="185"/>
      <c r="G418" s="70"/>
      <c r="H418" s="5"/>
      <c r="I418" s="5"/>
    </row>
    <row r="419" spans="1:9" ht="8.25" hidden="1" customHeight="1" x14ac:dyDescent="0.2">
      <c r="A419" s="54"/>
      <c r="B419" s="52"/>
      <c r="C419" s="308"/>
      <c r="D419" s="315"/>
      <c r="E419" s="315"/>
      <c r="F419" s="186"/>
      <c r="G419" s="69"/>
      <c r="H419" s="28"/>
      <c r="I419" s="28"/>
    </row>
    <row r="420" spans="1:9" s="28" customFormat="1" ht="15" hidden="1" customHeight="1" x14ac:dyDescent="0.2">
      <c r="A420" s="2"/>
      <c r="B420" s="52"/>
      <c r="C420" s="306"/>
      <c r="D420" s="313"/>
      <c r="E420" s="313"/>
      <c r="F420" s="185"/>
      <c r="G420" s="69"/>
      <c r="H420" s="5"/>
      <c r="I420" s="5"/>
    </row>
    <row r="421" spans="1:9" ht="7.5" hidden="1" customHeight="1" x14ac:dyDescent="0.2">
      <c r="A421" s="2"/>
      <c r="B421" s="52"/>
      <c r="C421" s="306"/>
      <c r="D421" s="313"/>
      <c r="E421" s="313"/>
      <c r="F421" s="185"/>
      <c r="G421" s="69"/>
      <c r="H421" s="5"/>
      <c r="I421" s="5"/>
    </row>
    <row r="422" spans="1:9" ht="9.75" hidden="1" customHeight="1" x14ac:dyDescent="0.2">
      <c r="A422" s="2"/>
      <c r="B422" s="29"/>
      <c r="C422" s="306"/>
      <c r="D422" s="313"/>
      <c r="E422" s="313"/>
      <c r="F422" s="185"/>
      <c r="G422" s="70"/>
      <c r="H422" s="5"/>
      <c r="I422" s="5"/>
    </row>
    <row r="423" spans="1:9" ht="18" customHeight="1" x14ac:dyDescent="0.2">
      <c r="A423" s="2"/>
      <c r="B423" s="273" t="s">
        <v>43</v>
      </c>
      <c r="C423" s="308">
        <v>48474.430000000008</v>
      </c>
      <c r="D423" s="315"/>
      <c r="E423" s="315">
        <v>1093.8</v>
      </c>
      <c r="F423" s="186">
        <v>0.42699443031416351</v>
      </c>
      <c r="G423" s="69"/>
      <c r="H423" s="5"/>
      <c r="I423" s="5"/>
    </row>
    <row r="424" spans="1:9" ht="13.5" customHeight="1" x14ac:dyDescent="0.2">
      <c r="A424" s="54"/>
      <c r="B424" s="74" t="s">
        <v>162</v>
      </c>
      <c r="C424" s="308"/>
      <c r="D424" s="315"/>
      <c r="E424" s="315"/>
      <c r="F424" s="186"/>
      <c r="G424" s="69"/>
      <c r="H424" s="28"/>
      <c r="I424" s="28"/>
    </row>
    <row r="425" spans="1:9" s="28" customFormat="1" ht="10.5" customHeight="1" x14ac:dyDescent="0.2">
      <c r="A425" s="2"/>
      <c r="B425" s="37" t="s">
        <v>20</v>
      </c>
      <c r="C425" s="306">
        <v>22107.440000000002</v>
      </c>
      <c r="D425" s="313"/>
      <c r="E425" s="313">
        <v>59.5</v>
      </c>
      <c r="F425" s="185">
        <v>-0.53503362615655647</v>
      </c>
      <c r="G425" s="69"/>
      <c r="H425" s="5"/>
      <c r="I425" s="5"/>
    </row>
    <row r="426" spans="1:9" ht="10.5" customHeight="1" x14ac:dyDescent="0.2">
      <c r="A426" s="2"/>
      <c r="B426" s="75" t="s">
        <v>159</v>
      </c>
      <c r="C426" s="306">
        <v>1019096.2800000007</v>
      </c>
      <c r="D426" s="313"/>
      <c r="E426" s="313">
        <v>8498.4399999999987</v>
      </c>
      <c r="F426" s="185">
        <v>0.11252205511247637</v>
      </c>
      <c r="G426" s="69"/>
      <c r="H426" s="5"/>
      <c r="I426" s="5"/>
    </row>
    <row r="427" spans="1:9" ht="10.5" customHeight="1" x14ac:dyDescent="0.2">
      <c r="A427" s="2"/>
      <c r="B427" s="75" t="s">
        <v>26</v>
      </c>
      <c r="C427" s="306">
        <v>974799.57999999984</v>
      </c>
      <c r="D427" s="313"/>
      <c r="E427" s="313">
        <v>1738.66</v>
      </c>
      <c r="F427" s="185">
        <v>1.2878451655226497E-2</v>
      </c>
      <c r="G427" s="69"/>
      <c r="H427" s="5"/>
      <c r="I427" s="5"/>
    </row>
    <row r="428" spans="1:9" ht="10.5" customHeight="1" x14ac:dyDescent="0.2">
      <c r="A428" s="2"/>
      <c r="B428" s="75" t="s">
        <v>27</v>
      </c>
      <c r="C428" s="306">
        <v>2867907.2999999989</v>
      </c>
      <c r="D428" s="313"/>
      <c r="E428" s="313">
        <v>6991.34</v>
      </c>
      <c r="F428" s="185">
        <v>8.1730781743148295E-2</v>
      </c>
      <c r="G428" s="69"/>
      <c r="H428" s="5"/>
      <c r="I428" s="5"/>
    </row>
    <row r="429" spans="1:9" ht="10.5" customHeight="1" x14ac:dyDescent="0.2">
      <c r="A429" s="2"/>
      <c r="B429" s="75" t="s">
        <v>274</v>
      </c>
      <c r="C429" s="306">
        <v>153965.42000000001</v>
      </c>
      <c r="D429" s="313"/>
      <c r="E429" s="313">
        <v>350.7</v>
      </c>
      <c r="F429" s="185">
        <v>6.758106337620573E-2</v>
      </c>
      <c r="G429" s="69"/>
      <c r="H429" s="5"/>
      <c r="I429" s="5"/>
    </row>
    <row r="430" spans="1:9" ht="10.5" customHeight="1" x14ac:dyDescent="0.2">
      <c r="A430" s="2"/>
      <c r="B430" s="75" t="s">
        <v>273</v>
      </c>
      <c r="C430" s="306"/>
      <c r="D430" s="313"/>
      <c r="E430" s="313"/>
      <c r="F430" s="185"/>
      <c r="G430" s="69"/>
      <c r="H430" s="5"/>
      <c r="I430" s="5"/>
    </row>
    <row r="431" spans="1:9" ht="10.5" hidden="1" customHeight="1" x14ac:dyDescent="0.2">
      <c r="A431" s="2"/>
      <c r="B431" s="75" t="s">
        <v>49</v>
      </c>
      <c r="C431" s="306">
        <v>24421</v>
      </c>
      <c r="D431" s="313"/>
      <c r="E431" s="313"/>
      <c r="F431" s="185">
        <v>-0.62063923865009007</v>
      </c>
      <c r="G431" s="69"/>
      <c r="H431" s="5"/>
      <c r="I431" s="5"/>
    </row>
    <row r="432" spans="1:9" hidden="1" x14ac:dyDescent="0.2">
      <c r="A432" s="2"/>
      <c r="B432" s="37" t="s">
        <v>50</v>
      </c>
      <c r="C432" s="306"/>
      <c r="D432" s="313"/>
      <c r="E432" s="313"/>
      <c r="F432" s="185"/>
      <c r="G432" s="69"/>
      <c r="H432" s="5"/>
      <c r="I432" s="5"/>
    </row>
    <row r="433" spans="1:10" x14ac:dyDescent="0.2">
      <c r="A433" s="2"/>
      <c r="B433" s="574" t="s">
        <v>459</v>
      </c>
      <c r="C433" s="306"/>
      <c r="D433" s="313"/>
      <c r="E433" s="313"/>
      <c r="F433" s="185"/>
      <c r="G433" s="69"/>
      <c r="H433" s="5"/>
      <c r="I433" s="5"/>
    </row>
    <row r="434" spans="1:10" ht="10.5" customHeight="1" x14ac:dyDescent="0.2">
      <c r="A434" s="2"/>
      <c r="B434" s="75" t="s">
        <v>28</v>
      </c>
      <c r="C434" s="306">
        <v>22425.349999999995</v>
      </c>
      <c r="D434" s="313"/>
      <c r="E434" s="313">
        <v>194.9</v>
      </c>
      <c r="F434" s="185">
        <v>0.50243434112666385</v>
      </c>
      <c r="G434" s="69"/>
      <c r="H434" s="5"/>
      <c r="I434" s="5"/>
    </row>
    <row r="435" spans="1:10" ht="10.5" customHeight="1" x14ac:dyDescent="0.2">
      <c r="A435" s="2"/>
      <c r="B435" s="37" t="s">
        <v>280</v>
      </c>
      <c r="C435" s="306">
        <v>-82786.079999999987</v>
      </c>
      <c r="D435" s="313"/>
      <c r="E435" s="313">
        <v>-234.5</v>
      </c>
      <c r="F435" s="185">
        <v>7.2547634369219516E-2</v>
      </c>
      <c r="G435" s="70"/>
      <c r="H435" s="5"/>
      <c r="I435" s="5"/>
    </row>
    <row r="436" spans="1:10" ht="10.5" customHeight="1" x14ac:dyDescent="0.2">
      <c r="A436" s="54"/>
      <c r="B436" s="35" t="s">
        <v>160</v>
      </c>
      <c r="C436" s="308">
        <v>5001936.29</v>
      </c>
      <c r="D436" s="315"/>
      <c r="E436" s="315">
        <v>17599.04</v>
      </c>
      <c r="F436" s="186">
        <v>5.8940608011218254E-2</v>
      </c>
      <c r="G436" s="69"/>
      <c r="H436" s="5"/>
      <c r="I436" s="28"/>
    </row>
    <row r="437" spans="1:10" ht="17.25" customHeight="1" x14ac:dyDescent="0.2">
      <c r="A437" s="2"/>
      <c r="B437" s="76" t="s">
        <v>33</v>
      </c>
      <c r="C437" s="306"/>
      <c r="D437" s="313"/>
      <c r="E437" s="313"/>
      <c r="F437" s="185"/>
      <c r="G437" s="69"/>
      <c r="H437" s="5"/>
      <c r="I437" s="5"/>
    </row>
    <row r="438" spans="1:10" ht="10.5" customHeight="1" x14ac:dyDescent="0.2">
      <c r="A438" s="2"/>
      <c r="B438" s="76" t="s">
        <v>492</v>
      </c>
      <c r="C438" s="306"/>
      <c r="D438" s="313"/>
      <c r="E438" s="313"/>
      <c r="F438" s="185"/>
      <c r="G438" s="69"/>
      <c r="H438" s="5"/>
      <c r="I438" s="5"/>
    </row>
    <row r="439" spans="1:10" ht="10.5" customHeight="1" x14ac:dyDescent="0.2">
      <c r="A439" s="2"/>
      <c r="B439" s="76" t="s">
        <v>477</v>
      </c>
      <c r="C439" s="306"/>
      <c r="D439" s="313"/>
      <c r="E439" s="313"/>
      <c r="F439" s="185"/>
      <c r="G439" s="69"/>
      <c r="H439" s="5"/>
      <c r="I439" s="5"/>
    </row>
    <row r="440" spans="1:10" ht="10.5" customHeight="1" x14ac:dyDescent="0.2">
      <c r="A440" s="2"/>
      <c r="B440" s="76" t="s">
        <v>494</v>
      </c>
      <c r="C440" s="306">
        <v>-15.6995</v>
      </c>
      <c r="D440" s="313"/>
      <c r="E440" s="313"/>
      <c r="F440" s="185"/>
      <c r="G440" s="69"/>
      <c r="H440" s="5"/>
      <c r="I440" s="5"/>
    </row>
    <row r="441" spans="1:10" ht="10.5" customHeight="1" x14ac:dyDescent="0.2">
      <c r="A441" s="2"/>
      <c r="B441" s="76" t="s">
        <v>480</v>
      </c>
      <c r="C441" s="306"/>
      <c r="D441" s="313"/>
      <c r="E441" s="313"/>
      <c r="F441" s="185"/>
      <c r="G441" s="79"/>
      <c r="H441" s="5"/>
      <c r="I441" s="5"/>
    </row>
    <row r="442" spans="1:10" ht="10.5" customHeight="1" x14ac:dyDescent="0.2">
      <c r="A442" s="2"/>
      <c r="B442" s="76" t="s">
        <v>496</v>
      </c>
      <c r="C442" s="306"/>
      <c r="D442" s="313"/>
      <c r="E442" s="313"/>
      <c r="F442" s="185"/>
      <c r="G442" s="79"/>
      <c r="H442" s="5"/>
      <c r="I442" s="5"/>
    </row>
    <row r="443" spans="1:10" ht="13.5" customHeight="1" x14ac:dyDescent="0.2">
      <c r="A443" s="77"/>
      <c r="B443" s="73" t="s">
        <v>158</v>
      </c>
      <c r="C443" s="308">
        <v>143324.72999999995</v>
      </c>
      <c r="D443" s="315"/>
      <c r="E443" s="315"/>
      <c r="F443" s="186">
        <v>4.934711926309121E-2</v>
      </c>
      <c r="G443" s="69"/>
      <c r="H443" s="5"/>
      <c r="I443" s="80"/>
    </row>
    <row r="444" spans="1:10" s="80" customFormat="1" ht="12.75" x14ac:dyDescent="0.2">
      <c r="A444" s="2"/>
      <c r="B444" s="78" t="s">
        <v>161</v>
      </c>
      <c r="C444" s="306">
        <v>5193719.7504999992</v>
      </c>
      <c r="D444" s="313"/>
      <c r="E444" s="313">
        <v>18692.84</v>
      </c>
      <c r="F444" s="185">
        <v>6.0268912484759074E-2</v>
      </c>
      <c r="G444" s="69"/>
      <c r="H444" s="5"/>
      <c r="I444" s="5"/>
    </row>
    <row r="445" spans="1:10" ht="10.5" hidden="1" customHeight="1" x14ac:dyDescent="0.2">
      <c r="A445" s="2"/>
      <c r="B445" s="76" t="s">
        <v>80</v>
      </c>
      <c r="C445" s="306"/>
      <c r="D445" s="313"/>
      <c r="E445" s="313"/>
      <c r="F445" s="185"/>
      <c r="G445" s="69"/>
      <c r="H445" s="5"/>
      <c r="I445" s="5"/>
      <c r="J445" s="83"/>
    </row>
    <row r="446" spans="1:10" hidden="1" x14ac:dyDescent="0.2">
      <c r="A446" s="2"/>
      <c r="B446" s="76" t="s">
        <v>81</v>
      </c>
      <c r="C446" s="306"/>
      <c r="D446" s="313"/>
      <c r="E446" s="313"/>
      <c r="F446" s="185"/>
      <c r="G446" s="69"/>
      <c r="H446" s="5"/>
      <c r="I446" s="5"/>
    </row>
    <row r="447" spans="1:10" x14ac:dyDescent="0.2">
      <c r="A447" s="2"/>
      <c r="B447" s="76" t="s">
        <v>78</v>
      </c>
      <c r="C447" s="306">
        <v>70756961.710000008</v>
      </c>
      <c r="D447" s="313"/>
      <c r="E447" s="313"/>
      <c r="F447" s="185">
        <v>7.4928955493359206E-2</v>
      </c>
      <c r="G447" s="69"/>
      <c r="H447" s="5"/>
      <c r="I447" s="5"/>
    </row>
    <row r="448" spans="1:10" x14ac:dyDescent="0.2">
      <c r="A448" s="2"/>
      <c r="B448" s="76" t="s">
        <v>76</v>
      </c>
      <c r="C448" s="306">
        <v>341185023.27000052</v>
      </c>
      <c r="D448" s="313"/>
      <c r="E448" s="313"/>
      <c r="F448" s="185">
        <v>0.15288252456022633</v>
      </c>
      <c r="G448" s="69"/>
      <c r="H448" s="5"/>
      <c r="I448" s="5"/>
    </row>
    <row r="449" spans="1:10" x14ac:dyDescent="0.2">
      <c r="A449" s="2"/>
      <c r="B449" s="76" t="s">
        <v>77</v>
      </c>
      <c r="C449" s="306"/>
      <c r="D449" s="313"/>
      <c r="E449" s="313"/>
      <c r="F449" s="185"/>
      <c r="G449" s="69"/>
      <c r="H449" s="5"/>
      <c r="I449" s="5"/>
    </row>
    <row r="450" spans="1:10" ht="12" x14ac:dyDescent="0.2">
      <c r="A450" s="2"/>
      <c r="B450" s="83" t="s">
        <v>276</v>
      </c>
      <c r="C450" s="308">
        <v>411941984.9800005</v>
      </c>
      <c r="D450" s="315"/>
      <c r="E450" s="315"/>
      <c r="F450" s="186">
        <v>0.13868392053144651</v>
      </c>
      <c r="G450" s="70"/>
      <c r="H450" s="5"/>
      <c r="I450" s="5"/>
    </row>
    <row r="451" spans="1:10" ht="12.75" x14ac:dyDescent="0.2">
      <c r="A451" s="54"/>
      <c r="B451" s="52" t="s">
        <v>157</v>
      </c>
      <c r="C451" s="308">
        <v>435933224.6305005</v>
      </c>
      <c r="D451" s="315">
        <v>23567.039999999997</v>
      </c>
      <c r="E451" s="315">
        <v>71048.599999999991</v>
      </c>
      <c r="F451" s="186">
        <v>0.12952258264735428</v>
      </c>
      <c r="G451" s="69"/>
      <c r="H451" s="5"/>
      <c r="I451" s="28"/>
    </row>
    <row r="452" spans="1:10" ht="10.5" customHeight="1" x14ac:dyDescent="0.2">
      <c r="A452" s="2"/>
      <c r="B452" s="167" t="s">
        <v>181</v>
      </c>
      <c r="C452" s="319"/>
      <c r="D452" s="320"/>
      <c r="E452" s="320"/>
      <c r="F452" s="240"/>
      <c r="G452" s="69"/>
      <c r="H452" s="5"/>
      <c r="I452" s="5"/>
    </row>
    <row r="453" spans="1:10" ht="10.5" customHeight="1" x14ac:dyDescent="0.2">
      <c r="A453" s="2"/>
      <c r="B453" s="168" t="s">
        <v>182</v>
      </c>
      <c r="C453" s="321"/>
      <c r="D453" s="322"/>
      <c r="E453" s="322"/>
      <c r="F453" s="194"/>
      <c r="G453" s="70"/>
      <c r="H453" s="5"/>
      <c r="I453" s="5"/>
    </row>
    <row r="454" spans="1:10" s="28" customFormat="1" ht="21.75" customHeight="1" x14ac:dyDescent="0.2">
      <c r="A454" s="54"/>
      <c r="B454" s="212" t="s">
        <v>31</v>
      </c>
      <c r="C454" s="431">
        <v>451992619.97050053</v>
      </c>
      <c r="D454" s="432"/>
      <c r="E454" s="432">
        <v>91241.839999999967</v>
      </c>
      <c r="F454" s="433">
        <v>0.12579381844969606</v>
      </c>
      <c r="G454" s="424"/>
      <c r="H454" s="5"/>
    </row>
    <row r="455" spans="1:10" s="28" customFormat="1" ht="21.75" hidden="1" customHeight="1" x14ac:dyDescent="0.2">
      <c r="A455" s="54"/>
      <c r="B455" s="76" t="s">
        <v>13</v>
      </c>
      <c r="C455" s="274"/>
      <c r="D455" s="276"/>
      <c r="E455" s="241"/>
      <c r="F455" s="425"/>
      <c r="G455" s="424"/>
      <c r="H455" s="211"/>
      <c r="I455" s="70"/>
    </row>
    <row r="456" spans="1:10" s="28" customFormat="1" hidden="1" x14ac:dyDescent="0.2">
      <c r="A456" s="54"/>
      <c r="B456" s="76" t="s">
        <v>14</v>
      </c>
      <c r="C456" s="275"/>
      <c r="D456" s="65"/>
      <c r="E456" s="241"/>
      <c r="F456" s="425"/>
      <c r="G456" s="210"/>
      <c r="H456" s="211"/>
      <c r="I456" s="70"/>
      <c r="J456" s="5"/>
    </row>
    <row r="457" spans="1:10" s="28" customFormat="1" ht="12" hidden="1" x14ac:dyDescent="0.2">
      <c r="A457" s="54"/>
      <c r="B457" s="229" t="s">
        <v>248</v>
      </c>
      <c r="C457" s="241"/>
      <c r="D457" s="241"/>
      <c r="E457" s="241"/>
      <c r="F457" s="241"/>
      <c r="G457" s="213"/>
      <c r="H457" s="211"/>
      <c r="I457" s="70"/>
      <c r="J457" s="5"/>
    </row>
    <row r="458" spans="1:10" s="28" customFormat="1" ht="21.75" customHeight="1" x14ac:dyDescent="0.2">
      <c r="A458" s="54"/>
      <c r="B458" s="265" t="s">
        <v>238</v>
      </c>
      <c r="C458" s="213"/>
      <c r="D458" s="213"/>
      <c r="E458" s="213"/>
      <c r="F458" s="213"/>
      <c r="G458" s="213"/>
      <c r="H458" s="214"/>
      <c r="I458" s="70"/>
      <c r="J458" s="5"/>
    </row>
    <row r="459" spans="1:10" s="28" customFormat="1" x14ac:dyDescent="0.2">
      <c r="A459" s="54"/>
      <c r="B459" s="265" t="s">
        <v>251</v>
      </c>
      <c r="C459" s="213"/>
      <c r="D459" s="213"/>
      <c r="E459" s="213"/>
      <c r="F459" s="213"/>
      <c r="G459" s="213"/>
      <c r="H459" s="214"/>
      <c r="I459" s="70"/>
    </row>
    <row r="460" spans="1:10" s="28" customFormat="1" x14ac:dyDescent="0.2">
      <c r="A460" s="54"/>
      <c r="B460" s="265" t="s">
        <v>376</v>
      </c>
      <c r="C460" s="213"/>
      <c r="D460" s="213"/>
      <c r="E460" s="213"/>
      <c r="F460" s="213"/>
      <c r="G460" s="213"/>
      <c r="H460" s="214"/>
      <c r="I460" s="70"/>
    </row>
    <row r="461" spans="1:10" s="28" customFormat="1" x14ac:dyDescent="0.2">
      <c r="A461" s="54"/>
      <c r="B461" s="265" t="s">
        <v>282</v>
      </c>
      <c r="C461" s="213"/>
      <c r="D461" s="213"/>
      <c r="E461" s="213"/>
      <c r="F461" s="213"/>
      <c r="G461" s="213"/>
      <c r="H461" s="214"/>
      <c r="I461" s="70"/>
    </row>
    <row r="462" spans="1:10" s="28" customFormat="1" x14ac:dyDescent="0.2">
      <c r="A462" s="54"/>
      <c r="B462" s="265"/>
      <c r="C462" s="213"/>
      <c r="D462" s="213"/>
      <c r="E462" s="213"/>
      <c r="F462" s="213"/>
      <c r="G462" s="5"/>
      <c r="H462" s="214"/>
      <c r="I462" s="70"/>
    </row>
    <row r="463" spans="1:10" s="28" customFormat="1" x14ac:dyDescent="0.2">
      <c r="A463" s="6"/>
      <c r="B463" s="43"/>
      <c r="C463" s="85"/>
      <c r="D463" s="85"/>
      <c r="E463" s="86"/>
      <c r="F463" s="5"/>
      <c r="G463" s="8"/>
      <c r="H463" s="5"/>
      <c r="I463" s="85"/>
    </row>
    <row r="464" spans="1:10" ht="16.5" customHeight="1" x14ac:dyDescent="0.25">
      <c r="B464" s="7" t="s">
        <v>288</v>
      </c>
      <c r="C464" s="8"/>
      <c r="D464" s="8"/>
      <c r="E464" s="8"/>
      <c r="F464" s="8"/>
      <c r="H464" s="8"/>
      <c r="I464" s="8"/>
    </row>
    <row r="465" spans="1:10" x14ac:dyDescent="0.2">
      <c r="B465" s="9"/>
      <c r="C465" s="10" t="str">
        <f>$C$3</f>
        <v>PERIODE DU 1.1 AU 31.1.2024</v>
      </c>
      <c r="D465" s="11"/>
      <c r="G465" s="15"/>
    </row>
    <row r="466" spans="1:10" ht="12.75" x14ac:dyDescent="0.2">
      <c r="B466" s="12" t="str">
        <f>B373</f>
        <v xml:space="preserve">             V - ASSURANCE ACCIDENTS DU TRAVAIL : DEPENSES en milliers d'euros</v>
      </c>
      <c r="C466" s="13"/>
      <c r="D466" s="13"/>
      <c r="E466" s="13"/>
      <c r="F466" s="14"/>
      <c r="G466" s="814"/>
      <c r="H466" s="15"/>
      <c r="I466" s="15"/>
    </row>
    <row r="467" spans="1:10" ht="19.5" customHeight="1" x14ac:dyDescent="0.2">
      <c r="B467" s="626"/>
      <c r="C467" s="663"/>
      <c r="D467" s="87"/>
      <c r="E467" s="815" t="s">
        <v>6</v>
      </c>
      <c r="F467" s="339" t="str">
        <f>CUMUL_Maladie_mnt!$H$5</f>
        <v>PCAP</v>
      </c>
      <c r="G467" s="199"/>
      <c r="H467" s="89"/>
      <c r="I467" s="20"/>
    </row>
    <row r="468" spans="1:10" ht="12.75" x14ac:dyDescent="0.2">
      <c r="B468" s="674" t="s">
        <v>29</v>
      </c>
      <c r="C468" s="675"/>
      <c r="D468" s="90"/>
      <c r="E468" s="301"/>
      <c r="F468" s="239"/>
      <c r="G468" s="199"/>
      <c r="H468" s="90"/>
      <c r="I468" s="20"/>
    </row>
    <row r="469" spans="1:10" ht="12.75" customHeight="1" x14ac:dyDescent="0.2">
      <c r="B469" s="647"/>
      <c r="C469" s="669"/>
      <c r="D469" s="90"/>
      <c r="E469" s="301"/>
      <c r="F469" s="239"/>
      <c r="G469" s="200"/>
      <c r="H469" s="90"/>
      <c r="I469" s="20"/>
    </row>
    <row r="470" spans="1:10" ht="12.75" customHeight="1" x14ac:dyDescent="0.2">
      <c r="A470" s="91"/>
      <c r="B470" s="649" t="s">
        <v>74</v>
      </c>
      <c r="C470" s="672"/>
      <c r="D470" s="93"/>
      <c r="E470" s="303"/>
      <c r="F470" s="237"/>
      <c r="G470" s="199"/>
      <c r="H470" s="93"/>
      <c r="I470" s="94"/>
    </row>
    <row r="471" spans="1:10" s="95" customFormat="1" ht="12.75" customHeight="1" x14ac:dyDescent="0.2">
      <c r="A471" s="6"/>
      <c r="B471" s="647"/>
      <c r="C471" s="669"/>
      <c r="D471" s="90"/>
      <c r="E471" s="301"/>
      <c r="F471" s="239"/>
      <c r="G471" s="200"/>
      <c r="H471" s="90"/>
      <c r="I471" s="20"/>
      <c r="J471" s="104"/>
    </row>
    <row r="472" spans="1:10" ht="12.75" customHeight="1" x14ac:dyDescent="0.2">
      <c r="A472" s="91"/>
      <c r="B472" s="92" t="s">
        <v>73</v>
      </c>
      <c r="C472" s="172"/>
      <c r="D472" s="93"/>
      <c r="E472" s="303">
        <v>31300441.23702709</v>
      </c>
      <c r="F472" s="237">
        <v>-7.6880307293593519E-2</v>
      </c>
      <c r="G472" s="198"/>
      <c r="H472" s="93"/>
      <c r="I472" s="94"/>
    </row>
    <row r="473" spans="1:10" s="95" customFormat="1" ht="12" hidden="1" customHeight="1" x14ac:dyDescent="0.2">
      <c r="A473" s="6"/>
      <c r="B473" s="76"/>
      <c r="C473" s="96"/>
      <c r="D473" s="96"/>
      <c r="E473" s="325"/>
      <c r="F473" s="242"/>
      <c r="G473" s="201"/>
      <c r="H473" s="90"/>
      <c r="I473" s="20"/>
      <c r="J473" s="104"/>
    </row>
    <row r="474" spans="1:10" ht="12.75" customHeight="1" x14ac:dyDescent="0.2">
      <c r="B474" s="645" t="s">
        <v>410</v>
      </c>
      <c r="C474" s="673"/>
      <c r="D474" s="90"/>
      <c r="E474" s="303">
        <v>6993851.9205901129</v>
      </c>
      <c r="F474" s="237">
        <v>-0.25254553517991496</v>
      </c>
      <c r="G474" s="201"/>
      <c r="H474" s="90"/>
      <c r="I474" s="20"/>
      <c r="J474" s="104"/>
    </row>
    <row r="475" spans="1:10" ht="18" customHeight="1" x14ac:dyDescent="0.2">
      <c r="B475" s="639" t="s">
        <v>72</v>
      </c>
      <c r="C475" s="671"/>
      <c r="D475" s="90"/>
      <c r="E475" s="301"/>
      <c r="F475" s="239"/>
      <c r="G475" s="201"/>
      <c r="H475" s="90"/>
      <c r="I475" s="20"/>
      <c r="J475" s="104"/>
    </row>
    <row r="476" spans="1:10" ht="18" customHeight="1" x14ac:dyDescent="0.2">
      <c r="B476" s="421" t="s">
        <v>404</v>
      </c>
      <c r="C476" s="404"/>
      <c r="D476" s="90"/>
      <c r="E476" s="301">
        <v>6968533.8671381138</v>
      </c>
      <c r="F476" s="239">
        <v>-0.25247944105994047</v>
      </c>
      <c r="G476" s="201"/>
      <c r="H476" s="90"/>
      <c r="I476" s="20"/>
      <c r="J476" s="104"/>
    </row>
    <row r="477" spans="1:10" ht="18" customHeight="1" x14ac:dyDescent="0.2">
      <c r="B477" s="421" t="s">
        <v>407</v>
      </c>
      <c r="C477" s="404"/>
      <c r="D477" s="90"/>
      <c r="E477" s="301">
        <v>22538.606947999906</v>
      </c>
      <c r="F477" s="239">
        <v>0.33767582253748585</v>
      </c>
      <c r="G477" s="199"/>
      <c r="H477" s="90"/>
      <c r="I477" s="20"/>
      <c r="J477" s="104"/>
    </row>
    <row r="478" spans="1:10" ht="18" customHeight="1" x14ac:dyDescent="0.2">
      <c r="B478" s="421" t="s">
        <v>405</v>
      </c>
      <c r="C478" s="404"/>
      <c r="D478" s="90"/>
      <c r="E478" s="301">
        <v>2779.4465039999764</v>
      </c>
      <c r="F478" s="239">
        <v>-0.84426785973023977</v>
      </c>
      <c r="G478" s="201"/>
      <c r="H478" s="90"/>
      <c r="I478" s="20"/>
      <c r="J478" s="104"/>
    </row>
    <row r="479" spans="1:10" ht="15" customHeight="1" x14ac:dyDescent="0.2">
      <c r="B479" s="624" t="s">
        <v>71</v>
      </c>
      <c r="C479" s="664"/>
      <c r="D479" s="90"/>
      <c r="E479" s="303">
        <v>19131886.401562873</v>
      </c>
      <c r="F479" s="237">
        <v>0.13153900496265081</v>
      </c>
      <c r="G479" s="199"/>
      <c r="H479" s="90"/>
      <c r="I479" s="20"/>
      <c r="J479" s="104"/>
    </row>
    <row r="480" spans="1:10" ht="15" customHeight="1" x14ac:dyDescent="0.2">
      <c r="B480" s="639" t="s">
        <v>70</v>
      </c>
      <c r="C480" s="671"/>
      <c r="D480" s="90"/>
      <c r="E480" s="301"/>
      <c r="F480" s="239"/>
      <c r="G480" s="199"/>
      <c r="H480" s="90"/>
      <c r="I480" s="20"/>
      <c r="J480" s="104"/>
    </row>
    <row r="481" spans="2:10" ht="15" customHeight="1" x14ac:dyDescent="0.2">
      <c r="B481" s="639" t="s">
        <v>361</v>
      </c>
      <c r="C481" s="671"/>
      <c r="D481" s="90"/>
      <c r="E481" s="301">
        <v>0</v>
      </c>
      <c r="F481" s="239"/>
      <c r="G481" s="199"/>
      <c r="H481" s="90"/>
      <c r="I481" s="20"/>
      <c r="J481" s="104"/>
    </row>
    <row r="482" spans="2:10" ht="15" customHeight="1" x14ac:dyDescent="0.2">
      <c r="B482" s="641" t="s">
        <v>413</v>
      </c>
      <c r="C482" s="642"/>
      <c r="D482" s="90"/>
      <c r="E482" s="301">
        <v>14603828</v>
      </c>
      <c r="F482" s="239">
        <v>0.10837199444742507</v>
      </c>
      <c r="G482" s="199"/>
      <c r="H482" s="90"/>
      <c r="I482" s="20"/>
      <c r="J482" s="104"/>
    </row>
    <row r="483" spans="2:10" ht="15" customHeight="1" x14ac:dyDescent="0.2">
      <c r="B483" s="639" t="s">
        <v>357</v>
      </c>
      <c r="C483" s="671"/>
      <c r="D483" s="90"/>
      <c r="E483" s="301">
        <v>2610000.96</v>
      </c>
      <c r="F483" s="239">
        <v>0.234005041745595</v>
      </c>
      <c r="G483" s="199"/>
      <c r="H483" s="90"/>
      <c r="I483" s="20"/>
      <c r="J483" s="104"/>
    </row>
    <row r="484" spans="2:10" ht="15" customHeight="1" x14ac:dyDescent="0.2">
      <c r="B484" s="639" t="s">
        <v>358</v>
      </c>
      <c r="C484" s="671"/>
      <c r="D484" s="90"/>
      <c r="E484" s="301">
        <v>503472.95</v>
      </c>
      <c r="F484" s="239">
        <v>0.16316686339143027</v>
      </c>
      <c r="G484" s="199"/>
      <c r="H484" s="90"/>
      <c r="I484" s="20"/>
      <c r="J484" s="104"/>
    </row>
    <row r="485" spans="2:10" ht="15" customHeight="1" x14ac:dyDescent="0.2">
      <c r="B485" s="639" t="s">
        <v>359</v>
      </c>
      <c r="C485" s="671"/>
      <c r="D485" s="90"/>
      <c r="E485" s="301">
        <v>1414584.4915628734</v>
      </c>
      <c r="F485" s="239">
        <v>0.19474343238033875</v>
      </c>
      <c r="G485" s="199"/>
      <c r="H485" s="90"/>
      <c r="I485" s="20"/>
      <c r="J485" s="104"/>
    </row>
    <row r="486" spans="2:10" ht="15" customHeight="1" x14ac:dyDescent="0.2">
      <c r="B486" s="607" t="s">
        <v>394</v>
      </c>
      <c r="C486" s="670"/>
      <c r="D486" s="90"/>
      <c r="E486" s="301">
        <v>1181688.4108708745</v>
      </c>
      <c r="F486" s="239">
        <v>0.15715088744450734</v>
      </c>
      <c r="G486" s="199"/>
      <c r="H486" s="90"/>
      <c r="I486" s="20"/>
      <c r="J486" s="104"/>
    </row>
    <row r="487" spans="2:10" ht="12.75" customHeight="1" x14ac:dyDescent="0.2">
      <c r="B487" s="607" t="s">
        <v>395</v>
      </c>
      <c r="C487" s="670"/>
      <c r="D487" s="90"/>
      <c r="E487" s="301">
        <v>20828.23074199992</v>
      </c>
      <c r="F487" s="239">
        <v>0.16687119415293084</v>
      </c>
      <c r="G487" s="199"/>
      <c r="H487" s="90"/>
      <c r="I487" s="20"/>
      <c r="J487" s="104"/>
    </row>
    <row r="488" spans="2:10" ht="15" customHeight="1" x14ac:dyDescent="0.2">
      <c r="B488" s="607" t="s">
        <v>396</v>
      </c>
      <c r="C488" s="670"/>
      <c r="D488" s="90"/>
      <c r="E488" s="301">
        <v>40951.307033999867</v>
      </c>
      <c r="F488" s="239">
        <v>0.23859012214316344</v>
      </c>
      <c r="G488" s="199"/>
      <c r="H488" s="90"/>
      <c r="I488" s="20"/>
      <c r="J488" s="104"/>
    </row>
    <row r="489" spans="2:10" ht="15" customHeight="1" x14ac:dyDescent="0.2">
      <c r="B489" s="607" t="s">
        <v>397</v>
      </c>
      <c r="C489" s="670"/>
      <c r="D489" s="90"/>
      <c r="E489" s="301">
        <v>9054.5100799999673</v>
      </c>
      <c r="F489" s="239">
        <v>0.10996547704128457</v>
      </c>
      <c r="G489" s="199"/>
      <c r="H489" s="90"/>
      <c r="I489" s="20"/>
      <c r="J489" s="104"/>
    </row>
    <row r="490" spans="2:10" ht="15" customHeight="1" x14ac:dyDescent="0.2">
      <c r="B490" s="666" t="s">
        <v>406</v>
      </c>
      <c r="C490" s="667"/>
      <c r="D490" s="90"/>
      <c r="E490" s="301">
        <v>162062.0328359993</v>
      </c>
      <c r="F490" s="239">
        <v>0.56231700134528873</v>
      </c>
      <c r="G490" s="199"/>
      <c r="H490" s="90"/>
      <c r="I490" s="20"/>
      <c r="J490" s="104"/>
    </row>
    <row r="491" spans="2:10" ht="12.75" x14ac:dyDescent="0.2">
      <c r="B491" s="624" t="s">
        <v>362</v>
      </c>
      <c r="C491" s="664"/>
      <c r="D491" s="90"/>
      <c r="E491" s="303">
        <v>4291.8599999999988</v>
      </c>
      <c r="F491" s="237">
        <v>0.16225211294685993</v>
      </c>
      <c r="G491" s="201"/>
      <c r="H491" s="90"/>
      <c r="I491" s="20"/>
      <c r="J491" s="104"/>
    </row>
    <row r="492" spans="2:10" ht="28.5" customHeight="1" x14ac:dyDescent="0.2">
      <c r="B492" s="622" t="s">
        <v>363</v>
      </c>
      <c r="C492" s="668"/>
      <c r="D492" s="90"/>
      <c r="E492" s="303">
        <v>5170411.0548741007</v>
      </c>
      <c r="F492" s="237">
        <v>-0.32313908297733518</v>
      </c>
      <c r="G492" s="201"/>
      <c r="H492" s="90"/>
      <c r="I492" s="20"/>
      <c r="J492" s="104"/>
    </row>
    <row r="493" spans="2:10" ht="12.75" x14ac:dyDescent="0.2">
      <c r="B493" s="420" t="s">
        <v>408</v>
      </c>
      <c r="C493" s="405"/>
      <c r="D493" s="90"/>
      <c r="E493" s="301">
        <v>4869533.7722002221</v>
      </c>
      <c r="F493" s="239">
        <v>-0.34913582381352815</v>
      </c>
      <c r="G493" s="201"/>
      <c r="H493" s="90"/>
      <c r="I493" s="20"/>
      <c r="J493" s="104"/>
    </row>
    <row r="494" spans="2:10" ht="15.75" customHeight="1" x14ac:dyDescent="0.2">
      <c r="B494" s="420" t="s">
        <v>409</v>
      </c>
      <c r="C494" s="405"/>
      <c r="D494" s="90"/>
      <c r="E494" s="301">
        <v>300877.28267387865</v>
      </c>
      <c r="F494" s="239">
        <v>0.91440227659836903</v>
      </c>
      <c r="G494" s="199"/>
      <c r="H494" s="90"/>
      <c r="I494" s="20"/>
      <c r="J494" s="104"/>
    </row>
    <row r="495" spans="2:10" ht="17.25" customHeight="1" x14ac:dyDescent="0.2">
      <c r="B495" s="622" t="s">
        <v>364</v>
      </c>
      <c r="C495" s="668"/>
      <c r="D495" s="90"/>
      <c r="E495" s="303"/>
      <c r="F495" s="237"/>
      <c r="G495" s="199"/>
      <c r="H495" s="90"/>
      <c r="I495" s="20"/>
      <c r="J495" s="104"/>
    </row>
    <row r="496" spans="2:10" ht="20.100000000000001" customHeight="1" x14ac:dyDescent="0.2">
      <c r="B496" s="622" t="s">
        <v>365</v>
      </c>
      <c r="C496" s="668"/>
      <c r="D496" s="90"/>
      <c r="E496" s="303"/>
      <c r="F496" s="237"/>
      <c r="G496" s="201"/>
      <c r="H496" s="90"/>
      <c r="I496" s="20"/>
      <c r="J496" s="104"/>
    </row>
    <row r="497" spans="1:10" ht="21.75" customHeight="1" x14ac:dyDescent="0.2">
      <c r="B497" s="624" t="s">
        <v>371</v>
      </c>
      <c r="C497" s="664"/>
      <c r="D497" s="90"/>
      <c r="E497" s="303"/>
      <c r="F497" s="237"/>
      <c r="G497" s="200"/>
      <c r="H497" s="90"/>
      <c r="I497" s="20"/>
      <c r="J497" s="104"/>
    </row>
    <row r="498" spans="1:10" ht="15" customHeight="1" x14ac:dyDescent="0.2">
      <c r="A498" s="91"/>
      <c r="B498" s="628" t="s">
        <v>66</v>
      </c>
      <c r="C498" s="665"/>
      <c r="D498" s="93"/>
      <c r="E498" s="303">
        <v>1281918.43</v>
      </c>
      <c r="F498" s="237">
        <v>-5.238381738950415E-3</v>
      </c>
      <c r="G498" s="200"/>
      <c r="H498" s="93"/>
      <c r="I498" s="94"/>
      <c r="J498" s="104"/>
    </row>
    <row r="499" spans="1:10" s="95" customFormat="1" ht="16.5" customHeight="1" x14ac:dyDescent="0.2">
      <c r="A499" s="91"/>
      <c r="B499" s="624" t="s">
        <v>375</v>
      </c>
      <c r="C499" s="664"/>
      <c r="D499" s="93"/>
      <c r="E499" s="301">
        <v>1263710.4900000002</v>
      </c>
      <c r="F499" s="239">
        <v>2.9673602986484138E-3</v>
      </c>
      <c r="G499" s="199"/>
      <c r="H499" s="93"/>
      <c r="I499" s="94"/>
      <c r="J499" s="104"/>
    </row>
    <row r="500" spans="1:10" s="95" customFormat="1" ht="16.5" customHeight="1" x14ac:dyDescent="0.2">
      <c r="A500" s="6"/>
      <c r="B500" s="624" t="s">
        <v>236</v>
      </c>
      <c r="C500" s="664"/>
      <c r="D500" s="90"/>
      <c r="E500" s="301">
        <v>-149</v>
      </c>
      <c r="F500" s="239">
        <v>-0.50986842105263164</v>
      </c>
      <c r="G500" s="199"/>
      <c r="H500" s="90"/>
      <c r="I500" s="20"/>
      <c r="J500" s="104"/>
    </row>
    <row r="501" spans="1:10" ht="16.5" customHeight="1" x14ac:dyDescent="0.2">
      <c r="B501" s="624" t="s">
        <v>316</v>
      </c>
      <c r="C501" s="664"/>
      <c r="D501" s="90"/>
      <c r="E501" s="301"/>
      <c r="F501" s="239"/>
      <c r="G501" s="200"/>
      <c r="H501" s="90"/>
      <c r="I501" s="20"/>
      <c r="J501" s="104"/>
    </row>
    <row r="502" spans="1:10" ht="16.5" customHeight="1" x14ac:dyDescent="0.2">
      <c r="A502" s="91"/>
      <c r="B502" s="628" t="s">
        <v>67</v>
      </c>
      <c r="C502" s="665"/>
      <c r="D502" s="93"/>
      <c r="E502" s="303">
        <v>496381.68999999971</v>
      </c>
      <c r="F502" s="237"/>
      <c r="G502" s="199"/>
      <c r="H502" s="93"/>
      <c r="I502" s="94"/>
      <c r="J502" s="104"/>
    </row>
    <row r="503" spans="1:10" s="95" customFormat="1" ht="16.5" customHeight="1" x14ac:dyDescent="0.2">
      <c r="A503" s="6"/>
      <c r="B503" s="624" t="s">
        <v>68</v>
      </c>
      <c r="C503" s="664"/>
      <c r="D503" s="90"/>
      <c r="E503" s="301">
        <v>478678.47999999969</v>
      </c>
      <c r="F503" s="239"/>
      <c r="G503" s="199"/>
      <c r="H503" s="90"/>
      <c r="I503" s="20"/>
      <c r="J503" s="104"/>
    </row>
    <row r="504" spans="1:10" ht="18" customHeight="1" x14ac:dyDescent="0.2">
      <c r="B504" s="624" t="s">
        <v>69</v>
      </c>
      <c r="C504" s="664"/>
      <c r="D504" s="90"/>
      <c r="E504" s="301">
        <v>17703.21</v>
      </c>
      <c r="F504" s="239">
        <v>0.3098692218049981</v>
      </c>
      <c r="G504" s="202"/>
      <c r="H504" s="90"/>
      <c r="I504" s="20"/>
      <c r="J504" s="104"/>
    </row>
    <row r="505" spans="1:10" ht="30" customHeight="1" x14ac:dyDescent="0.2">
      <c r="A505" s="91"/>
      <c r="B505" s="633" t="s">
        <v>167</v>
      </c>
      <c r="C505" s="678"/>
      <c r="D505" s="98"/>
      <c r="E505" s="326">
        <v>33078741.357027091</v>
      </c>
      <c r="F505" s="243">
        <v>-6.376645597990227E-2</v>
      </c>
      <c r="G505" s="8"/>
      <c r="H505" s="99"/>
      <c r="I505" s="94"/>
      <c r="J505" s="104"/>
    </row>
    <row r="506" spans="1:10" s="95" customFormat="1" ht="27" customHeight="1" x14ac:dyDescent="0.25">
      <c r="A506" s="6"/>
      <c r="B506" s="7" t="s">
        <v>288</v>
      </c>
      <c r="C506" s="8"/>
      <c r="D506" s="8"/>
      <c r="E506" s="8"/>
      <c r="F506" s="8"/>
      <c r="G506" s="3"/>
      <c r="H506" s="8"/>
      <c r="I506" s="8"/>
      <c r="J506" s="104"/>
    </row>
    <row r="507" spans="1:10" ht="23.25" customHeight="1" x14ac:dyDescent="0.2">
      <c r="B507" s="9"/>
      <c r="C507" s="10" t="str">
        <f>$C$3</f>
        <v>PERIODE DU 1.1 AU 31.1.2024</v>
      </c>
      <c r="D507" s="11"/>
      <c r="G507" s="15"/>
    </row>
    <row r="508" spans="1:10" ht="10.5" customHeight="1" x14ac:dyDescent="0.2">
      <c r="B508" s="12" t="str">
        <f>B466</f>
        <v xml:space="preserve">             V - ASSURANCE ACCIDENTS DU TRAVAIL : DEPENSES en milliers d'euros</v>
      </c>
      <c r="C508" s="13"/>
      <c r="D508" s="13"/>
      <c r="E508" s="13"/>
      <c r="F508" s="14"/>
      <c r="G508" s="89"/>
      <c r="H508" s="15"/>
      <c r="I508" s="5"/>
    </row>
    <row r="509" spans="1:10" ht="19.5" customHeight="1" x14ac:dyDescent="0.2">
      <c r="B509" s="626"/>
      <c r="C509" s="663"/>
      <c r="D509" s="163"/>
      <c r="E509" s="840" t="s">
        <v>6</v>
      </c>
      <c r="F509" s="19" t="str">
        <f>CUMUL_Maladie_mnt!$H$5</f>
        <v>PCAP</v>
      </c>
      <c r="G509" s="102"/>
      <c r="H509" s="20"/>
      <c r="I509" s="5"/>
    </row>
    <row r="510" spans="1:10" ht="19.5" customHeight="1" x14ac:dyDescent="0.2">
      <c r="B510" s="635" t="s">
        <v>51</v>
      </c>
      <c r="C510" s="636"/>
      <c r="D510" s="637"/>
      <c r="E510" s="337"/>
      <c r="F510" s="176"/>
      <c r="G510" s="102"/>
      <c r="H510" s="103"/>
      <c r="I510" s="104"/>
    </row>
    <row r="511" spans="1:10" s="104" customFormat="1" ht="30" customHeight="1" x14ac:dyDescent="0.2">
      <c r="A511" s="6"/>
      <c r="B511" s="604" t="s">
        <v>52</v>
      </c>
      <c r="C511" s="611"/>
      <c r="D511" s="612"/>
      <c r="E511" s="327">
        <v>5722114.5900000045</v>
      </c>
      <c r="F511" s="177">
        <v>9.8932529035307359E-2</v>
      </c>
      <c r="G511" s="105"/>
      <c r="H511" s="106"/>
    </row>
    <row r="512" spans="1:10" s="104" customFormat="1" ht="19.5" customHeight="1" x14ac:dyDescent="0.2">
      <c r="A512" s="6"/>
      <c r="B512" s="595" t="s">
        <v>183</v>
      </c>
      <c r="C512" s="660"/>
      <c r="D512" s="661"/>
      <c r="E512" s="327">
        <v>4799003.0200000033</v>
      </c>
      <c r="F512" s="177">
        <v>9.2529054942769751E-2</v>
      </c>
      <c r="G512" s="109"/>
      <c r="H512" s="106"/>
    </row>
    <row r="513" spans="1:8" s="104" customFormat="1" ht="12.75" x14ac:dyDescent="0.2">
      <c r="A513" s="6"/>
      <c r="B513" s="601" t="s">
        <v>53</v>
      </c>
      <c r="C513" s="676"/>
      <c r="D513" s="677"/>
      <c r="E513" s="328">
        <v>4534830.240000003</v>
      </c>
      <c r="F513" s="174">
        <v>0.10389882278281393</v>
      </c>
      <c r="G513" s="109"/>
      <c r="H513" s="106"/>
    </row>
    <row r="514" spans="1:8" s="104" customFormat="1" ht="12.75" x14ac:dyDescent="0.2">
      <c r="A514" s="6"/>
      <c r="B514" s="601" t="s">
        <v>428</v>
      </c>
      <c r="C514" s="676"/>
      <c r="D514" s="677"/>
      <c r="E514" s="328">
        <v>26321.570000000007</v>
      </c>
      <c r="F514" s="174">
        <v>-0.2264013585368807</v>
      </c>
      <c r="G514" s="109"/>
      <c r="H514" s="106"/>
    </row>
    <row r="515" spans="1:8" s="104" customFormat="1" ht="12.75" x14ac:dyDescent="0.2">
      <c r="A515" s="6"/>
      <c r="B515" s="601" t="s">
        <v>54</v>
      </c>
      <c r="C515" s="676"/>
      <c r="D515" s="677"/>
      <c r="E515" s="328"/>
      <c r="F515" s="174"/>
      <c r="G515" s="109"/>
      <c r="H515" s="106"/>
    </row>
    <row r="516" spans="1:8" s="104" customFormat="1" ht="12.75" x14ac:dyDescent="0.2">
      <c r="A516" s="6"/>
      <c r="B516" s="601" t="s">
        <v>482</v>
      </c>
      <c r="C516" s="676"/>
      <c r="D516" s="677"/>
      <c r="E516" s="328">
        <v>7176.6600000000008</v>
      </c>
      <c r="F516" s="174">
        <v>0.41366615254607875</v>
      </c>
      <c r="G516" s="109"/>
      <c r="H516" s="106"/>
    </row>
    <row r="517" spans="1:8" s="104" customFormat="1" ht="12.75" x14ac:dyDescent="0.2">
      <c r="A517" s="6"/>
      <c r="B517" s="601" t="s">
        <v>302</v>
      </c>
      <c r="C517" s="676"/>
      <c r="D517" s="677"/>
      <c r="E517" s="328"/>
      <c r="F517" s="174"/>
      <c r="G517" s="109"/>
      <c r="H517" s="106"/>
    </row>
    <row r="518" spans="1:8" s="104" customFormat="1" ht="12.75" x14ac:dyDescent="0.2">
      <c r="A518" s="6"/>
      <c r="B518" s="169" t="s">
        <v>184</v>
      </c>
      <c r="C518" s="170"/>
      <c r="D518" s="171"/>
      <c r="E518" s="328">
        <v>74243.25</v>
      </c>
      <c r="F518" s="174">
        <v>-0.21429154243671777</v>
      </c>
      <c r="G518" s="109"/>
      <c r="H518" s="110"/>
    </row>
    <row r="519" spans="1:8" s="104" customFormat="1" ht="12.75" x14ac:dyDescent="0.2">
      <c r="A519" s="6"/>
      <c r="B519" s="395" t="s">
        <v>373</v>
      </c>
      <c r="C519" s="170"/>
      <c r="D519" s="171"/>
      <c r="E519" s="328">
        <v>5217.67</v>
      </c>
      <c r="F519" s="174">
        <v>0.5867764322338529</v>
      </c>
      <c r="G519" s="109"/>
      <c r="H519" s="110"/>
    </row>
    <row r="520" spans="1:8" s="104" customFormat="1" ht="12.75" x14ac:dyDescent="0.2">
      <c r="A520" s="6"/>
      <c r="B520" s="169" t="s">
        <v>185</v>
      </c>
      <c r="C520" s="170"/>
      <c r="D520" s="171"/>
      <c r="E520" s="328"/>
      <c r="F520" s="174"/>
      <c r="G520" s="109"/>
      <c r="H520" s="110"/>
    </row>
    <row r="521" spans="1:8" s="104" customFormat="1" ht="12.75" x14ac:dyDescent="0.2">
      <c r="A521" s="6"/>
      <c r="B521" s="601" t="s">
        <v>186</v>
      </c>
      <c r="C521" s="676"/>
      <c r="D521" s="677"/>
      <c r="E521" s="328">
        <v>146446.94</v>
      </c>
      <c r="F521" s="174">
        <v>1.5377061164902006E-2</v>
      </c>
      <c r="G521" s="109"/>
      <c r="H521" s="110"/>
    </row>
    <row r="522" spans="1:8" s="104" customFormat="1" ht="12.75" x14ac:dyDescent="0.2">
      <c r="A522" s="6"/>
      <c r="B522" s="601" t="s">
        <v>187</v>
      </c>
      <c r="C522" s="676"/>
      <c r="D522" s="677"/>
      <c r="E522" s="328"/>
      <c r="F522" s="174"/>
      <c r="G522" s="109"/>
      <c r="H522" s="106"/>
    </row>
    <row r="523" spans="1:8" s="104" customFormat="1" ht="12.75" x14ac:dyDescent="0.2">
      <c r="A523" s="6"/>
      <c r="B523" s="601" t="s">
        <v>188</v>
      </c>
      <c r="C523" s="676"/>
      <c r="D523" s="677"/>
      <c r="E523" s="328">
        <v>4766.6899999999996</v>
      </c>
      <c r="F523" s="174">
        <v>0.38574626431769343</v>
      </c>
      <c r="G523" s="108"/>
      <c r="H523" s="106"/>
    </row>
    <row r="524" spans="1:8" s="104" customFormat="1" ht="12.75" x14ac:dyDescent="0.2">
      <c r="A524" s="6"/>
      <c r="B524" s="595" t="s">
        <v>55</v>
      </c>
      <c r="C524" s="660"/>
      <c r="D524" s="661"/>
      <c r="E524" s="327">
        <v>61999.530000000035</v>
      </c>
      <c r="F524" s="177">
        <v>-2.7213046563129284E-3</v>
      </c>
      <c r="G524" s="109"/>
      <c r="H524" s="106"/>
    </row>
    <row r="525" spans="1:8" s="104" customFormat="1" ht="12.75" x14ac:dyDescent="0.2">
      <c r="A525" s="6"/>
      <c r="B525" s="619" t="s">
        <v>56</v>
      </c>
      <c r="C525" s="679"/>
      <c r="D525" s="680"/>
      <c r="E525" s="328">
        <v>61999.530000000035</v>
      </c>
      <c r="F525" s="174">
        <v>-2.7213046563129284E-3</v>
      </c>
      <c r="G525" s="109"/>
      <c r="H525" s="106"/>
    </row>
    <row r="526" spans="1:8" s="104" customFormat="1" ht="12.75" x14ac:dyDescent="0.2">
      <c r="A526" s="6"/>
      <c r="B526" s="601" t="s">
        <v>57</v>
      </c>
      <c r="C526" s="676"/>
      <c r="D526" s="677"/>
      <c r="E526" s="328">
        <v>61999.530000000035</v>
      </c>
      <c r="F526" s="174">
        <v>-2.7213046563129284E-3</v>
      </c>
      <c r="G526" s="109"/>
      <c r="H526" s="111"/>
    </row>
    <row r="527" spans="1:8" s="104" customFormat="1" ht="12.75" x14ac:dyDescent="0.2">
      <c r="A527" s="24"/>
      <c r="B527" s="601" t="s">
        <v>58</v>
      </c>
      <c r="C527" s="676"/>
      <c r="D527" s="677"/>
      <c r="E527" s="328"/>
      <c r="F527" s="174"/>
      <c r="G527" s="109"/>
      <c r="H527" s="112"/>
    </row>
    <row r="528" spans="1:8" s="104" customFormat="1" ht="12.75" x14ac:dyDescent="0.2">
      <c r="A528" s="24"/>
      <c r="B528" s="619" t="s">
        <v>59</v>
      </c>
      <c r="C528" s="679"/>
      <c r="D528" s="680"/>
      <c r="E528" s="328"/>
      <c r="F528" s="174"/>
      <c r="G528" s="109"/>
      <c r="H528" s="107"/>
    </row>
    <row r="529" spans="1:8" s="104" customFormat="1" ht="12.75" x14ac:dyDescent="0.2">
      <c r="A529" s="6"/>
      <c r="B529" s="601" t="s">
        <v>372</v>
      </c>
      <c r="C529" s="676"/>
      <c r="D529" s="677"/>
      <c r="E529" s="328"/>
      <c r="F529" s="174"/>
      <c r="G529" s="109"/>
      <c r="H529" s="106"/>
    </row>
    <row r="530" spans="1:8" s="104" customFormat="1" ht="12.75" customHeight="1" x14ac:dyDescent="0.2">
      <c r="A530" s="6"/>
      <c r="B530" s="601" t="s">
        <v>434</v>
      </c>
      <c r="C530" s="602"/>
      <c r="D530" s="603"/>
      <c r="E530" s="328"/>
      <c r="F530" s="174"/>
      <c r="G530" s="109"/>
      <c r="H530" s="111"/>
    </row>
    <row r="531" spans="1:8" s="104" customFormat="1" ht="12.75" x14ac:dyDescent="0.2">
      <c r="A531" s="6"/>
      <c r="B531" s="619" t="s">
        <v>180</v>
      </c>
      <c r="C531" s="679"/>
      <c r="D531" s="680"/>
      <c r="E531" s="328"/>
      <c r="F531" s="174"/>
      <c r="G531" s="109"/>
      <c r="H531" s="111"/>
    </row>
    <row r="532" spans="1:8" s="104" customFormat="1" ht="12.75" x14ac:dyDescent="0.2">
      <c r="A532" s="24"/>
      <c r="B532" s="595" t="s">
        <v>189</v>
      </c>
      <c r="C532" s="660"/>
      <c r="D532" s="661"/>
      <c r="E532" s="327">
        <v>842166.39000000036</v>
      </c>
      <c r="F532" s="177">
        <v>0.15172041239089551</v>
      </c>
      <c r="G532" s="109"/>
      <c r="H532" s="107"/>
    </row>
    <row r="533" spans="1:8" s="104" customFormat="1" ht="12.75" x14ac:dyDescent="0.2">
      <c r="A533" s="6"/>
      <c r="B533" s="595" t="s">
        <v>190</v>
      </c>
      <c r="C533" s="660"/>
      <c r="D533" s="661"/>
      <c r="E533" s="327">
        <v>18945.649999999998</v>
      </c>
      <c r="F533" s="177">
        <v>-9.86275535036234E-2</v>
      </c>
      <c r="G533" s="109"/>
      <c r="H533" s="106"/>
    </row>
    <row r="534" spans="1:8" s="104" customFormat="1" ht="12.75" x14ac:dyDescent="0.2">
      <c r="A534" s="6"/>
      <c r="B534" s="601" t="s">
        <v>191</v>
      </c>
      <c r="C534" s="676"/>
      <c r="D534" s="677"/>
      <c r="E534" s="328">
        <v>18135.649999999998</v>
      </c>
      <c r="F534" s="174">
        <v>-7.6321103791098799E-2</v>
      </c>
      <c r="G534" s="109"/>
      <c r="H534" s="106"/>
    </row>
    <row r="535" spans="1:8" s="104" customFormat="1" ht="12.75" x14ac:dyDescent="0.2">
      <c r="A535" s="6"/>
      <c r="B535" s="601" t="s">
        <v>392</v>
      </c>
      <c r="C535" s="676"/>
      <c r="D535" s="677"/>
      <c r="E535" s="328">
        <v>810</v>
      </c>
      <c r="F535" s="174"/>
      <c r="G535" s="109"/>
      <c r="H535" s="106"/>
    </row>
    <row r="536" spans="1:8" s="104" customFormat="1" ht="12.75" x14ac:dyDescent="0.2">
      <c r="A536" s="6"/>
      <c r="B536" s="592" t="s">
        <v>393</v>
      </c>
      <c r="C536" s="383"/>
      <c r="D536" s="384"/>
      <c r="E536" s="328"/>
      <c r="F536" s="174"/>
      <c r="G536" s="102"/>
      <c r="H536" s="106"/>
    </row>
    <row r="537" spans="1:8" s="104" customFormat="1" ht="12.75" x14ac:dyDescent="0.2">
      <c r="A537" s="6"/>
      <c r="B537" s="595" t="s">
        <v>82</v>
      </c>
      <c r="C537" s="660"/>
      <c r="D537" s="661"/>
      <c r="E537" s="327"/>
      <c r="F537" s="177"/>
      <c r="G537" s="105"/>
      <c r="H537" s="106"/>
    </row>
    <row r="538" spans="1:8" s="104" customFormat="1" ht="24" customHeight="1" x14ac:dyDescent="0.2">
      <c r="A538" s="24"/>
      <c r="B538" s="604" t="s">
        <v>60</v>
      </c>
      <c r="C538" s="605"/>
      <c r="D538" s="606"/>
      <c r="E538" s="327">
        <v>30476.118563999997</v>
      </c>
      <c r="F538" s="177">
        <v>-0.51734729133614343</v>
      </c>
      <c r="G538" s="105"/>
      <c r="H538" s="107"/>
    </row>
    <row r="539" spans="1:8" s="104" customFormat="1" ht="12.75" x14ac:dyDescent="0.2">
      <c r="A539" s="24"/>
      <c r="B539" s="597" t="s">
        <v>390</v>
      </c>
      <c r="C539" s="652"/>
      <c r="D539" s="653"/>
      <c r="E539" s="328">
        <v>30476.118563999997</v>
      </c>
      <c r="F539" s="177">
        <v>-0.51734729133614343</v>
      </c>
      <c r="G539" s="105"/>
      <c r="H539" s="107"/>
    </row>
    <row r="540" spans="1:8" s="104" customFormat="1" ht="12.75" x14ac:dyDescent="0.2">
      <c r="A540" s="24"/>
      <c r="B540" s="597" t="s">
        <v>391</v>
      </c>
      <c r="C540" s="652"/>
      <c r="D540" s="653"/>
      <c r="E540" s="327"/>
      <c r="F540" s="177"/>
      <c r="G540" s="109"/>
      <c r="H540" s="107"/>
    </row>
    <row r="541" spans="1:8" s="104" customFormat="1" ht="12.75" x14ac:dyDescent="0.2">
      <c r="A541" s="24" t="s">
        <v>463</v>
      </c>
      <c r="B541" s="681" t="s">
        <v>462</v>
      </c>
      <c r="C541" s="602"/>
      <c r="D541" s="603"/>
      <c r="E541" s="327"/>
      <c r="F541" s="177"/>
      <c r="G541" s="109"/>
      <c r="H541" s="107"/>
    </row>
    <row r="542" spans="1:8" s="104" customFormat="1" ht="12.75" hidden="1" x14ac:dyDescent="0.2">
      <c r="A542" s="6"/>
      <c r="B542" s="604"/>
      <c r="C542" s="611"/>
      <c r="D542" s="612"/>
      <c r="E542" s="328"/>
      <c r="F542" s="174"/>
      <c r="G542" s="449"/>
      <c r="H542" s="106"/>
    </row>
    <row r="543" spans="1:8" s="451" customFormat="1" ht="21.75" customHeight="1" x14ac:dyDescent="0.2">
      <c r="A543" s="446"/>
      <c r="B543" s="682" t="s">
        <v>483</v>
      </c>
      <c r="C543" s="683"/>
      <c r="D543" s="684"/>
      <c r="E543" s="447"/>
      <c r="F543" s="448"/>
      <c r="G543" s="105"/>
      <c r="H543" s="450"/>
    </row>
    <row r="544" spans="1:8" s="104" customFormat="1" ht="12.75" x14ac:dyDescent="0.2">
      <c r="A544" s="6"/>
      <c r="B544" s="604" t="s">
        <v>485</v>
      </c>
      <c r="C544" s="611"/>
      <c r="D544" s="612"/>
      <c r="E544" s="327">
        <v>2105902.4499999997</v>
      </c>
      <c r="F544" s="177">
        <v>-0.10208206456398927</v>
      </c>
      <c r="G544" s="108"/>
      <c r="H544" s="106"/>
    </row>
    <row r="545" spans="1:8" s="104" customFormat="1" ht="12.75" x14ac:dyDescent="0.2">
      <c r="A545" s="6"/>
      <c r="B545" s="595" t="s">
        <v>61</v>
      </c>
      <c r="C545" s="660"/>
      <c r="D545" s="661"/>
      <c r="E545" s="327">
        <v>-15</v>
      </c>
      <c r="F545" s="177"/>
      <c r="G545" s="109"/>
      <c r="H545" s="106"/>
    </row>
    <row r="546" spans="1:8" s="104" customFormat="1" ht="12.75" x14ac:dyDescent="0.2">
      <c r="A546" s="6"/>
      <c r="B546" s="601" t="s">
        <v>471</v>
      </c>
      <c r="C546" s="676"/>
      <c r="D546" s="677"/>
      <c r="E546" s="328">
        <v>-15</v>
      </c>
      <c r="F546" s="174"/>
      <c r="G546" s="102"/>
      <c r="H546" s="106"/>
    </row>
    <row r="547" spans="1:8" s="104" customFormat="1" ht="12.75" x14ac:dyDescent="0.2">
      <c r="A547" s="6"/>
      <c r="B547" s="601" t="s">
        <v>473</v>
      </c>
      <c r="C547" s="676"/>
      <c r="D547" s="677"/>
      <c r="E547" s="328"/>
      <c r="F547" s="174"/>
      <c r="G547" s="102"/>
      <c r="H547" s="106"/>
    </row>
    <row r="548" spans="1:8" s="104" customFormat="1" ht="12.75" x14ac:dyDescent="0.2">
      <c r="A548" s="6"/>
      <c r="B548" s="601" t="s">
        <v>398</v>
      </c>
      <c r="C548" s="676"/>
      <c r="D548" s="677"/>
      <c r="E548" s="328"/>
      <c r="F548" s="174"/>
      <c r="G548" s="102"/>
      <c r="H548" s="106"/>
    </row>
    <row r="549" spans="1:8" s="104" customFormat="1" ht="12.75" x14ac:dyDescent="0.2">
      <c r="A549" s="6"/>
      <c r="B549" s="601" t="s">
        <v>469</v>
      </c>
      <c r="C549" s="676"/>
      <c r="D549" s="677"/>
      <c r="E549" s="328"/>
      <c r="F549" s="174"/>
      <c r="G549" s="109"/>
      <c r="H549" s="106"/>
    </row>
    <row r="550" spans="1:8" s="104" customFormat="1" ht="12.75" x14ac:dyDescent="0.2">
      <c r="A550" s="6"/>
      <c r="B550" s="601" t="s">
        <v>399</v>
      </c>
      <c r="C550" s="676"/>
      <c r="D550" s="677"/>
      <c r="E550" s="328"/>
      <c r="F550" s="174"/>
      <c r="G550" s="109"/>
      <c r="H550" s="113"/>
    </row>
    <row r="551" spans="1:8" s="104" customFormat="1" ht="12.75" x14ac:dyDescent="0.2">
      <c r="A551" s="6"/>
      <c r="B551" s="601" t="s">
        <v>400</v>
      </c>
      <c r="C551" s="676"/>
      <c r="D551" s="677"/>
      <c r="E551" s="328"/>
      <c r="F551" s="174"/>
      <c r="G551" s="109"/>
      <c r="H551" s="113"/>
    </row>
    <row r="552" spans="1:8" s="104" customFormat="1" ht="12.75" x14ac:dyDescent="0.2">
      <c r="A552" s="6"/>
      <c r="B552" s="597" t="s">
        <v>443</v>
      </c>
      <c r="C552" s="652"/>
      <c r="D552" s="653"/>
      <c r="E552" s="328"/>
      <c r="F552" s="174"/>
      <c r="G552" s="109"/>
      <c r="H552" s="113"/>
    </row>
    <row r="553" spans="1:8" s="104" customFormat="1" ht="12.75" x14ac:dyDescent="0.2">
      <c r="A553" s="6"/>
      <c r="B553" s="597" t="s">
        <v>401</v>
      </c>
      <c r="C553" s="652"/>
      <c r="D553" s="653"/>
      <c r="E553" s="328"/>
      <c r="F553" s="174"/>
      <c r="G553" s="108"/>
      <c r="H553" s="113"/>
    </row>
    <row r="554" spans="1:8" s="104" customFormat="1" ht="12.75" x14ac:dyDescent="0.2">
      <c r="A554" s="6"/>
      <c r="B554" s="595" t="s">
        <v>62</v>
      </c>
      <c r="C554" s="660"/>
      <c r="D554" s="661"/>
      <c r="E554" s="327">
        <v>2105917.4499999997</v>
      </c>
      <c r="F554" s="177">
        <v>-0.10018780363576396</v>
      </c>
      <c r="G554" s="109"/>
      <c r="H554" s="113"/>
    </row>
    <row r="555" spans="1:8" s="104" customFormat="1" ht="15" customHeight="1" x14ac:dyDescent="0.2">
      <c r="A555" s="6"/>
      <c r="B555" s="601" t="s">
        <v>470</v>
      </c>
      <c r="C555" s="676"/>
      <c r="D555" s="677"/>
      <c r="E555" s="328">
        <v>1629517.5300000007</v>
      </c>
      <c r="F555" s="174">
        <v>4.8400646793511193E-2</v>
      </c>
      <c r="G555" s="109"/>
      <c r="H555" s="113"/>
    </row>
    <row r="556" spans="1:8" s="104" customFormat="1" ht="15" customHeight="1" x14ac:dyDescent="0.2">
      <c r="A556" s="6"/>
      <c r="B556" s="601" t="s">
        <v>474</v>
      </c>
      <c r="C556" s="676"/>
      <c r="D556" s="677"/>
      <c r="E556" s="328"/>
      <c r="F556" s="174"/>
      <c r="G556" s="109"/>
      <c r="H556" s="113"/>
    </row>
    <row r="557" spans="1:8" s="104" customFormat="1" ht="15" customHeight="1" x14ac:dyDescent="0.2">
      <c r="A557" s="6"/>
      <c r="B557" s="601" t="s">
        <v>402</v>
      </c>
      <c r="C557" s="676"/>
      <c r="D557" s="677"/>
      <c r="E557" s="328">
        <v>462496.1700000001</v>
      </c>
      <c r="F557" s="174">
        <v>-0.40438474334017727</v>
      </c>
      <c r="G557" s="109"/>
      <c r="H557" s="113"/>
    </row>
    <row r="558" spans="1:8" s="104" customFormat="1" ht="12.75" customHeight="1" x14ac:dyDescent="0.2">
      <c r="A558" s="6"/>
      <c r="B558" s="601" t="s">
        <v>469</v>
      </c>
      <c r="C558" s="676"/>
      <c r="D558" s="677"/>
      <c r="E558" s="328">
        <v>4481.6599999999989</v>
      </c>
      <c r="F558" s="174">
        <v>0.27362943722451605</v>
      </c>
      <c r="G558" s="109"/>
      <c r="H558" s="113"/>
    </row>
    <row r="559" spans="1:8" s="104" customFormat="1" ht="12.75" customHeight="1" x14ac:dyDescent="0.2">
      <c r="A559" s="6"/>
      <c r="B559" s="601" t="s">
        <v>472</v>
      </c>
      <c r="C559" s="676"/>
      <c r="D559" s="677"/>
      <c r="E559" s="328"/>
      <c r="F559" s="174"/>
      <c r="G559" s="109"/>
      <c r="H559" s="113"/>
    </row>
    <row r="560" spans="1:8" s="104" customFormat="1" ht="12.75" customHeight="1" x14ac:dyDescent="0.2">
      <c r="A560" s="6"/>
      <c r="B560" s="601" t="s">
        <v>399</v>
      </c>
      <c r="C560" s="676"/>
      <c r="D560" s="677"/>
      <c r="E560" s="328"/>
      <c r="F560" s="174"/>
      <c r="G560" s="109"/>
      <c r="H560" s="113"/>
    </row>
    <row r="561" spans="1:10" s="104" customFormat="1" ht="12.75" customHeight="1" x14ac:dyDescent="0.2">
      <c r="A561" s="6"/>
      <c r="B561" s="601" t="s">
        <v>400</v>
      </c>
      <c r="C561" s="676"/>
      <c r="D561" s="677"/>
      <c r="E561" s="328"/>
      <c r="F561" s="174"/>
      <c r="G561" s="455"/>
      <c r="H561" s="113"/>
    </row>
    <row r="562" spans="1:10" s="457" customFormat="1" ht="12.75" customHeight="1" x14ac:dyDescent="0.2">
      <c r="A562" s="452"/>
      <c r="B562" s="587" t="s">
        <v>425</v>
      </c>
      <c r="C562" s="593"/>
      <c r="D562" s="594"/>
      <c r="E562" s="453"/>
      <c r="F562" s="454"/>
      <c r="G562" s="455"/>
      <c r="H562" s="456"/>
    </row>
    <row r="563" spans="1:10" s="457" customFormat="1" ht="12.75" customHeight="1" x14ac:dyDescent="0.2">
      <c r="A563" s="452"/>
      <c r="B563" s="616" t="s">
        <v>403</v>
      </c>
      <c r="C563" s="687"/>
      <c r="D563" s="688"/>
      <c r="E563" s="453">
        <v>9422.0900000000038</v>
      </c>
      <c r="F563" s="454">
        <v>0.54781473054777652</v>
      </c>
      <c r="G563" s="460"/>
      <c r="H563" s="456"/>
    </row>
    <row r="564" spans="1:10" s="457" customFormat="1" ht="12.75" customHeight="1" x14ac:dyDescent="0.2">
      <c r="A564" s="452"/>
      <c r="B564" s="604" t="s">
        <v>486</v>
      </c>
      <c r="C564" s="689"/>
      <c r="D564" s="690"/>
      <c r="E564" s="458"/>
      <c r="F564" s="459"/>
      <c r="G564" s="460"/>
      <c r="H564" s="461"/>
    </row>
    <row r="565" spans="1:10" s="457" customFormat="1" ht="21" customHeight="1" x14ac:dyDescent="0.2">
      <c r="A565" s="452"/>
      <c r="B565" s="604" t="s">
        <v>487</v>
      </c>
      <c r="C565" s="689"/>
      <c r="D565" s="690"/>
      <c r="E565" s="458">
        <v>107913.4</v>
      </c>
      <c r="F565" s="459">
        <v>0.60123916663995769</v>
      </c>
      <c r="G565" s="462"/>
      <c r="H565" s="461"/>
    </row>
    <row r="566" spans="1:10" s="457" customFormat="1" ht="21" customHeight="1" x14ac:dyDescent="0.2">
      <c r="A566" s="452"/>
      <c r="B566" s="595" t="s">
        <v>63</v>
      </c>
      <c r="C566" s="685"/>
      <c r="D566" s="686"/>
      <c r="E566" s="453">
        <v>44036.2</v>
      </c>
      <c r="F566" s="454">
        <v>0.59413060256386108</v>
      </c>
      <c r="G566" s="462"/>
      <c r="H566" s="461"/>
    </row>
    <row r="567" spans="1:10" s="457" customFormat="1" ht="15" customHeight="1" x14ac:dyDescent="0.2">
      <c r="A567" s="452"/>
      <c r="B567" s="595" t="s">
        <v>64</v>
      </c>
      <c r="C567" s="685"/>
      <c r="D567" s="686"/>
      <c r="E567" s="453">
        <v>63877.2</v>
      </c>
      <c r="F567" s="454"/>
      <c r="G567" s="464"/>
      <c r="H567" s="461"/>
    </row>
    <row r="568" spans="1:10" s="457" customFormat="1" ht="15" customHeight="1" x14ac:dyDescent="0.2">
      <c r="A568" s="452"/>
      <c r="B568" s="595" t="s">
        <v>478</v>
      </c>
      <c r="C568" s="685"/>
      <c r="D568" s="686"/>
      <c r="E568" s="453"/>
      <c r="F568" s="454"/>
      <c r="G568" s="580"/>
      <c r="H568" s="461"/>
    </row>
    <row r="569" spans="1:10" s="457" customFormat="1" ht="15" customHeight="1" x14ac:dyDescent="0.2">
      <c r="A569" s="452"/>
      <c r="B569" s="595" t="s">
        <v>479</v>
      </c>
      <c r="C569" s="596"/>
      <c r="D569" s="596"/>
      <c r="E569" s="453"/>
      <c r="F569" s="454"/>
      <c r="G569" s="580"/>
      <c r="H569" s="461"/>
    </row>
    <row r="570" spans="1:10" s="457" customFormat="1" ht="16.5" customHeight="1" x14ac:dyDescent="0.2">
      <c r="A570" s="463"/>
      <c r="B570" s="613" t="s">
        <v>65</v>
      </c>
      <c r="C570" s="614"/>
      <c r="D570" s="615"/>
      <c r="E570" s="326">
        <v>7966406.5585640054</v>
      </c>
      <c r="F570" s="243">
        <v>3.6910529069143383E-2</v>
      </c>
      <c r="G570" s="4"/>
      <c r="H570" s="465"/>
      <c r="I570" s="816"/>
    </row>
    <row r="571" spans="1:10" x14ac:dyDescent="0.2">
      <c r="B571" s="43"/>
      <c r="E571" s="100"/>
      <c r="F571" s="4"/>
      <c r="G571" s="115"/>
      <c r="H571" s="4"/>
      <c r="I571" s="4"/>
    </row>
    <row r="572" spans="1:10" ht="15.75" x14ac:dyDescent="0.25">
      <c r="B572" s="7" t="s">
        <v>288</v>
      </c>
      <c r="C572" s="8"/>
      <c r="D572" s="8"/>
      <c r="E572" s="8"/>
      <c r="F572" s="115"/>
      <c r="G572" s="116"/>
      <c r="H572" s="115"/>
      <c r="I572" s="8"/>
    </row>
    <row r="573" spans="1:10" x14ac:dyDescent="0.2">
      <c r="B573" s="9"/>
      <c r="C573" s="10" t="str">
        <f>$C$3</f>
        <v>PERIODE DU 1.1 AU 31.1.2024</v>
      </c>
      <c r="D573" s="11"/>
      <c r="F573" s="116"/>
      <c r="G573" s="15"/>
      <c r="H573" s="116"/>
    </row>
    <row r="574" spans="1:10" ht="12" customHeight="1" x14ac:dyDescent="0.2">
      <c r="B574" s="12" t="str">
        <f>B508</f>
        <v xml:space="preserve">             V - ASSURANCE ACCIDENTS DU TRAVAIL : DEPENSES en milliers d'euros</v>
      </c>
      <c r="C574" s="13"/>
      <c r="D574" s="13"/>
      <c r="E574" s="13"/>
      <c r="F574" s="14"/>
      <c r="G574" s="814"/>
      <c r="H574" s="15"/>
      <c r="I574" s="15"/>
    </row>
    <row r="575" spans="1:10" ht="19.5" customHeight="1" x14ac:dyDescent="0.2">
      <c r="B575" s="626"/>
      <c r="C575" s="663"/>
      <c r="D575" s="87"/>
      <c r="E575" s="815" t="s">
        <v>6</v>
      </c>
      <c r="F575" s="339" t="str">
        <f>CUMUL_Maladie_mnt!$H$5</f>
        <v>PCAP</v>
      </c>
      <c r="G575" s="845"/>
      <c r="H575" s="89"/>
      <c r="I575" s="20"/>
    </row>
    <row r="576" spans="1:10" s="95" customFormat="1" ht="18" customHeight="1" x14ac:dyDescent="0.2">
      <c r="A576" s="114"/>
      <c r="B576" s="126" t="s">
        <v>475</v>
      </c>
      <c r="C576" s="126"/>
      <c r="D576" s="126"/>
      <c r="E576" s="326"/>
      <c r="F576" s="243"/>
      <c r="G576" s="205"/>
      <c r="H576" s="119"/>
      <c r="I576" s="120"/>
      <c r="J576" s="104"/>
    </row>
    <row r="577" spans="1:10" s="121" customFormat="1" ht="23.25" customHeight="1" x14ac:dyDescent="0.2">
      <c r="A577" s="6"/>
      <c r="B577" s="123"/>
      <c r="C577" s="124"/>
      <c r="D577" s="124"/>
      <c r="E577" s="813"/>
      <c r="F577" s="812"/>
      <c r="G577" s="206"/>
      <c r="H577" s="125"/>
      <c r="I577" s="111"/>
      <c r="J577" s="104"/>
    </row>
    <row r="578" spans="1:10" ht="12" customHeight="1" x14ac:dyDescent="0.2">
      <c r="A578" s="114"/>
      <c r="B578" s="126" t="s">
        <v>30</v>
      </c>
      <c r="C578" s="127"/>
      <c r="D578" s="128"/>
      <c r="E578" s="407">
        <v>41045147.915591098</v>
      </c>
      <c r="F578" s="408">
        <v>-4.5784538192700897E-2</v>
      </c>
      <c r="G578" s="206"/>
      <c r="H578" s="129"/>
      <c r="I578" s="120"/>
    </row>
    <row r="579" spans="1:10" s="121" customFormat="1" ht="17.25" customHeight="1" x14ac:dyDescent="0.2">
      <c r="A579" s="6"/>
      <c r="B579" s="218"/>
      <c r="C579" s="127"/>
      <c r="D579" s="127"/>
      <c r="E579" s="409"/>
      <c r="F579" s="410"/>
      <c r="G579" s="206"/>
      <c r="H579" s="130"/>
      <c r="I579" s="111"/>
      <c r="J579" s="104"/>
    </row>
    <row r="580" spans="1:10" ht="12.75" customHeight="1" x14ac:dyDescent="0.2">
      <c r="A580" s="114"/>
      <c r="B580" s="126" t="s">
        <v>240</v>
      </c>
      <c r="C580" s="127"/>
      <c r="D580" s="128"/>
      <c r="E580" s="407">
        <v>16093.939999999999</v>
      </c>
      <c r="F580" s="408"/>
      <c r="G580" s="173"/>
      <c r="H580" s="129"/>
      <c r="I580" s="120"/>
    </row>
    <row r="581" spans="1:10" ht="12.75" customHeight="1" x14ac:dyDescent="0.2">
      <c r="A581" s="114"/>
      <c r="B581" s="216"/>
      <c r="C581" s="573"/>
      <c r="D581" s="573"/>
      <c r="E581" s="402"/>
      <c r="F581" s="209"/>
      <c r="G581" s="173"/>
      <c r="H581" s="129"/>
      <c r="I581" s="120"/>
    </row>
    <row r="582" spans="1:10" ht="12.75" customHeight="1" x14ac:dyDescent="0.2">
      <c r="A582" s="114"/>
      <c r="B582" s="126" t="s">
        <v>433</v>
      </c>
      <c r="C582" s="127"/>
      <c r="D582" s="128"/>
      <c r="E582" s="411"/>
      <c r="F582" s="412"/>
      <c r="G582" s="173"/>
      <c r="H582" s="129"/>
      <c r="I582" s="120"/>
    </row>
    <row r="583" spans="1:10" s="121" customFormat="1" ht="17.25" customHeight="1" x14ac:dyDescent="0.2">
      <c r="A583" s="6"/>
      <c r="B583" s="216"/>
      <c r="C583" s="217"/>
      <c r="D583" s="584"/>
      <c r="E583" s="402"/>
      <c r="F583" s="209"/>
      <c r="G583" s="173"/>
      <c r="H583" s="130"/>
      <c r="I583" s="111"/>
      <c r="J583" s="104"/>
    </row>
    <row r="584" spans="1:10" ht="12.75" x14ac:dyDescent="0.2">
      <c r="B584" s="126" t="s">
        <v>19</v>
      </c>
      <c r="C584" s="131"/>
      <c r="D584" s="403"/>
      <c r="E584" s="407"/>
      <c r="F584" s="408"/>
      <c r="G584" s="173"/>
      <c r="H584" s="130"/>
      <c r="I584" s="111"/>
    </row>
    <row r="585" spans="1:10" ht="12.75" x14ac:dyDescent="0.2">
      <c r="B585" s="216"/>
      <c r="C585" s="217"/>
      <c r="D585" s="584"/>
      <c r="E585" s="402"/>
      <c r="F585" s="209"/>
      <c r="G585" s="173"/>
      <c r="H585" s="130"/>
      <c r="I585" s="111"/>
      <c r="J585" s="104"/>
    </row>
    <row r="586" spans="1:10" ht="12.75" x14ac:dyDescent="0.2">
      <c r="B586" s="126" t="s">
        <v>44</v>
      </c>
      <c r="C586" s="131"/>
      <c r="D586" s="403"/>
      <c r="E586" s="407"/>
      <c r="F586" s="408"/>
      <c r="G586" s="173"/>
      <c r="H586" s="130"/>
      <c r="I586" s="111"/>
    </row>
    <row r="587" spans="1:10" ht="12.75" x14ac:dyDescent="0.2">
      <c r="B587" s="218"/>
      <c r="C587" s="217"/>
      <c r="D587" s="844"/>
      <c r="E587" s="409"/>
      <c r="F587" s="410"/>
      <c r="G587" s="5"/>
      <c r="H587" s="130"/>
      <c r="I587" s="111"/>
      <c r="J587" s="104"/>
    </row>
    <row r="588" spans="1:10" ht="12.75" x14ac:dyDescent="0.2">
      <c r="B588" s="279" t="s">
        <v>45</v>
      </c>
      <c r="C588" s="277"/>
      <c r="D588" s="843"/>
      <c r="E588" s="842"/>
      <c r="F588" s="841"/>
      <c r="G588" s="5"/>
      <c r="H588" s="5"/>
      <c r="I588" s="5"/>
      <c r="J588" s="104"/>
    </row>
    <row r="589" spans="1:10" ht="12.75" customHeight="1" x14ac:dyDescent="0.2">
      <c r="B589" s="149" t="s">
        <v>21</v>
      </c>
      <c r="C589" s="217"/>
      <c r="D589" s="811"/>
      <c r="E589" s="289"/>
      <c r="F589" s="179"/>
      <c r="G589" s="5"/>
      <c r="H589" s="5"/>
      <c r="I589" s="5"/>
    </row>
    <row r="590" spans="1:10" ht="12.75" customHeight="1" x14ac:dyDescent="0.2">
      <c r="B590" s="149" t="s">
        <v>38</v>
      </c>
      <c r="C590" s="217"/>
      <c r="D590" s="811"/>
      <c r="E590" s="289">
        <v>274236216.56</v>
      </c>
      <c r="F590" s="179">
        <v>-6.5396363109887501E-3</v>
      </c>
      <c r="G590" s="5"/>
      <c r="H590" s="5"/>
      <c r="I590" s="5"/>
    </row>
    <row r="591" spans="1:10" ht="12.75" customHeight="1" x14ac:dyDescent="0.2">
      <c r="B591" s="149" t="s">
        <v>37</v>
      </c>
      <c r="C591" s="217"/>
      <c r="D591" s="811"/>
      <c r="E591" s="289">
        <v>109233662.93000005</v>
      </c>
      <c r="F591" s="179">
        <v>1.4278512539575017E-2</v>
      </c>
      <c r="G591" s="5"/>
      <c r="H591" s="5"/>
      <c r="I591" s="5"/>
    </row>
    <row r="592" spans="1:10" ht="12.75" customHeight="1" x14ac:dyDescent="0.2">
      <c r="B592" s="149" t="s">
        <v>36</v>
      </c>
      <c r="C592" s="217"/>
      <c r="D592" s="811"/>
      <c r="E592" s="289">
        <v>383469879.49000007</v>
      </c>
      <c r="F592" s="179">
        <v>-6.9702080946920653E-4</v>
      </c>
      <c r="G592" s="5"/>
      <c r="H592" s="5"/>
      <c r="I592" s="5"/>
    </row>
    <row r="593" spans="1:10" ht="12.75" customHeight="1" x14ac:dyDescent="0.2">
      <c r="B593" s="149" t="s">
        <v>39</v>
      </c>
      <c r="C593" s="217"/>
      <c r="D593" s="811"/>
      <c r="E593" s="289">
        <v>1247.93</v>
      </c>
      <c r="F593" s="179">
        <v>-3.1704156612015866E-2</v>
      </c>
      <c r="G593" s="5"/>
      <c r="H593" s="5"/>
      <c r="I593" s="5"/>
    </row>
    <row r="594" spans="1:10" ht="12.75" customHeight="1" x14ac:dyDescent="0.2">
      <c r="B594" s="149" t="s">
        <v>40</v>
      </c>
      <c r="C594" s="217"/>
      <c r="D594" s="811"/>
      <c r="E594" s="289"/>
      <c r="F594" s="179"/>
      <c r="G594" s="5"/>
      <c r="H594" s="5"/>
      <c r="I594" s="5"/>
    </row>
    <row r="595" spans="1:10" ht="12.75" customHeight="1" x14ac:dyDescent="0.2">
      <c r="B595" s="162" t="s">
        <v>41</v>
      </c>
      <c r="C595" s="231"/>
      <c r="D595" s="810"/>
      <c r="E595" s="413">
        <v>6921996.2899999991</v>
      </c>
      <c r="F595" s="187">
        <v>-3.6368514461146861E-2</v>
      </c>
      <c r="G595" s="173"/>
      <c r="H595" s="5"/>
      <c r="I595" s="5"/>
    </row>
    <row r="596" spans="1:10" ht="12.75" customHeight="1" x14ac:dyDescent="0.2">
      <c r="B596" s="233" t="s">
        <v>42</v>
      </c>
      <c r="C596" s="131"/>
      <c r="D596" s="403"/>
      <c r="E596" s="411">
        <v>390393123.71000004</v>
      </c>
      <c r="F596" s="412">
        <v>-1.3362763740046857E-3</v>
      </c>
      <c r="G596" s="173"/>
      <c r="H596" s="130"/>
      <c r="I596" s="111"/>
    </row>
    <row r="597" spans="1:10" ht="12.75" x14ac:dyDescent="0.2">
      <c r="B597" s="149" t="s">
        <v>83</v>
      </c>
      <c r="C597" s="217"/>
      <c r="D597" s="811"/>
      <c r="E597" s="289">
        <v>35098.65</v>
      </c>
      <c r="F597" s="179">
        <v>9.6021728801809481E-4</v>
      </c>
      <c r="G597" s="173"/>
      <c r="H597" s="130"/>
      <c r="I597" s="111"/>
      <c r="J597" s="104"/>
    </row>
    <row r="598" spans="1:10" ht="12.75" x14ac:dyDescent="0.2">
      <c r="B598" s="162" t="s">
        <v>84</v>
      </c>
      <c r="C598" s="231"/>
      <c r="D598" s="810"/>
      <c r="E598" s="413">
        <v>812691.92000000016</v>
      </c>
      <c r="F598" s="187">
        <v>-0.43989307923298748</v>
      </c>
      <c r="G598" s="173"/>
      <c r="H598" s="130"/>
      <c r="I598" s="111"/>
      <c r="J598" s="104"/>
    </row>
    <row r="599" spans="1:10" ht="13.5" thickBot="1" x14ac:dyDescent="0.25">
      <c r="B599" s="71"/>
      <c r="C599" s="217"/>
      <c r="D599" s="584"/>
      <c r="E599" s="822"/>
      <c r="F599" s="821"/>
      <c r="G599" s="173"/>
      <c r="H599" s="130"/>
      <c r="I599" s="111"/>
      <c r="J599" s="104"/>
    </row>
    <row r="600" spans="1:10" ht="13.5" thickBot="1" x14ac:dyDescent="0.25">
      <c r="B600" s="133" t="s">
        <v>168</v>
      </c>
      <c r="C600" s="134"/>
      <c r="D600" s="134"/>
      <c r="E600" s="417">
        <v>884294847.20609176</v>
      </c>
      <c r="F600" s="418">
        <v>5.6621207485098468E-2</v>
      </c>
      <c r="H600" s="135"/>
      <c r="I600" s="85"/>
    </row>
    <row r="601" spans="1:10" s="136" customFormat="1" ht="12.75" x14ac:dyDescent="0.2">
      <c r="A601" s="6"/>
      <c r="B601" s="5"/>
      <c r="C601" s="3"/>
      <c r="D601" s="3"/>
      <c r="E601" s="3"/>
      <c r="F601" s="3"/>
      <c r="G601" s="3"/>
      <c r="H601" s="3"/>
      <c r="I601" s="3"/>
      <c r="J601" s="104"/>
    </row>
  </sheetData>
  <dataConsolidate/>
  <mergeCells count="90">
    <mergeCell ref="B575:C575"/>
    <mergeCell ref="B499:C499"/>
    <mergeCell ref="B504:C504"/>
    <mergeCell ref="B503:C503"/>
    <mergeCell ref="B498:C498"/>
    <mergeCell ref="B490:C490"/>
    <mergeCell ref="B495:C495"/>
    <mergeCell ref="B512:D512"/>
    <mergeCell ref="B491:C491"/>
    <mergeCell ref="B533:D533"/>
    <mergeCell ref="B469:C469"/>
    <mergeCell ref="B487:C487"/>
    <mergeCell ref="B480:C480"/>
    <mergeCell ref="B470:C470"/>
    <mergeCell ref="B482:C482"/>
    <mergeCell ref="B475:C475"/>
    <mergeCell ref="B479:C479"/>
    <mergeCell ref="B481:C481"/>
    <mergeCell ref="B474:C474"/>
    <mergeCell ref="B483:C483"/>
    <mergeCell ref="B468:C468"/>
    <mergeCell ref="B511:D511"/>
    <mergeCell ref="B539:D539"/>
    <mergeCell ref="B484:C484"/>
    <mergeCell ref="B489:C489"/>
    <mergeCell ref="B524:D524"/>
    <mergeCell ref="B521:D521"/>
    <mergeCell ref="B471:C471"/>
    <mergeCell ref="B510:D510"/>
    <mergeCell ref="B509:C509"/>
    <mergeCell ref="B467:C467"/>
    <mergeCell ref="B485:C485"/>
    <mergeCell ref="B497:C497"/>
    <mergeCell ref="B492:C492"/>
    <mergeCell ref="B488:C488"/>
    <mergeCell ref="B505:C505"/>
    <mergeCell ref="B496:C496"/>
    <mergeCell ref="B501:C501"/>
    <mergeCell ref="B500:C500"/>
    <mergeCell ref="B502:C502"/>
    <mergeCell ref="B486:C486"/>
    <mergeCell ref="B522:D522"/>
    <mergeCell ref="B523:D523"/>
    <mergeCell ref="B526:D526"/>
    <mergeCell ref="B525:D525"/>
    <mergeCell ref="B513:D513"/>
    <mergeCell ref="B514:D514"/>
    <mergeCell ref="B515:D515"/>
    <mergeCell ref="B517:D517"/>
    <mergeCell ref="B516:D516"/>
    <mergeCell ref="B527:D527"/>
    <mergeCell ref="B528:D528"/>
    <mergeCell ref="B531:D531"/>
    <mergeCell ref="B535:D535"/>
    <mergeCell ref="B529:D529"/>
    <mergeCell ref="B530:D530"/>
    <mergeCell ref="B537:D537"/>
    <mergeCell ref="B532:D532"/>
    <mergeCell ref="B541:D541"/>
    <mergeCell ref="B538:D538"/>
    <mergeCell ref="B534:D534"/>
    <mergeCell ref="B540:D540"/>
    <mergeCell ref="B544:D544"/>
    <mergeCell ref="B549:D549"/>
    <mergeCell ref="B548:D548"/>
    <mergeCell ref="B543:D543"/>
    <mergeCell ref="B542:D542"/>
    <mergeCell ref="B552:D552"/>
    <mergeCell ref="B550:D550"/>
    <mergeCell ref="B551:D551"/>
    <mergeCell ref="B546:D546"/>
    <mergeCell ref="B545:D545"/>
    <mergeCell ref="B553:D553"/>
    <mergeCell ref="B559:D559"/>
    <mergeCell ref="B547:D547"/>
    <mergeCell ref="B556:D556"/>
    <mergeCell ref="B560:D560"/>
    <mergeCell ref="B567:D567"/>
    <mergeCell ref="B555:D555"/>
    <mergeCell ref="B554:D554"/>
    <mergeCell ref="B570:D570"/>
    <mergeCell ref="B557:D557"/>
    <mergeCell ref="B558:D558"/>
    <mergeCell ref="B563:D563"/>
    <mergeCell ref="B564:D564"/>
    <mergeCell ref="B561:D561"/>
    <mergeCell ref="B568:D568"/>
    <mergeCell ref="B566:D566"/>
    <mergeCell ref="B565:D565"/>
    <mergeCell ref="B569:D569"/>
  </mergeCells>
  <pageMargins left="0.19685039370078741" right="0.19685039370078741" top="0.27559055118110237" bottom="0.19685039370078741" header="0.31496062992125984" footer="0.51181102362204722"/>
  <pageSetup paperSize="9" scale="48" orientation="portrait" r:id="rId1"/>
  <headerFooter alignWithMargins="0">
    <oddFooter xml:space="preserve">&amp;R&amp;8
</oddFooter>
  </headerFooter>
  <rowBreaks count="5" manualBreakCount="5">
    <brk id="130" max="8" man="1"/>
    <brk id="257" max="8" man="1"/>
    <brk id="370" max="8" man="1"/>
    <brk id="462" max="8" man="1"/>
    <brk id="570" max="8"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8">
    <tabColor indexed="45"/>
  </sheetPr>
  <dimension ref="A1:L658"/>
  <sheetViews>
    <sheetView showZeros="0" view="pageBreakPreview" topLeftCell="B614" zoomScale="115" zoomScaleNormal="100" workbookViewId="0">
      <selection activeCell="E656" sqref="E656:F656"/>
    </sheetView>
  </sheetViews>
  <sheetFormatPr baseColWidth="10" defaultRowHeight="11.25" x14ac:dyDescent="0.2"/>
  <cols>
    <col min="1" max="1" width="4" style="6" customWidth="1"/>
    <col min="2" max="2" width="64.28515625" style="5" customWidth="1"/>
    <col min="3" max="5" width="15" style="3" customWidth="1"/>
    <col min="6" max="6" width="14.85546875" style="3" customWidth="1"/>
    <col min="7" max="7" width="13.140625" style="3" customWidth="1"/>
    <col min="8" max="8" width="6.5703125" style="3" bestFit="1" customWidth="1"/>
    <col min="9" max="9" width="2.5703125" style="3" customWidth="1"/>
    <col min="10" max="10" width="4" style="5" bestFit="1" customWidth="1"/>
    <col min="11" max="16384" width="11.42578125" style="5"/>
  </cols>
  <sheetData>
    <row r="1" spans="1:9" ht="9" customHeight="1" x14ac:dyDescent="0.2">
      <c r="A1" s="1"/>
      <c r="B1" s="43"/>
      <c r="F1" s="5"/>
      <c r="G1" s="5"/>
      <c r="H1" s="5"/>
      <c r="I1" s="4"/>
    </row>
    <row r="2" spans="1:9" ht="17.25" customHeight="1" x14ac:dyDescent="0.25">
      <c r="B2" s="7" t="s">
        <v>288</v>
      </c>
      <c r="C2" s="8"/>
      <c r="D2" s="8"/>
      <c r="E2" s="8"/>
      <c r="F2" s="8"/>
      <c r="G2" s="8"/>
      <c r="H2" s="8"/>
      <c r="I2" s="8"/>
    </row>
    <row r="3" spans="1:9" ht="12" customHeight="1" x14ac:dyDescent="0.2">
      <c r="B3" s="9"/>
      <c r="C3" s="10" t="str">
        <f>CUMUL_Maladie_mnt!C3</f>
        <v>PERIODE DU 1.1 AU 31.1.2024</v>
      </c>
      <c r="D3" s="11"/>
    </row>
    <row r="4" spans="1:9" ht="14.25" customHeight="1" x14ac:dyDescent="0.2">
      <c r="B4" s="12" t="s">
        <v>284</v>
      </c>
      <c r="C4" s="13"/>
      <c r="D4" s="13"/>
      <c r="E4" s="13"/>
      <c r="F4" s="13"/>
      <c r="G4" s="13"/>
      <c r="H4" s="14"/>
      <c r="I4" s="15"/>
    </row>
    <row r="5" spans="1:9" ht="12" customHeight="1" x14ac:dyDescent="0.2">
      <c r="B5" s="387" t="s">
        <v>4</v>
      </c>
      <c r="C5" s="386" t="s">
        <v>1</v>
      </c>
      <c r="D5" s="385" t="s">
        <v>2</v>
      </c>
      <c r="E5" s="386" t="s">
        <v>6</v>
      </c>
      <c r="F5" s="219" t="s">
        <v>3</v>
      </c>
      <c r="G5" s="219" t="s">
        <v>237</v>
      </c>
      <c r="H5" s="19" t="s">
        <v>300</v>
      </c>
      <c r="I5" s="20"/>
    </row>
    <row r="6" spans="1:9" ht="9.75" customHeight="1" x14ac:dyDescent="0.2">
      <c r="B6" s="21"/>
      <c r="C6" s="45" t="s">
        <v>5</v>
      </c>
      <c r="D6" s="44" t="s">
        <v>5</v>
      </c>
      <c r="E6" s="45"/>
      <c r="F6" s="220" t="s">
        <v>241</v>
      </c>
      <c r="G6" s="220" t="s">
        <v>239</v>
      </c>
      <c r="H6" s="22" t="s">
        <v>301</v>
      </c>
      <c r="I6" s="23"/>
    </row>
    <row r="7" spans="1:9" s="28" customFormat="1" ht="16.5" customHeight="1" x14ac:dyDescent="0.2">
      <c r="A7" s="24"/>
      <c r="B7" s="25" t="s">
        <v>285</v>
      </c>
      <c r="C7" s="287"/>
      <c r="D7" s="287"/>
      <c r="E7" s="287"/>
      <c r="F7" s="288"/>
      <c r="G7" s="288"/>
      <c r="H7" s="181"/>
      <c r="I7" s="27"/>
    </row>
    <row r="8" spans="1:9" s="28" customFormat="1" ht="13.5" customHeight="1" x14ac:dyDescent="0.2">
      <c r="A8" s="24"/>
      <c r="B8" s="31" t="s">
        <v>88</v>
      </c>
      <c r="C8" s="291"/>
      <c r="D8" s="291"/>
      <c r="E8" s="291"/>
      <c r="F8" s="292"/>
      <c r="G8" s="292"/>
      <c r="H8" s="178"/>
      <c r="I8" s="27"/>
    </row>
    <row r="9" spans="1:9" ht="10.5" customHeight="1" x14ac:dyDescent="0.2">
      <c r="B9" s="16" t="s">
        <v>22</v>
      </c>
      <c r="C9" s="289">
        <v>273237942.41000104</v>
      </c>
      <c r="D9" s="289">
        <v>152174071.42644966</v>
      </c>
      <c r="E9" s="289">
        <v>425412013.8364507</v>
      </c>
      <c r="F9" s="290">
        <v>11425250.529999971</v>
      </c>
      <c r="G9" s="290">
        <v>2749062.2815000014</v>
      </c>
      <c r="H9" s="179">
        <v>8.3389916832968147E-2</v>
      </c>
      <c r="I9" s="20"/>
    </row>
    <row r="10" spans="1:9" ht="10.5" customHeight="1" x14ac:dyDescent="0.2">
      <c r="B10" s="16" t="s">
        <v>387</v>
      </c>
      <c r="C10" s="289">
        <v>3654.2480000000037</v>
      </c>
      <c r="D10" s="289">
        <v>15056.508063999971</v>
      </c>
      <c r="E10" s="289">
        <v>18710.756063999972</v>
      </c>
      <c r="F10" s="290">
        <v>652.39200000000005</v>
      </c>
      <c r="G10" s="290">
        <v>72.701199999999986</v>
      </c>
      <c r="H10" s="179"/>
      <c r="I10" s="20"/>
    </row>
    <row r="11" spans="1:9" ht="10.5" customHeight="1" x14ac:dyDescent="0.2">
      <c r="B11" s="16" t="s">
        <v>100</v>
      </c>
      <c r="C11" s="289">
        <v>8991528.189999979</v>
      </c>
      <c r="D11" s="289">
        <v>40861207.759100042</v>
      </c>
      <c r="E11" s="289">
        <v>49852735.94910001</v>
      </c>
      <c r="F11" s="290">
        <v>17292.189999999999</v>
      </c>
      <c r="G11" s="290">
        <v>161890.63000000003</v>
      </c>
      <c r="H11" s="179">
        <v>-1.7900004093542976E-2</v>
      </c>
      <c r="I11" s="20"/>
    </row>
    <row r="12" spans="1:9" ht="10.5" customHeight="1" x14ac:dyDescent="0.2">
      <c r="B12" s="16" t="s">
        <v>388</v>
      </c>
      <c r="C12" s="289">
        <v>4915.7519999999959</v>
      </c>
      <c r="D12" s="289">
        <v>20254.251936000019</v>
      </c>
      <c r="E12" s="289">
        <v>25170.003936000016</v>
      </c>
      <c r="F12" s="290">
        <v>877.60799999999995</v>
      </c>
      <c r="G12" s="290">
        <v>97.798799999999972</v>
      </c>
      <c r="H12" s="179"/>
      <c r="I12" s="20"/>
    </row>
    <row r="13" spans="1:9" ht="10.5" customHeight="1" x14ac:dyDescent="0.2">
      <c r="B13" s="16" t="s">
        <v>340</v>
      </c>
      <c r="C13" s="289">
        <v>19896808.039999973</v>
      </c>
      <c r="D13" s="289">
        <v>18223249.609999999</v>
      </c>
      <c r="E13" s="289">
        <v>38120057.649999969</v>
      </c>
      <c r="F13" s="290">
        <v>3252285.0400000024</v>
      </c>
      <c r="G13" s="290">
        <v>208652.36000000002</v>
      </c>
      <c r="H13" s="179">
        <v>3.7678282642012784E-2</v>
      </c>
      <c r="I13" s="20"/>
    </row>
    <row r="14" spans="1:9" ht="10.5" customHeight="1" x14ac:dyDescent="0.2">
      <c r="B14" s="340" t="s">
        <v>90</v>
      </c>
      <c r="C14" s="289">
        <v>19827084.749999974</v>
      </c>
      <c r="D14" s="289">
        <v>17761171.310000002</v>
      </c>
      <c r="E14" s="289">
        <v>37588256.059999973</v>
      </c>
      <c r="F14" s="290">
        <v>2806194.3800000022</v>
      </c>
      <c r="G14" s="290">
        <v>202881.88000000006</v>
      </c>
      <c r="H14" s="179">
        <v>4.0195528949337866E-2</v>
      </c>
      <c r="I14" s="20"/>
    </row>
    <row r="15" spans="1:9" ht="10.5" customHeight="1" x14ac:dyDescent="0.2">
      <c r="B15" s="33" t="s">
        <v>304</v>
      </c>
      <c r="C15" s="289">
        <v>1240661.2500000012</v>
      </c>
      <c r="D15" s="289">
        <v>657800.23999999976</v>
      </c>
      <c r="E15" s="289">
        <v>1898461.4900000009</v>
      </c>
      <c r="F15" s="290">
        <v>209123.91999999993</v>
      </c>
      <c r="G15" s="290">
        <v>12732</v>
      </c>
      <c r="H15" s="179">
        <v>9.8378425570305739E-2</v>
      </c>
      <c r="I15" s="20"/>
    </row>
    <row r="16" spans="1:9" ht="10.5" customHeight="1" x14ac:dyDescent="0.2">
      <c r="B16" s="33" t="s">
        <v>305</v>
      </c>
      <c r="C16" s="289">
        <v>40.32</v>
      </c>
      <c r="D16" s="289">
        <v>122.93</v>
      </c>
      <c r="E16" s="289">
        <v>163.25</v>
      </c>
      <c r="F16" s="290">
        <v>122.93</v>
      </c>
      <c r="G16" s="290"/>
      <c r="H16" s="179"/>
      <c r="I16" s="20"/>
    </row>
    <row r="17" spans="2:9" ht="10.5" customHeight="1" x14ac:dyDescent="0.2">
      <c r="B17" s="33" t="s">
        <v>306</v>
      </c>
      <c r="C17" s="289">
        <v>825.74</v>
      </c>
      <c r="D17" s="289">
        <v>21491.590000000007</v>
      </c>
      <c r="E17" s="289">
        <v>22317.330000000009</v>
      </c>
      <c r="F17" s="290">
        <v>20947.840000000007</v>
      </c>
      <c r="G17" s="290"/>
      <c r="H17" s="179">
        <v>0.35077669873531159</v>
      </c>
      <c r="I17" s="20"/>
    </row>
    <row r="18" spans="2:9" ht="10.5" customHeight="1" x14ac:dyDescent="0.2">
      <c r="B18" s="33" t="s">
        <v>307</v>
      </c>
      <c r="C18" s="289">
        <v>7105287.6799999913</v>
      </c>
      <c r="D18" s="289">
        <v>6356590.1099999985</v>
      </c>
      <c r="E18" s="289">
        <v>13461877.78999999</v>
      </c>
      <c r="F18" s="290">
        <v>427798.0500000001</v>
      </c>
      <c r="G18" s="290">
        <v>70972.99000000002</v>
      </c>
      <c r="H18" s="179">
        <v>-0.10772190570733897</v>
      </c>
      <c r="I18" s="20"/>
    </row>
    <row r="19" spans="2:9" ht="10.5" customHeight="1" x14ac:dyDescent="0.2">
      <c r="B19" s="33" t="s">
        <v>308</v>
      </c>
      <c r="C19" s="289">
        <v>503109.55999999953</v>
      </c>
      <c r="D19" s="289">
        <v>54680.730000000025</v>
      </c>
      <c r="E19" s="289">
        <v>557790.28999999969</v>
      </c>
      <c r="F19" s="290">
        <v>11153.64</v>
      </c>
      <c r="G19" s="290">
        <v>3289.41</v>
      </c>
      <c r="H19" s="179">
        <v>0.53153669620861188</v>
      </c>
      <c r="I19" s="20"/>
    </row>
    <row r="20" spans="2:9" ht="10.5" customHeight="1" x14ac:dyDescent="0.2">
      <c r="B20" s="33" t="s">
        <v>309</v>
      </c>
      <c r="C20" s="289">
        <v>10977160.199999981</v>
      </c>
      <c r="D20" s="289">
        <v>10670485.709999999</v>
      </c>
      <c r="E20" s="289">
        <v>21647645.909999978</v>
      </c>
      <c r="F20" s="290">
        <v>2137048.0000000019</v>
      </c>
      <c r="G20" s="290">
        <v>115887.48000000001</v>
      </c>
      <c r="H20" s="179">
        <v>0.1430349015860799</v>
      </c>
      <c r="I20" s="20"/>
    </row>
    <row r="21" spans="2:9" ht="10.5" customHeight="1" x14ac:dyDescent="0.2">
      <c r="B21" s="33" t="s">
        <v>89</v>
      </c>
      <c r="C21" s="289">
        <v>69723.289999999935</v>
      </c>
      <c r="D21" s="289">
        <v>462078.3000000001</v>
      </c>
      <c r="E21" s="289">
        <v>531801.59</v>
      </c>
      <c r="F21" s="290">
        <v>446090.66000000009</v>
      </c>
      <c r="G21" s="290">
        <v>5770.4800000000005</v>
      </c>
      <c r="H21" s="179">
        <v>-0.11388778953688183</v>
      </c>
      <c r="I21" s="20"/>
    </row>
    <row r="22" spans="2:9" ht="10.5" customHeight="1" x14ac:dyDescent="0.2">
      <c r="B22" s="16" t="s">
        <v>97</v>
      </c>
      <c r="C22" s="289"/>
      <c r="D22" s="289"/>
      <c r="E22" s="289"/>
      <c r="F22" s="290"/>
      <c r="G22" s="290"/>
      <c r="H22" s="179"/>
      <c r="I22" s="20"/>
    </row>
    <row r="23" spans="2:9" ht="10.5" customHeight="1" x14ac:dyDescent="0.2">
      <c r="B23" s="16" t="s">
        <v>380</v>
      </c>
      <c r="C23" s="289"/>
      <c r="D23" s="289"/>
      <c r="E23" s="289"/>
      <c r="F23" s="290"/>
      <c r="G23" s="290"/>
      <c r="H23" s="179"/>
      <c r="I23" s="20"/>
    </row>
    <row r="24" spans="2:9" ht="10.5" customHeight="1" x14ac:dyDescent="0.2">
      <c r="B24" s="16" t="s">
        <v>419</v>
      </c>
      <c r="C24" s="289"/>
      <c r="D24" s="289">
        <v>22799.121600000002</v>
      </c>
      <c r="E24" s="289">
        <v>22799.121600000002</v>
      </c>
      <c r="F24" s="290"/>
      <c r="G24" s="290"/>
      <c r="H24" s="179"/>
      <c r="I24" s="20"/>
    </row>
    <row r="25" spans="2:9" ht="10.5" customHeight="1" x14ac:dyDescent="0.2">
      <c r="B25" s="16" t="s">
        <v>96</v>
      </c>
      <c r="C25" s="289"/>
      <c r="D25" s="289"/>
      <c r="E25" s="289"/>
      <c r="F25" s="290"/>
      <c r="G25" s="290"/>
      <c r="H25" s="179"/>
      <c r="I25" s="20"/>
    </row>
    <row r="26" spans="2:9" ht="10.5" customHeight="1" x14ac:dyDescent="0.2">
      <c r="B26" s="16" t="s">
        <v>91</v>
      </c>
      <c r="C26" s="289">
        <v>67483.94</v>
      </c>
      <c r="D26" s="289">
        <v>78931.289999999994</v>
      </c>
      <c r="E26" s="289">
        <v>146415.22999999998</v>
      </c>
      <c r="F26" s="290">
        <v>42461.46</v>
      </c>
      <c r="G26" s="290">
        <v>552</v>
      </c>
      <c r="H26" s="179">
        <v>-0.1053666976476586</v>
      </c>
      <c r="I26" s="34"/>
    </row>
    <row r="27" spans="2:9" ht="10.5" customHeight="1" x14ac:dyDescent="0.2">
      <c r="B27" s="16" t="s">
        <v>252</v>
      </c>
      <c r="C27" s="289"/>
      <c r="D27" s="289"/>
      <c r="E27" s="289"/>
      <c r="F27" s="290"/>
      <c r="G27" s="290"/>
      <c r="H27" s="179"/>
      <c r="I27" s="34"/>
    </row>
    <row r="28" spans="2:9" ht="10.5" customHeight="1" x14ac:dyDescent="0.2">
      <c r="B28" s="16" t="s">
        <v>95</v>
      </c>
      <c r="C28" s="289">
        <v>31531.699999999993</v>
      </c>
      <c r="D28" s="289">
        <v>139809.38000000003</v>
      </c>
      <c r="E28" s="289">
        <v>171341.08000000002</v>
      </c>
      <c r="F28" s="290">
        <v>170426.48</v>
      </c>
      <c r="G28" s="290">
        <v>808.96</v>
      </c>
      <c r="H28" s="179">
        <v>-0.10320536896789756</v>
      </c>
      <c r="I28" s="34"/>
    </row>
    <row r="29" spans="2:9" ht="10.5" customHeight="1" x14ac:dyDescent="0.2">
      <c r="B29" s="16" t="s">
        <v>381</v>
      </c>
      <c r="C29" s="289">
        <v>6762259.6799999978</v>
      </c>
      <c r="D29" s="289">
        <v>3799878.5625000009</v>
      </c>
      <c r="E29" s="289">
        <v>10562138.2425</v>
      </c>
      <c r="F29" s="290">
        <v>848</v>
      </c>
      <c r="G29" s="290">
        <v>82738.63</v>
      </c>
      <c r="H29" s="179">
        <v>7.1275328131827687E-2</v>
      </c>
      <c r="I29" s="34"/>
    </row>
    <row r="30" spans="2:9" ht="10.5" customHeight="1" x14ac:dyDescent="0.2">
      <c r="B30" s="16" t="s">
        <v>417</v>
      </c>
      <c r="C30" s="289"/>
      <c r="D30" s="289">
        <v>620851.19874500006</v>
      </c>
      <c r="E30" s="289">
        <v>620851.19874500006</v>
      </c>
      <c r="F30" s="290"/>
      <c r="G30" s="290"/>
      <c r="H30" s="179">
        <v>-0.16184606717973293</v>
      </c>
      <c r="I30" s="34"/>
    </row>
    <row r="31" spans="2:9" ht="10.5" customHeight="1" x14ac:dyDescent="0.2">
      <c r="B31" s="16" t="s">
        <v>441</v>
      </c>
      <c r="C31" s="289"/>
      <c r="D31" s="289">
        <v>11010046.164562002</v>
      </c>
      <c r="E31" s="289">
        <v>11010046.164562002</v>
      </c>
      <c r="F31" s="290"/>
      <c r="G31" s="290"/>
      <c r="H31" s="179"/>
      <c r="I31" s="34"/>
    </row>
    <row r="32" spans="2:9" ht="10.5" customHeight="1" x14ac:dyDescent="0.2">
      <c r="B32" s="16" t="s">
        <v>346</v>
      </c>
      <c r="C32" s="289"/>
      <c r="D32" s="289">
        <v>82156</v>
      </c>
      <c r="E32" s="289">
        <v>82156</v>
      </c>
      <c r="F32" s="290"/>
      <c r="G32" s="290"/>
      <c r="H32" s="179">
        <v>0.27389443651925816</v>
      </c>
      <c r="I32" s="34"/>
    </row>
    <row r="33" spans="1:11" ht="10.5" customHeight="1" x14ac:dyDescent="0.2">
      <c r="B33" s="16" t="s">
        <v>312</v>
      </c>
      <c r="C33" s="289"/>
      <c r="D33" s="289"/>
      <c r="E33" s="289"/>
      <c r="F33" s="290"/>
      <c r="G33" s="290"/>
      <c r="H33" s="179"/>
      <c r="I33" s="34"/>
    </row>
    <row r="34" spans="1:11" ht="10.5" customHeight="1" x14ac:dyDescent="0.2">
      <c r="B34" s="16" t="s">
        <v>313</v>
      </c>
      <c r="C34" s="289"/>
      <c r="D34" s="289"/>
      <c r="E34" s="289"/>
      <c r="F34" s="290"/>
      <c r="G34" s="290"/>
      <c r="H34" s="179"/>
      <c r="I34" s="34"/>
    </row>
    <row r="35" spans="1:11" ht="10.5" customHeight="1" x14ac:dyDescent="0.2">
      <c r="B35" s="16" t="s">
        <v>491</v>
      </c>
      <c r="C35" s="289"/>
      <c r="D35" s="289"/>
      <c r="E35" s="289"/>
      <c r="F35" s="290"/>
      <c r="G35" s="290"/>
      <c r="H35" s="179"/>
      <c r="I35" s="34"/>
    </row>
    <row r="36" spans="1:11" ht="10.5" customHeight="1" x14ac:dyDescent="0.2">
      <c r="B36" s="16" t="s">
        <v>489</v>
      </c>
      <c r="C36" s="289"/>
      <c r="D36" s="289">
        <v>2700898.8986</v>
      </c>
      <c r="E36" s="289">
        <v>2700898.8986</v>
      </c>
      <c r="F36" s="290"/>
      <c r="G36" s="290"/>
      <c r="H36" s="179">
        <v>0.42704045296999738</v>
      </c>
      <c r="I36" s="34"/>
    </row>
    <row r="37" spans="1:11" ht="10.5" customHeight="1" x14ac:dyDescent="0.2">
      <c r="B37" s="16" t="s">
        <v>420</v>
      </c>
      <c r="C37" s="289"/>
      <c r="D37" s="289">
        <v>2186613.62371</v>
      </c>
      <c r="E37" s="289">
        <v>2186613.62371</v>
      </c>
      <c r="F37" s="290"/>
      <c r="G37" s="290"/>
      <c r="H37" s="179">
        <v>-3.7240701323622227E-2</v>
      </c>
      <c r="I37" s="34"/>
    </row>
    <row r="38" spans="1:11" ht="10.5" customHeight="1" x14ac:dyDescent="0.2">
      <c r="B38" s="574" t="s">
        <v>448</v>
      </c>
      <c r="C38" s="289"/>
      <c r="D38" s="289"/>
      <c r="E38" s="289"/>
      <c r="F38" s="290"/>
      <c r="G38" s="290"/>
      <c r="H38" s="179"/>
      <c r="I38" s="34"/>
    </row>
    <row r="39" spans="1:11" ht="10.5" hidden="1" customHeight="1" x14ac:dyDescent="0.2">
      <c r="B39" s="574"/>
      <c r="C39" s="289"/>
      <c r="D39" s="289"/>
      <c r="E39" s="289"/>
      <c r="F39" s="290"/>
      <c r="G39" s="290"/>
      <c r="H39" s="179"/>
      <c r="I39" s="34"/>
    </row>
    <row r="40" spans="1:11" ht="10.5" customHeight="1" x14ac:dyDescent="0.2">
      <c r="B40" s="16" t="s">
        <v>99</v>
      </c>
      <c r="C40" s="289">
        <v>183258.44999999998</v>
      </c>
      <c r="D40" s="289">
        <v>277195.36970900063</v>
      </c>
      <c r="E40" s="289">
        <v>460453.8197090007</v>
      </c>
      <c r="F40" s="290">
        <v>182943.63586000001</v>
      </c>
      <c r="G40" s="290">
        <v>2176.5627459999996</v>
      </c>
      <c r="H40" s="179">
        <v>-2.8800983544377212E-2</v>
      </c>
      <c r="I40" s="34"/>
    </row>
    <row r="41" spans="1:11" ht="10.5" customHeight="1" x14ac:dyDescent="0.2">
      <c r="B41" s="16" t="s">
        <v>283</v>
      </c>
      <c r="C41" s="289"/>
      <c r="D41" s="289">
        <v>-364512</v>
      </c>
      <c r="E41" s="289">
        <v>-364512</v>
      </c>
      <c r="F41" s="290"/>
      <c r="G41" s="290">
        <v>-2496</v>
      </c>
      <c r="H41" s="179">
        <v>0.25096779507454081</v>
      </c>
      <c r="I41" s="34"/>
      <c r="K41" s="28"/>
    </row>
    <row r="42" spans="1:11" s="28" customFormat="1" ht="10.5" customHeight="1" x14ac:dyDescent="0.2">
      <c r="A42" s="24"/>
      <c r="B42" s="16" t="s">
        <v>279</v>
      </c>
      <c r="C42" s="289">
        <v>-5</v>
      </c>
      <c r="D42" s="289">
        <v>-15593703.800000001</v>
      </c>
      <c r="E42" s="289">
        <v>-15593708.800000001</v>
      </c>
      <c r="F42" s="290">
        <v>-5223</v>
      </c>
      <c r="G42" s="290">
        <v>-113340</v>
      </c>
      <c r="H42" s="179">
        <v>3.8189348222628094E-3</v>
      </c>
      <c r="I42" s="36"/>
      <c r="J42" s="5"/>
    </row>
    <row r="43" spans="1:11" s="28" customFormat="1" ht="10.5" customHeight="1" x14ac:dyDescent="0.2">
      <c r="A43" s="24"/>
      <c r="B43" s="35" t="s">
        <v>101</v>
      </c>
      <c r="C43" s="291">
        <v>309179377.41000098</v>
      </c>
      <c r="D43" s="291">
        <v>216254803.36497566</v>
      </c>
      <c r="E43" s="291">
        <v>525434180.77497667</v>
      </c>
      <c r="F43" s="292">
        <v>15087814.335859971</v>
      </c>
      <c r="G43" s="292">
        <v>3090215.9242460015</v>
      </c>
      <c r="H43" s="178">
        <v>8.4469798456506817E-2</v>
      </c>
      <c r="I43" s="36"/>
      <c r="K43" s="209" t="b">
        <f>IF(ABS(E43-SUM(E9:E13,E22:E42))&lt;0.001,TRUE,FALSE)</f>
        <v>1</v>
      </c>
    </row>
    <row r="44" spans="1:11" s="28" customFormat="1" ht="13.5" customHeight="1" x14ac:dyDescent="0.2">
      <c r="A44" s="24"/>
      <c r="B44" s="31" t="s">
        <v>102</v>
      </c>
      <c r="C44" s="291"/>
      <c r="D44" s="291"/>
      <c r="E44" s="291"/>
      <c r="F44" s="292"/>
      <c r="G44" s="292"/>
      <c r="H44" s="178"/>
      <c r="I44" s="36"/>
      <c r="K44" s="5"/>
    </row>
    <row r="45" spans="1:11" ht="10.5" customHeight="1" x14ac:dyDescent="0.2">
      <c r="B45" s="16" t="s">
        <v>104</v>
      </c>
      <c r="C45" s="289">
        <v>250734893.5400002</v>
      </c>
      <c r="D45" s="289">
        <v>547832277.58999956</v>
      </c>
      <c r="E45" s="289">
        <v>798567171.12999976</v>
      </c>
      <c r="F45" s="290">
        <v>288692887.17999971</v>
      </c>
      <c r="G45" s="290">
        <v>4861489.8699999992</v>
      </c>
      <c r="H45" s="179">
        <v>3.5630058694855027E-2</v>
      </c>
      <c r="I45" s="20"/>
    </row>
    <row r="46" spans="1:11" ht="10.5" customHeight="1" x14ac:dyDescent="0.2">
      <c r="B46" s="33" t="s">
        <v>106</v>
      </c>
      <c r="C46" s="289">
        <v>250392980.12000024</v>
      </c>
      <c r="D46" s="289">
        <v>543990263.90999949</v>
      </c>
      <c r="E46" s="289">
        <v>794383244.02999973</v>
      </c>
      <c r="F46" s="290">
        <v>285010666.54999965</v>
      </c>
      <c r="G46" s="290">
        <v>4831868.6199999992</v>
      </c>
      <c r="H46" s="179">
        <v>3.5653883480054827E-2</v>
      </c>
      <c r="I46" s="34"/>
    </row>
    <row r="47" spans="1:11" ht="10.5" customHeight="1" x14ac:dyDescent="0.2">
      <c r="B47" s="33" t="s">
        <v>304</v>
      </c>
      <c r="C47" s="289">
        <v>6086217.9599999962</v>
      </c>
      <c r="D47" s="289">
        <v>136777178.47</v>
      </c>
      <c r="E47" s="289">
        <v>142863396.43000001</v>
      </c>
      <c r="F47" s="290">
        <v>116057283.14000002</v>
      </c>
      <c r="G47" s="290">
        <v>909698.62999999977</v>
      </c>
      <c r="H47" s="179">
        <v>7.1568697156676908E-2</v>
      </c>
      <c r="I47" s="34"/>
    </row>
    <row r="48" spans="1:11" ht="10.5" customHeight="1" x14ac:dyDescent="0.2">
      <c r="B48" s="33" t="s">
        <v>305</v>
      </c>
      <c r="C48" s="289">
        <v>33110.780000000035</v>
      </c>
      <c r="D48" s="289">
        <v>3799092.2900000005</v>
      </c>
      <c r="E48" s="289">
        <v>3832203.0700000003</v>
      </c>
      <c r="F48" s="290">
        <v>3776216.31</v>
      </c>
      <c r="G48" s="290">
        <v>16836.920000000002</v>
      </c>
      <c r="H48" s="179">
        <v>-6.5195659389956861E-2</v>
      </c>
      <c r="I48" s="34"/>
    </row>
    <row r="49" spans="2:9" ht="10.5" customHeight="1" x14ac:dyDescent="0.2">
      <c r="B49" s="33" t="s">
        <v>306</v>
      </c>
      <c r="C49" s="289">
        <v>404514.51000000018</v>
      </c>
      <c r="D49" s="289">
        <v>62901550.289999887</v>
      </c>
      <c r="E49" s="289">
        <v>63306064.799999878</v>
      </c>
      <c r="F49" s="290">
        <v>61846108.069999874</v>
      </c>
      <c r="G49" s="290">
        <v>382420.6</v>
      </c>
      <c r="H49" s="179">
        <v>6.5789887492184285E-2</v>
      </c>
      <c r="I49" s="34"/>
    </row>
    <row r="50" spans="2:9" ht="10.5" customHeight="1" x14ac:dyDescent="0.2">
      <c r="B50" s="33" t="s">
        <v>307</v>
      </c>
      <c r="C50" s="289">
        <v>60152539.130000122</v>
      </c>
      <c r="D50" s="289">
        <v>51644894.329999924</v>
      </c>
      <c r="E50" s="289">
        <v>111797433.46000005</v>
      </c>
      <c r="F50" s="290">
        <v>5570429.9300000006</v>
      </c>
      <c r="G50" s="290">
        <v>717794.82999999984</v>
      </c>
      <c r="H50" s="179">
        <v>1.2257767563503164E-2</v>
      </c>
      <c r="I50" s="34"/>
    </row>
    <row r="51" spans="2:9" ht="10.5" customHeight="1" x14ac:dyDescent="0.2">
      <c r="B51" s="33" t="s">
        <v>308</v>
      </c>
      <c r="C51" s="289">
        <v>88638371.260000005</v>
      </c>
      <c r="D51" s="289">
        <v>81411247.649999931</v>
      </c>
      <c r="E51" s="289">
        <v>170049618.90999994</v>
      </c>
      <c r="F51" s="290">
        <v>24850742.969999947</v>
      </c>
      <c r="G51" s="290">
        <v>959100.74</v>
      </c>
      <c r="H51" s="179">
        <v>4.3212391169709985E-2</v>
      </c>
      <c r="I51" s="34"/>
    </row>
    <row r="52" spans="2:9" ht="10.5" customHeight="1" x14ac:dyDescent="0.2">
      <c r="B52" s="33" t="s">
        <v>309</v>
      </c>
      <c r="C52" s="289">
        <v>95078226.480000094</v>
      </c>
      <c r="D52" s="289">
        <v>207456300.87999982</v>
      </c>
      <c r="E52" s="289">
        <v>302534527.35999984</v>
      </c>
      <c r="F52" s="290">
        <v>72909886.129999846</v>
      </c>
      <c r="G52" s="290">
        <v>1846016.9</v>
      </c>
      <c r="H52" s="179">
        <v>1.9435920481654545E-2</v>
      </c>
      <c r="I52" s="34"/>
    </row>
    <row r="53" spans="2:9" ht="10.5" customHeight="1" x14ac:dyDescent="0.2">
      <c r="B53" s="33" t="s">
        <v>105</v>
      </c>
      <c r="C53" s="289">
        <v>341913.42000000004</v>
      </c>
      <c r="D53" s="289">
        <v>3842013.6800000025</v>
      </c>
      <c r="E53" s="289">
        <v>4183927.1000000029</v>
      </c>
      <c r="F53" s="290">
        <v>3682220.6300000027</v>
      </c>
      <c r="G53" s="290">
        <v>29621.250000000007</v>
      </c>
      <c r="H53" s="179">
        <v>3.1126330226971755E-2</v>
      </c>
      <c r="I53" s="34"/>
    </row>
    <row r="54" spans="2:9" ht="10.5" customHeight="1" x14ac:dyDescent="0.2">
      <c r="B54" s="16" t="s">
        <v>22</v>
      </c>
      <c r="C54" s="289">
        <v>128878917.22999981</v>
      </c>
      <c r="D54" s="289">
        <v>87202196.388149977</v>
      </c>
      <c r="E54" s="289">
        <v>216081113.61814979</v>
      </c>
      <c r="F54" s="290">
        <v>18729362.16</v>
      </c>
      <c r="G54" s="290">
        <v>973195.22699999972</v>
      </c>
      <c r="H54" s="179">
        <v>1.7648213843675986E-2</v>
      </c>
      <c r="I54" s="34"/>
    </row>
    <row r="55" spans="2:9" ht="10.5" customHeight="1" x14ac:dyDescent="0.2">
      <c r="B55" s="16" t="s">
        <v>387</v>
      </c>
      <c r="C55" s="289">
        <v>37910.864276999979</v>
      </c>
      <c r="D55" s="289">
        <v>81782.018657999914</v>
      </c>
      <c r="E55" s="289">
        <v>119692.88293499989</v>
      </c>
      <c r="F55" s="290">
        <v>3476.8161</v>
      </c>
      <c r="G55" s="290">
        <v>633.40800000000002</v>
      </c>
      <c r="H55" s="179"/>
      <c r="I55" s="34"/>
    </row>
    <row r="56" spans="2:9" ht="10.5" customHeight="1" x14ac:dyDescent="0.2">
      <c r="B56" s="16" t="s">
        <v>107</v>
      </c>
      <c r="C56" s="289"/>
      <c r="D56" s="289">
        <v>154618015.0999999</v>
      </c>
      <c r="E56" s="289">
        <v>154618015.0999999</v>
      </c>
      <c r="F56" s="290">
        <v>153222363.49999991</v>
      </c>
      <c r="G56" s="290">
        <v>812682.37000000011</v>
      </c>
      <c r="H56" s="179">
        <v>0.10074741701264256</v>
      </c>
      <c r="I56" s="34"/>
    </row>
    <row r="57" spans="2:9" ht="10.5" customHeight="1" x14ac:dyDescent="0.2">
      <c r="B57" s="33" t="s">
        <v>110</v>
      </c>
      <c r="C57" s="289"/>
      <c r="D57" s="289">
        <v>43185979.889999978</v>
      </c>
      <c r="E57" s="289">
        <v>43185979.889999978</v>
      </c>
      <c r="F57" s="290">
        <v>43185979.889999978</v>
      </c>
      <c r="G57" s="290">
        <v>227673.79000000004</v>
      </c>
      <c r="H57" s="179">
        <v>6.8847046538839551E-2</v>
      </c>
      <c r="I57" s="34"/>
    </row>
    <row r="58" spans="2:9" ht="10.5" customHeight="1" x14ac:dyDescent="0.2">
      <c r="B58" s="33" t="s">
        <v>109</v>
      </c>
      <c r="C58" s="289"/>
      <c r="D58" s="289">
        <v>79931333.60999991</v>
      </c>
      <c r="E58" s="289">
        <v>79931333.60999991</v>
      </c>
      <c r="F58" s="290">
        <v>79931333.60999991</v>
      </c>
      <c r="G58" s="290">
        <v>420208.58000000007</v>
      </c>
      <c r="H58" s="179">
        <v>8.7655791697992758E-2</v>
      </c>
      <c r="I58" s="34"/>
    </row>
    <row r="59" spans="2:9" ht="10.5" customHeight="1" x14ac:dyDescent="0.2">
      <c r="B59" s="33" t="s">
        <v>112</v>
      </c>
      <c r="C59" s="289"/>
      <c r="D59" s="289">
        <v>31179150</v>
      </c>
      <c r="E59" s="289">
        <v>31179150</v>
      </c>
      <c r="F59" s="290">
        <v>30105050</v>
      </c>
      <c r="G59" s="290">
        <v>164300</v>
      </c>
      <c r="H59" s="179">
        <v>0.18777376460231365</v>
      </c>
      <c r="I59" s="34"/>
    </row>
    <row r="60" spans="2:9" ht="10.5" customHeight="1" x14ac:dyDescent="0.2">
      <c r="B60" s="33" t="s">
        <v>111</v>
      </c>
      <c r="C60" s="289"/>
      <c r="D60" s="289">
        <v>321551.59999999998</v>
      </c>
      <c r="E60" s="289">
        <v>321551.59999999998</v>
      </c>
      <c r="F60" s="290"/>
      <c r="G60" s="290">
        <v>500</v>
      </c>
      <c r="H60" s="179">
        <v>-2.9407751937985394E-3</v>
      </c>
      <c r="I60" s="20"/>
    </row>
    <row r="61" spans="2:9" ht="10.5" customHeight="1" x14ac:dyDescent="0.2">
      <c r="B61" s="16" t="s">
        <v>103</v>
      </c>
      <c r="C61" s="289"/>
      <c r="D61" s="289"/>
      <c r="E61" s="289"/>
      <c r="F61" s="290"/>
      <c r="G61" s="290"/>
      <c r="H61" s="179"/>
      <c r="I61" s="20"/>
    </row>
    <row r="62" spans="2:9" ht="10.5" customHeight="1" x14ac:dyDescent="0.2">
      <c r="B62" s="16" t="s">
        <v>96</v>
      </c>
      <c r="C62" s="289"/>
      <c r="D62" s="289"/>
      <c r="E62" s="289"/>
      <c r="F62" s="290"/>
      <c r="G62" s="290"/>
      <c r="H62" s="179"/>
      <c r="I62" s="34"/>
    </row>
    <row r="63" spans="2:9" ht="10.5" customHeight="1" x14ac:dyDescent="0.2">
      <c r="B63" s="16" t="s">
        <v>95</v>
      </c>
      <c r="C63" s="289">
        <v>347471.16999999981</v>
      </c>
      <c r="D63" s="289">
        <v>3134414.4799999991</v>
      </c>
      <c r="E63" s="289">
        <v>3481885.649999999</v>
      </c>
      <c r="F63" s="290">
        <v>3375524.4499999988</v>
      </c>
      <c r="G63" s="290">
        <v>11694.560000000001</v>
      </c>
      <c r="H63" s="179">
        <v>-5.5586891764355051E-2</v>
      </c>
      <c r="I63" s="34"/>
    </row>
    <row r="64" spans="2:9" ht="10.5" customHeight="1" x14ac:dyDescent="0.2">
      <c r="B64" s="16" t="s">
        <v>381</v>
      </c>
      <c r="C64" s="289">
        <v>2449647.0300000045</v>
      </c>
      <c r="D64" s="289">
        <v>2812486.1149999928</v>
      </c>
      <c r="E64" s="289">
        <v>5262133.1449999986</v>
      </c>
      <c r="F64" s="290">
        <v>13766.960000000001</v>
      </c>
      <c r="G64" s="290">
        <v>16584.97</v>
      </c>
      <c r="H64" s="179">
        <v>0.21824459990483547</v>
      </c>
      <c r="I64" s="34"/>
    </row>
    <row r="65" spans="1:11" ht="10.5" customHeight="1" x14ac:dyDescent="0.2">
      <c r="B65" s="16" t="s">
        <v>418</v>
      </c>
      <c r="C65" s="289"/>
      <c r="D65" s="289">
        <v>51563.215005999999</v>
      </c>
      <c r="E65" s="289">
        <v>51563.215005999999</v>
      </c>
      <c r="F65" s="290"/>
      <c r="G65" s="290">
        <v>3528</v>
      </c>
      <c r="H65" s="179">
        <v>-0.37990871090930778</v>
      </c>
      <c r="I65" s="34"/>
    </row>
    <row r="66" spans="1:11" ht="10.5" customHeight="1" x14ac:dyDescent="0.2">
      <c r="B66" s="16" t="s">
        <v>417</v>
      </c>
      <c r="C66" s="289"/>
      <c r="D66" s="289">
        <v>217109.99239</v>
      </c>
      <c r="E66" s="289">
        <v>217109.99239</v>
      </c>
      <c r="F66" s="290"/>
      <c r="G66" s="290"/>
      <c r="H66" s="179">
        <v>0.28115876728710165</v>
      </c>
      <c r="I66" s="34"/>
    </row>
    <row r="67" spans="1:11" ht="10.5" customHeight="1" x14ac:dyDescent="0.2">
      <c r="B67" s="16" t="s">
        <v>441</v>
      </c>
      <c r="C67" s="289"/>
      <c r="D67" s="289">
        <v>3740194.6453759996</v>
      </c>
      <c r="E67" s="289">
        <v>3740194.6453759996</v>
      </c>
      <c r="F67" s="290"/>
      <c r="G67" s="290"/>
      <c r="H67" s="179"/>
      <c r="I67" s="34"/>
    </row>
    <row r="68" spans="1:11" ht="10.5" customHeight="1" x14ac:dyDescent="0.2">
      <c r="B68" s="16" t="s">
        <v>346</v>
      </c>
      <c r="C68" s="289"/>
      <c r="D68" s="289">
        <v>759</v>
      </c>
      <c r="E68" s="289">
        <v>759</v>
      </c>
      <c r="F68" s="290"/>
      <c r="G68" s="290"/>
      <c r="H68" s="179">
        <v>6.4516129032258007E-2</v>
      </c>
      <c r="I68" s="34"/>
    </row>
    <row r="69" spans="1:11" ht="10.5" customHeight="1" x14ac:dyDescent="0.2">
      <c r="B69" s="16" t="s">
        <v>312</v>
      </c>
      <c r="C69" s="289"/>
      <c r="D69" s="289"/>
      <c r="E69" s="289"/>
      <c r="F69" s="290"/>
      <c r="G69" s="290"/>
      <c r="H69" s="179"/>
      <c r="I69" s="34"/>
    </row>
    <row r="70" spans="1:11" ht="10.5" customHeight="1" x14ac:dyDescent="0.2">
      <c r="B70" s="16" t="s">
        <v>313</v>
      </c>
      <c r="C70" s="289"/>
      <c r="D70" s="289"/>
      <c r="E70" s="289"/>
      <c r="F70" s="290"/>
      <c r="G70" s="290"/>
      <c r="H70" s="179"/>
      <c r="I70" s="34"/>
    </row>
    <row r="71" spans="1:11" ht="10.5" customHeight="1" x14ac:dyDescent="0.2">
      <c r="B71" s="16" t="s">
        <v>94</v>
      </c>
      <c r="C71" s="289">
        <v>26932.53999999999</v>
      </c>
      <c r="D71" s="289">
        <v>632439.35</v>
      </c>
      <c r="E71" s="289">
        <v>659371.8899999999</v>
      </c>
      <c r="F71" s="290"/>
      <c r="G71" s="290">
        <v>2328.4499999999998</v>
      </c>
      <c r="H71" s="179">
        <v>-9.0333022942575059E-2</v>
      </c>
      <c r="I71" s="34"/>
    </row>
    <row r="72" spans="1:11" ht="10.5" customHeight="1" x14ac:dyDescent="0.2">
      <c r="B72" s="16" t="s">
        <v>92</v>
      </c>
      <c r="C72" s="289">
        <v>116616.68000000007</v>
      </c>
      <c r="D72" s="289">
        <v>14598.42</v>
      </c>
      <c r="E72" s="289">
        <v>131215.10000000006</v>
      </c>
      <c r="F72" s="290">
        <v>841.61</v>
      </c>
      <c r="G72" s="290">
        <v>216.91000000000003</v>
      </c>
      <c r="H72" s="179">
        <v>-0.40919447849514967</v>
      </c>
      <c r="I72" s="34"/>
    </row>
    <row r="73" spans="1:11" ht="10.5" customHeight="1" x14ac:dyDescent="0.2">
      <c r="B73" s="16" t="s">
        <v>93</v>
      </c>
      <c r="C73" s="289">
        <v>186357.31</v>
      </c>
      <c r="D73" s="289">
        <v>36279.410000000003</v>
      </c>
      <c r="E73" s="289">
        <v>222636.72</v>
      </c>
      <c r="F73" s="290">
        <v>8468.68</v>
      </c>
      <c r="G73" s="290">
        <v>186.75</v>
      </c>
      <c r="H73" s="179">
        <v>-0.30555502096201026</v>
      </c>
      <c r="I73" s="34"/>
      <c r="K73" s="28"/>
    </row>
    <row r="74" spans="1:11" ht="10.5" customHeight="1" x14ac:dyDescent="0.2">
      <c r="B74" s="16" t="s">
        <v>91</v>
      </c>
      <c r="C74" s="289">
        <v>8842.25</v>
      </c>
      <c r="D74" s="289">
        <v>16246.99</v>
      </c>
      <c r="E74" s="289">
        <v>25089.24</v>
      </c>
      <c r="F74" s="290">
        <v>5337.93</v>
      </c>
      <c r="G74" s="290">
        <v>56</v>
      </c>
      <c r="H74" s="179">
        <v>1.6936621730676782E-2</v>
      </c>
      <c r="I74" s="34"/>
      <c r="K74" s="28"/>
    </row>
    <row r="75" spans="1:11" s="28" customFormat="1" ht="10.5" customHeight="1" x14ac:dyDescent="0.2">
      <c r="A75" s="24"/>
      <c r="B75" s="16" t="s">
        <v>100</v>
      </c>
      <c r="C75" s="289">
        <v>66153.090000000011</v>
      </c>
      <c r="D75" s="289">
        <v>176530.09999999998</v>
      </c>
      <c r="E75" s="289">
        <v>242683.18999999997</v>
      </c>
      <c r="F75" s="290">
        <v>3135.2199999999957</v>
      </c>
      <c r="G75" s="290">
        <v>528.71</v>
      </c>
      <c r="H75" s="179">
        <v>-0.2792011760259786</v>
      </c>
      <c r="I75" s="27"/>
      <c r="J75" s="5"/>
      <c r="K75" s="5"/>
    </row>
    <row r="76" spans="1:11" s="28" customFormat="1" ht="10.5" customHeight="1" x14ac:dyDescent="0.2">
      <c r="A76" s="24"/>
      <c r="B76" s="16" t="s">
        <v>388</v>
      </c>
      <c r="C76" s="289">
        <v>394.54572300000075</v>
      </c>
      <c r="D76" s="289">
        <v>851.1213419999998</v>
      </c>
      <c r="E76" s="289">
        <v>1245.6670650000005</v>
      </c>
      <c r="F76" s="290">
        <v>36.183899999999994</v>
      </c>
      <c r="G76" s="290">
        <v>6.5920000000000014</v>
      </c>
      <c r="H76" s="179"/>
      <c r="I76" s="27"/>
      <c r="J76" s="5"/>
      <c r="K76" s="5"/>
    </row>
    <row r="77" spans="1:11" ht="10.5" customHeight="1" x14ac:dyDescent="0.2">
      <c r="B77" s="16" t="s">
        <v>97</v>
      </c>
      <c r="C77" s="289"/>
      <c r="D77" s="289"/>
      <c r="E77" s="289"/>
      <c r="F77" s="290"/>
      <c r="G77" s="290"/>
      <c r="H77" s="179"/>
      <c r="I77" s="20"/>
    </row>
    <row r="78" spans="1:11" ht="10.5" customHeight="1" x14ac:dyDescent="0.2">
      <c r="B78" s="16" t="s">
        <v>380</v>
      </c>
      <c r="C78" s="289"/>
      <c r="D78" s="289"/>
      <c r="E78" s="289"/>
      <c r="F78" s="290"/>
      <c r="G78" s="290"/>
      <c r="H78" s="179"/>
      <c r="I78" s="20"/>
    </row>
    <row r="79" spans="1:11" ht="10.5" customHeight="1" x14ac:dyDescent="0.2">
      <c r="B79" s="16" t="s">
        <v>419</v>
      </c>
      <c r="C79" s="289"/>
      <c r="D79" s="289"/>
      <c r="E79" s="289"/>
      <c r="F79" s="290"/>
      <c r="G79" s="290"/>
      <c r="H79" s="179"/>
      <c r="I79" s="20"/>
    </row>
    <row r="80" spans="1:11" ht="10.5" customHeight="1" x14ac:dyDescent="0.2">
      <c r="B80" s="16" t="s">
        <v>303</v>
      </c>
      <c r="C80" s="289"/>
      <c r="D80" s="289"/>
      <c r="E80" s="289"/>
      <c r="F80" s="290"/>
      <c r="G80" s="290"/>
      <c r="H80" s="179"/>
      <c r="I80" s="34"/>
    </row>
    <row r="81" spans="1:11" ht="10.5" customHeight="1" x14ac:dyDescent="0.2">
      <c r="B81" s="268" t="s">
        <v>255</v>
      </c>
      <c r="C81" s="289"/>
      <c r="D81" s="289">
        <v>445343.59999999986</v>
      </c>
      <c r="E81" s="289">
        <v>445343.59999999986</v>
      </c>
      <c r="F81" s="290">
        <v>445193.59999999986</v>
      </c>
      <c r="G81" s="290">
        <v>2407.36</v>
      </c>
      <c r="H81" s="179">
        <v>3.6609642910168105E-3</v>
      </c>
      <c r="I81" s="34"/>
    </row>
    <row r="82" spans="1:11" ht="10.5" customHeight="1" x14ac:dyDescent="0.2">
      <c r="B82" s="16" t="s">
        <v>491</v>
      </c>
      <c r="C82" s="289"/>
      <c r="D82" s="289"/>
      <c r="E82" s="289"/>
      <c r="F82" s="290"/>
      <c r="G82" s="290"/>
      <c r="H82" s="179"/>
      <c r="I82" s="34"/>
    </row>
    <row r="83" spans="1:11" ht="10.5" customHeight="1" x14ac:dyDescent="0.2">
      <c r="B83" s="268" t="s">
        <v>489</v>
      </c>
      <c r="C83" s="289"/>
      <c r="D83" s="289">
        <v>15507.162</v>
      </c>
      <c r="E83" s="289">
        <v>15507.162</v>
      </c>
      <c r="F83" s="290"/>
      <c r="G83" s="290"/>
      <c r="H83" s="179">
        <v>-0.27668715262035493</v>
      </c>
      <c r="I83" s="34"/>
    </row>
    <row r="84" spans="1:11" ht="10.5" customHeight="1" x14ac:dyDescent="0.2">
      <c r="B84" s="16" t="s">
        <v>420</v>
      </c>
      <c r="C84" s="289"/>
      <c r="D84" s="289">
        <v>713980.9375</v>
      </c>
      <c r="E84" s="289">
        <v>713980.9375</v>
      </c>
      <c r="F84" s="290"/>
      <c r="G84" s="290"/>
      <c r="H84" s="179">
        <v>0.75833343656142627</v>
      </c>
      <c r="I84" s="34"/>
    </row>
    <row r="85" spans="1:11" ht="10.5" customHeight="1" x14ac:dyDescent="0.2">
      <c r="B85" s="574" t="s">
        <v>447</v>
      </c>
      <c r="C85" s="289"/>
      <c r="D85" s="289">
        <v>709</v>
      </c>
      <c r="E85" s="289">
        <v>709</v>
      </c>
      <c r="F85" s="290"/>
      <c r="G85" s="290"/>
      <c r="H85" s="179">
        <v>-0.97169208656072825</v>
      </c>
      <c r="I85" s="34"/>
    </row>
    <row r="86" spans="1:11" ht="10.5" hidden="1" customHeight="1" x14ac:dyDescent="0.2">
      <c r="B86" s="574"/>
      <c r="C86" s="289"/>
      <c r="D86" s="289"/>
      <c r="E86" s="289"/>
      <c r="F86" s="290"/>
      <c r="G86" s="290"/>
      <c r="H86" s="179"/>
      <c r="I86" s="34"/>
    </row>
    <row r="87" spans="1:11" ht="10.5" customHeight="1" x14ac:dyDescent="0.2">
      <c r="B87" s="16" t="s">
        <v>99</v>
      </c>
      <c r="C87" s="289">
        <v>337377.89000000065</v>
      </c>
      <c r="D87" s="289">
        <v>335834.83311500057</v>
      </c>
      <c r="E87" s="289">
        <v>673212.72311500134</v>
      </c>
      <c r="F87" s="290">
        <v>66971.535227000015</v>
      </c>
      <c r="G87" s="290">
        <v>2089.51505</v>
      </c>
      <c r="H87" s="179">
        <v>0.11046401816027407</v>
      </c>
      <c r="I87" s="34"/>
    </row>
    <row r="88" spans="1:11" ht="10.5" customHeight="1" x14ac:dyDescent="0.2">
      <c r="B88" s="16" t="s">
        <v>283</v>
      </c>
      <c r="C88" s="289"/>
      <c r="D88" s="289">
        <v>-2281416</v>
      </c>
      <c r="E88" s="289">
        <v>-2281416</v>
      </c>
      <c r="F88" s="290">
        <v>-21768</v>
      </c>
      <c r="G88" s="290">
        <v>-17016</v>
      </c>
      <c r="H88" s="179">
        <v>5.6445876861524802E-2</v>
      </c>
      <c r="I88" s="34"/>
    </row>
    <row r="89" spans="1:11" ht="10.5" customHeight="1" x14ac:dyDescent="0.2">
      <c r="B89" s="16" t="s">
        <v>279</v>
      </c>
      <c r="C89" s="289">
        <v>1</v>
      </c>
      <c r="D89" s="289">
        <v>-13934279</v>
      </c>
      <c r="E89" s="289">
        <v>-13934278</v>
      </c>
      <c r="F89" s="290">
        <v>-59620</v>
      </c>
      <c r="G89" s="290">
        <v>-79545</v>
      </c>
      <c r="H89" s="179">
        <v>-6.5224273051870396E-3</v>
      </c>
      <c r="I89" s="20"/>
    </row>
    <row r="90" spans="1:11" s="28" customFormat="1" ht="15.75" customHeight="1" x14ac:dyDescent="0.2">
      <c r="A90" s="24"/>
      <c r="B90" s="35" t="s">
        <v>108</v>
      </c>
      <c r="C90" s="291">
        <v>383191515.13999999</v>
      </c>
      <c r="D90" s="291">
        <v>785863424.4685365</v>
      </c>
      <c r="E90" s="291">
        <v>1169054939.6085362</v>
      </c>
      <c r="F90" s="292">
        <v>464485977.82522655</v>
      </c>
      <c r="G90" s="292">
        <v>6591067.6920500007</v>
      </c>
      <c r="H90" s="178">
        <v>4.3600671947201075E-2</v>
      </c>
      <c r="I90" s="36"/>
      <c r="J90" s="5"/>
      <c r="K90" s="209" t="b">
        <f>IF(ABS(E90-SUM(E45,E54:E56,E61:E89))&lt;0.001,TRUE,FALSE)</f>
        <v>1</v>
      </c>
    </row>
    <row r="91" spans="1:11" ht="15.75" customHeight="1" x14ac:dyDescent="0.2">
      <c r="B91" s="31" t="s">
        <v>341</v>
      </c>
      <c r="C91" s="289"/>
      <c r="D91" s="289"/>
      <c r="E91" s="289"/>
      <c r="F91" s="290"/>
      <c r="G91" s="290"/>
      <c r="H91" s="179"/>
      <c r="I91" s="34"/>
    </row>
    <row r="92" spans="1:11" s="28" customFormat="1" ht="13.5" customHeight="1" x14ac:dyDescent="0.2">
      <c r="A92" s="24"/>
      <c r="B92" s="16" t="s">
        <v>22</v>
      </c>
      <c r="C92" s="289">
        <v>402116859.64000082</v>
      </c>
      <c r="D92" s="289">
        <v>239376267.81459963</v>
      </c>
      <c r="E92" s="289">
        <v>641493127.45460045</v>
      </c>
      <c r="F92" s="290">
        <v>30154612.689999972</v>
      </c>
      <c r="G92" s="290">
        <v>3722257.5085000009</v>
      </c>
      <c r="H92" s="179">
        <v>6.031693237662572E-2</v>
      </c>
      <c r="I92" s="36"/>
      <c r="K92" s="5"/>
    </row>
    <row r="93" spans="1:11" ht="10.5" customHeight="1" x14ac:dyDescent="0.2">
      <c r="B93" s="16" t="s">
        <v>387</v>
      </c>
      <c r="C93" s="289">
        <v>41565.112276999978</v>
      </c>
      <c r="D93" s="289">
        <v>96838.526721999879</v>
      </c>
      <c r="E93" s="289">
        <v>138403.63899899987</v>
      </c>
      <c r="F93" s="290">
        <v>4129.2080999999998</v>
      </c>
      <c r="G93" s="290">
        <v>706.10919999999999</v>
      </c>
      <c r="H93" s="179"/>
      <c r="I93" s="34"/>
    </row>
    <row r="94" spans="1:11" ht="10.5" customHeight="1" x14ac:dyDescent="0.2">
      <c r="B94" s="16" t="s">
        <v>104</v>
      </c>
      <c r="C94" s="289">
        <v>270631701.58000022</v>
      </c>
      <c r="D94" s="289">
        <v>566055527.19999957</v>
      </c>
      <c r="E94" s="289">
        <v>836687228.77999961</v>
      </c>
      <c r="F94" s="290">
        <v>291945172.21999967</v>
      </c>
      <c r="G94" s="290">
        <v>5070142.2299999995</v>
      </c>
      <c r="H94" s="179">
        <v>3.5723201395443605E-2</v>
      </c>
      <c r="I94" s="34"/>
      <c r="K94" s="28"/>
    </row>
    <row r="95" spans="1:11" ht="10.5" customHeight="1" x14ac:dyDescent="0.2">
      <c r="B95" s="33" t="s">
        <v>106</v>
      </c>
      <c r="C95" s="289">
        <v>270220064.87000018</v>
      </c>
      <c r="D95" s="289">
        <v>561751435.21999967</v>
      </c>
      <c r="E95" s="289">
        <v>831971500.08999979</v>
      </c>
      <c r="F95" s="290">
        <v>287816860.92999965</v>
      </c>
      <c r="G95" s="290">
        <v>5034750.5000000009</v>
      </c>
      <c r="H95" s="179">
        <v>3.5858218257812213E-2</v>
      </c>
      <c r="I95" s="34"/>
      <c r="K95" s="28"/>
    </row>
    <row r="96" spans="1:11" s="28" customFormat="1" ht="10.5" customHeight="1" x14ac:dyDescent="0.2">
      <c r="A96" s="24"/>
      <c r="B96" s="33" t="s">
        <v>304</v>
      </c>
      <c r="C96" s="289">
        <v>7326879.2099999981</v>
      </c>
      <c r="D96" s="289">
        <v>137434978.71000004</v>
      </c>
      <c r="E96" s="289">
        <v>144761857.92000002</v>
      </c>
      <c r="F96" s="290">
        <v>116266407.06000002</v>
      </c>
      <c r="G96" s="290">
        <v>922430.62999999977</v>
      </c>
      <c r="H96" s="179">
        <v>7.1911818017993179E-2</v>
      </c>
      <c r="I96" s="27"/>
      <c r="J96" s="5"/>
    </row>
    <row r="97" spans="1:11" s="28" customFormat="1" ht="10.5" customHeight="1" x14ac:dyDescent="0.2">
      <c r="A97" s="24"/>
      <c r="B97" s="33" t="s">
        <v>305</v>
      </c>
      <c r="C97" s="289">
        <v>33151.100000000035</v>
      </c>
      <c r="D97" s="289">
        <v>3799215.2200000007</v>
      </c>
      <c r="E97" s="289">
        <v>3832366.3200000008</v>
      </c>
      <c r="F97" s="290">
        <v>3776339.24</v>
      </c>
      <c r="G97" s="290">
        <v>16836.920000000002</v>
      </c>
      <c r="H97" s="179">
        <v>-6.5333918611204966E-2</v>
      </c>
      <c r="I97" s="27"/>
      <c r="J97" s="5"/>
    </row>
    <row r="98" spans="1:11" s="28" customFormat="1" ht="10.5" customHeight="1" x14ac:dyDescent="0.2">
      <c r="A98" s="24"/>
      <c r="B98" s="33" t="s">
        <v>306</v>
      </c>
      <c r="C98" s="289">
        <v>405340.25000000023</v>
      </c>
      <c r="D98" s="289">
        <v>62923041.879999891</v>
      </c>
      <c r="E98" s="289">
        <v>63328382.129999883</v>
      </c>
      <c r="F98" s="290">
        <v>61867055.909999877</v>
      </c>
      <c r="G98" s="290">
        <v>382420.6</v>
      </c>
      <c r="H98" s="179">
        <v>6.5869135605261642E-2</v>
      </c>
      <c r="I98" s="27"/>
      <c r="J98" s="5"/>
    </row>
    <row r="99" spans="1:11" s="28" customFormat="1" ht="10.5" customHeight="1" x14ac:dyDescent="0.2">
      <c r="A99" s="24"/>
      <c r="B99" s="33" t="s">
        <v>307</v>
      </c>
      <c r="C99" s="289">
        <v>67257826.810000107</v>
      </c>
      <c r="D99" s="289">
        <v>58001484.439999916</v>
      </c>
      <c r="E99" s="289">
        <v>125259311.25000004</v>
      </c>
      <c r="F99" s="290">
        <v>5998227.9800000014</v>
      </c>
      <c r="G99" s="290">
        <v>788767.82</v>
      </c>
      <c r="H99" s="179">
        <v>-2.1621586445582652E-3</v>
      </c>
      <c r="I99" s="27"/>
      <c r="J99" s="5"/>
    </row>
    <row r="100" spans="1:11" s="28" customFormat="1" ht="10.5" customHeight="1" x14ac:dyDescent="0.2">
      <c r="A100" s="24"/>
      <c r="B100" s="33" t="s">
        <v>308</v>
      </c>
      <c r="C100" s="289">
        <v>89141480.820000008</v>
      </c>
      <c r="D100" s="289">
        <v>81465928.379999921</v>
      </c>
      <c r="E100" s="289">
        <v>170607409.19999996</v>
      </c>
      <c r="F100" s="290">
        <v>24861896.609999947</v>
      </c>
      <c r="G100" s="290">
        <v>962390.14999999991</v>
      </c>
      <c r="H100" s="179">
        <v>4.4301019663746555E-2</v>
      </c>
      <c r="I100" s="27"/>
      <c r="J100" s="5"/>
    </row>
    <row r="101" spans="1:11" s="28" customFormat="1" ht="10.5" customHeight="1" x14ac:dyDescent="0.2">
      <c r="A101" s="24"/>
      <c r="B101" s="33" t="s">
        <v>309</v>
      </c>
      <c r="C101" s="289">
        <v>106055386.6800001</v>
      </c>
      <c r="D101" s="289">
        <v>218126786.58999979</v>
      </c>
      <c r="E101" s="289">
        <v>324182173.26999986</v>
      </c>
      <c r="F101" s="290">
        <v>75046934.129999876</v>
      </c>
      <c r="G101" s="290">
        <v>1961904.38</v>
      </c>
      <c r="H101" s="179">
        <v>2.6850459366606572E-2</v>
      </c>
      <c r="I101" s="27"/>
      <c r="J101" s="5"/>
      <c r="K101" s="5"/>
    </row>
    <row r="102" spans="1:11" s="28" customFormat="1" ht="10.5" customHeight="1" x14ac:dyDescent="0.2">
      <c r="A102" s="24"/>
      <c r="B102" s="33" t="s">
        <v>105</v>
      </c>
      <c r="C102" s="289">
        <v>411636.70999999996</v>
      </c>
      <c r="D102" s="289">
        <v>4304091.9800000032</v>
      </c>
      <c r="E102" s="289">
        <v>4715728.6900000032</v>
      </c>
      <c r="F102" s="290">
        <v>4128311.2900000028</v>
      </c>
      <c r="G102" s="290">
        <v>35391.730000000003</v>
      </c>
      <c r="H102" s="179">
        <v>1.2441365972333029E-2</v>
      </c>
      <c r="I102" s="27"/>
      <c r="J102" s="5"/>
      <c r="K102" s="5"/>
    </row>
    <row r="103" spans="1:11" ht="10.5" customHeight="1" x14ac:dyDescent="0.2">
      <c r="B103" s="16" t="s">
        <v>100</v>
      </c>
      <c r="C103" s="289">
        <v>9057681.2799999826</v>
      </c>
      <c r="D103" s="289">
        <v>41037737.859100036</v>
      </c>
      <c r="E103" s="289">
        <v>50095419.139100008</v>
      </c>
      <c r="F103" s="290">
        <v>20427.409999999993</v>
      </c>
      <c r="G103" s="290">
        <v>162419.34</v>
      </c>
      <c r="H103" s="179">
        <v>-1.9621724581596167E-2</v>
      </c>
      <c r="I103" s="34"/>
    </row>
    <row r="104" spans="1:11" ht="10.5" customHeight="1" x14ac:dyDescent="0.2">
      <c r="B104" s="16" t="s">
        <v>388</v>
      </c>
      <c r="C104" s="289">
        <v>5310.2977229999969</v>
      </c>
      <c r="D104" s="289">
        <v>21105.373278000021</v>
      </c>
      <c r="E104" s="289">
        <v>26415.671001000017</v>
      </c>
      <c r="F104" s="290">
        <v>913.79189999999994</v>
      </c>
      <c r="G104" s="290">
        <v>104.39079999999997</v>
      </c>
      <c r="H104" s="179"/>
      <c r="I104" s="34"/>
    </row>
    <row r="105" spans="1:11" ht="10.5" customHeight="1" x14ac:dyDescent="0.2">
      <c r="B105" s="16" t="s">
        <v>107</v>
      </c>
      <c r="C105" s="289"/>
      <c r="D105" s="289">
        <v>154618015.0999999</v>
      </c>
      <c r="E105" s="289">
        <v>154618015.0999999</v>
      </c>
      <c r="F105" s="290">
        <v>153222363.49999991</v>
      </c>
      <c r="G105" s="290">
        <v>812682.37000000011</v>
      </c>
      <c r="H105" s="179">
        <v>0.10074741701264256</v>
      </c>
      <c r="I105" s="34"/>
      <c r="K105" s="28"/>
    </row>
    <row r="106" spans="1:11" ht="10.5" customHeight="1" x14ac:dyDescent="0.2">
      <c r="B106" s="33" t="s">
        <v>110</v>
      </c>
      <c r="C106" s="289"/>
      <c r="D106" s="289">
        <v>43185979.889999978</v>
      </c>
      <c r="E106" s="289">
        <v>43185979.889999978</v>
      </c>
      <c r="F106" s="290">
        <v>43185979.889999978</v>
      </c>
      <c r="G106" s="290">
        <v>227673.79000000004</v>
      </c>
      <c r="H106" s="179">
        <v>6.8847046538839551E-2</v>
      </c>
      <c r="I106" s="34"/>
    </row>
    <row r="107" spans="1:11" s="28" customFormat="1" ht="10.5" customHeight="1" x14ac:dyDescent="0.2">
      <c r="A107" s="24"/>
      <c r="B107" s="33" t="s">
        <v>109</v>
      </c>
      <c r="C107" s="289"/>
      <c r="D107" s="289">
        <v>79931333.60999991</v>
      </c>
      <c r="E107" s="289">
        <v>79931333.60999991</v>
      </c>
      <c r="F107" s="290">
        <v>79931333.60999991</v>
      </c>
      <c r="G107" s="290">
        <v>420208.58000000007</v>
      </c>
      <c r="H107" s="179">
        <v>8.7655791697992758E-2</v>
      </c>
      <c r="I107" s="27"/>
      <c r="J107" s="5"/>
      <c r="K107" s="5"/>
    </row>
    <row r="108" spans="1:11" ht="10.5" customHeight="1" x14ac:dyDescent="0.2">
      <c r="B108" s="33" t="s">
        <v>112</v>
      </c>
      <c r="C108" s="289"/>
      <c r="D108" s="289">
        <v>31179150</v>
      </c>
      <c r="E108" s="289">
        <v>31179150</v>
      </c>
      <c r="F108" s="290">
        <v>30105050</v>
      </c>
      <c r="G108" s="290">
        <v>164300</v>
      </c>
      <c r="H108" s="179">
        <v>0.18777376460231365</v>
      </c>
      <c r="I108" s="34"/>
    </row>
    <row r="109" spans="1:11" ht="10.5" customHeight="1" x14ac:dyDescent="0.2">
      <c r="B109" s="33" t="s">
        <v>111</v>
      </c>
      <c r="C109" s="289"/>
      <c r="D109" s="289">
        <v>321551.59999999998</v>
      </c>
      <c r="E109" s="289">
        <v>321551.59999999998</v>
      </c>
      <c r="F109" s="290"/>
      <c r="G109" s="290">
        <v>500</v>
      </c>
      <c r="H109" s="179">
        <v>-2.9407751937985394E-3</v>
      </c>
      <c r="I109" s="34"/>
    </row>
    <row r="110" spans="1:11" ht="10.5" customHeight="1" x14ac:dyDescent="0.2">
      <c r="B110" s="16" t="s">
        <v>97</v>
      </c>
      <c r="C110" s="289"/>
      <c r="D110" s="289"/>
      <c r="E110" s="289"/>
      <c r="F110" s="290"/>
      <c r="G110" s="290"/>
      <c r="H110" s="179"/>
      <c r="I110" s="20"/>
    </row>
    <row r="111" spans="1:11" ht="10.5" customHeight="1" x14ac:dyDescent="0.2">
      <c r="B111" s="16" t="s">
        <v>380</v>
      </c>
      <c r="C111" s="289"/>
      <c r="D111" s="289"/>
      <c r="E111" s="289"/>
      <c r="F111" s="290"/>
      <c r="G111" s="290"/>
      <c r="H111" s="179"/>
      <c r="I111" s="20"/>
    </row>
    <row r="112" spans="1:11" ht="10.5" customHeight="1" x14ac:dyDescent="0.2">
      <c r="B112" s="16" t="s">
        <v>419</v>
      </c>
      <c r="C112" s="289"/>
      <c r="D112" s="289">
        <v>22799.121600000002</v>
      </c>
      <c r="E112" s="289">
        <v>22799.121600000002</v>
      </c>
      <c r="F112" s="290"/>
      <c r="G112" s="290"/>
      <c r="H112" s="179"/>
      <c r="I112" s="20"/>
    </row>
    <row r="113" spans="1:11" ht="10.5" customHeight="1" x14ac:dyDescent="0.25">
      <c r="B113" s="16" t="s">
        <v>103</v>
      </c>
      <c r="C113" s="289"/>
      <c r="D113" s="289"/>
      <c r="E113" s="289"/>
      <c r="F113" s="290"/>
      <c r="G113" s="290"/>
      <c r="H113" s="179"/>
      <c r="I113" s="34"/>
      <c r="K113" s="40"/>
    </row>
    <row r="114" spans="1:11" ht="10.5" customHeight="1" x14ac:dyDescent="0.25">
      <c r="B114" s="16" t="s">
        <v>96</v>
      </c>
      <c r="C114" s="289"/>
      <c r="D114" s="289"/>
      <c r="E114" s="289"/>
      <c r="F114" s="290"/>
      <c r="G114" s="290"/>
      <c r="H114" s="179"/>
      <c r="I114" s="34"/>
      <c r="K114" s="40"/>
    </row>
    <row r="115" spans="1:11" s="40" customFormat="1" ht="10.5" customHeight="1" x14ac:dyDescent="0.25">
      <c r="A115" s="38"/>
      <c r="B115" s="16" t="s">
        <v>95</v>
      </c>
      <c r="C115" s="289">
        <v>379002.86999999982</v>
      </c>
      <c r="D115" s="289">
        <v>3274223.8599999985</v>
      </c>
      <c r="E115" s="289">
        <v>3653226.7299999986</v>
      </c>
      <c r="F115" s="290">
        <v>3545950.9299999988</v>
      </c>
      <c r="G115" s="290">
        <v>12503.520000000002</v>
      </c>
      <c r="H115" s="285">
        <v>-5.7933006055555292E-2</v>
      </c>
      <c r="I115" s="39"/>
      <c r="J115" s="5"/>
    </row>
    <row r="116" spans="1:11" s="40" customFormat="1" ht="10.5" customHeight="1" x14ac:dyDescent="0.25">
      <c r="A116" s="38"/>
      <c r="B116" s="16" t="s">
        <v>381</v>
      </c>
      <c r="C116" s="289">
        <v>9211906.7100000028</v>
      </c>
      <c r="D116" s="289">
        <v>6612364.6774999937</v>
      </c>
      <c r="E116" s="289">
        <v>15824271.387499997</v>
      </c>
      <c r="F116" s="290">
        <v>14614.960000000001</v>
      </c>
      <c r="G116" s="290">
        <v>99323.6</v>
      </c>
      <c r="H116" s="285">
        <v>0.11604800200795928</v>
      </c>
      <c r="I116" s="39"/>
      <c r="J116" s="5"/>
      <c r="K116" s="5"/>
    </row>
    <row r="117" spans="1:11" s="40" customFormat="1" ht="10.5" customHeight="1" x14ac:dyDescent="0.25">
      <c r="A117" s="38"/>
      <c r="B117" s="16" t="s">
        <v>418</v>
      </c>
      <c r="C117" s="289"/>
      <c r="D117" s="289">
        <v>51563.215005999999</v>
      </c>
      <c r="E117" s="289">
        <v>51563.215005999999</v>
      </c>
      <c r="F117" s="290"/>
      <c r="G117" s="290">
        <v>3528</v>
      </c>
      <c r="H117" s="285">
        <v>-0.37990871090930778</v>
      </c>
      <c r="I117" s="39"/>
      <c r="J117" s="5"/>
      <c r="K117" s="5"/>
    </row>
    <row r="118" spans="1:11" ht="10.5" customHeight="1" x14ac:dyDescent="0.2">
      <c r="B118" s="16" t="s">
        <v>417</v>
      </c>
      <c r="C118" s="289"/>
      <c r="D118" s="289">
        <v>837961.19113500009</v>
      </c>
      <c r="E118" s="289">
        <v>837961.19113500009</v>
      </c>
      <c r="F118" s="290"/>
      <c r="G118" s="290"/>
      <c r="H118" s="179">
        <v>-7.9366120313874244E-2</v>
      </c>
      <c r="I118" s="34"/>
    </row>
    <row r="119" spans="1:11" ht="10.5" customHeight="1" x14ac:dyDescent="0.2">
      <c r="B119" s="16" t="s">
        <v>441</v>
      </c>
      <c r="C119" s="289"/>
      <c r="D119" s="289">
        <v>14750240.809938002</v>
      </c>
      <c r="E119" s="289">
        <v>14750240.809938002</v>
      </c>
      <c r="F119" s="290"/>
      <c r="G119" s="290"/>
      <c r="H119" s="179"/>
      <c r="I119" s="34"/>
    </row>
    <row r="120" spans="1:11" ht="10.5" customHeight="1" x14ac:dyDescent="0.2">
      <c r="B120" s="16" t="s">
        <v>346</v>
      </c>
      <c r="C120" s="289"/>
      <c r="D120" s="289">
        <v>82915</v>
      </c>
      <c r="E120" s="289">
        <v>82915</v>
      </c>
      <c r="F120" s="290"/>
      <c r="G120" s="290"/>
      <c r="H120" s="179">
        <v>0.27160493827160503</v>
      </c>
      <c r="I120" s="34"/>
    </row>
    <row r="121" spans="1:11" ht="10.5" customHeight="1" x14ac:dyDescent="0.2">
      <c r="B121" s="16" t="s">
        <v>312</v>
      </c>
      <c r="C121" s="289"/>
      <c r="D121" s="289"/>
      <c r="E121" s="289"/>
      <c r="F121" s="290"/>
      <c r="G121" s="290"/>
      <c r="H121" s="179"/>
      <c r="I121" s="34"/>
    </row>
    <row r="122" spans="1:11" ht="10.5" customHeight="1" x14ac:dyDescent="0.2">
      <c r="B122" s="16" t="s">
        <v>313</v>
      </c>
      <c r="C122" s="289"/>
      <c r="D122" s="289"/>
      <c r="E122" s="289"/>
      <c r="F122" s="290"/>
      <c r="G122" s="290"/>
      <c r="H122" s="179"/>
      <c r="I122" s="34"/>
      <c r="K122" s="28"/>
    </row>
    <row r="123" spans="1:11" ht="10.5" customHeight="1" x14ac:dyDescent="0.2">
      <c r="B123" s="16" t="s">
        <v>91</v>
      </c>
      <c r="C123" s="289">
        <v>76326.19</v>
      </c>
      <c r="D123" s="289">
        <v>95178.28</v>
      </c>
      <c r="E123" s="289">
        <v>171504.46999999997</v>
      </c>
      <c r="F123" s="290">
        <v>47799.389999999992</v>
      </c>
      <c r="G123" s="290">
        <v>608</v>
      </c>
      <c r="H123" s="179">
        <v>-8.9344933767632972E-2</v>
      </c>
      <c r="I123" s="34"/>
    </row>
    <row r="124" spans="1:11" ht="10.5" customHeight="1" x14ac:dyDescent="0.2">
      <c r="B124" s="16" t="s">
        <v>94</v>
      </c>
      <c r="C124" s="289">
        <v>26932.53999999999</v>
      </c>
      <c r="D124" s="289">
        <v>632439.35</v>
      </c>
      <c r="E124" s="289">
        <v>659371.8899999999</v>
      </c>
      <c r="F124" s="290"/>
      <c r="G124" s="290">
        <v>2328.4499999999998</v>
      </c>
      <c r="H124" s="179">
        <v>-9.0333022942575059E-2</v>
      </c>
      <c r="I124" s="34"/>
    </row>
    <row r="125" spans="1:11" s="28" customFormat="1" ht="10.5" customHeight="1" x14ac:dyDescent="0.2">
      <c r="A125" s="24"/>
      <c r="B125" s="16" t="s">
        <v>92</v>
      </c>
      <c r="C125" s="289">
        <v>116616.68000000007</v>
      </c>
      <c r="D125" s="289">
        <v>14598.42</v>
      </c>
      <c r="E125" s="289">
        <v>131215.10000000006</v>
      </c>
      <c r="F125" s="290">
        <v>841.61</v>
      </c>
      <c r="G125" s="290">
        <v>216.91000000000003</v>
      </c>
      <c r="H125" s="179">
        <v>-0.40919447849514967</v>
      </c>
      <c r="I125" s="27"/>
      <c r="J125" s="5"/>
      <c r="K125" s="5"/>
    </row>
    <row r="126" spans="1:11" ht="10.5" customHeight="1" x14ac:dyDescent="0.2">
      <c r="B126" s="16" t="s">
        <v>93</v>
      </c>
      <c r="C126" s="289">
        <v>186357.31</v>
      </c>
      <c r="D126" s="289">
        <v>36279.410000000003</v>
      </c>
      <c r="E126" s="289">
        <v>222636.72</v>
      </c>
      <c r="F126" s="290">
        <v>8468.68</v>
      </c>
      <c r="G126" s="290">
        <v>186.75</v>
      </c>
      <c r="H126" s="179">
        <v>-0.30555502096201026</v>
      </c>
      <c r="I126" s="34"/>
    </row>
    <row r="127" spans="1:11" ht="10.5" customHeight="1" x14ac:dyDescent="0.2">
      <c r="B127" s="16" t="s">
        <v>252</v>
      </c>
      <c r="C127" s="289"/>
      <c r="D127" s="289"/>
      <c r="E127" s="289"/>
      <c r="F127" s="290"/>
      <c r="G127" s="290"/>
      <c r="H127" s="179"/>
      <c r="I127" s="34"/>
    </row>
    <row r="128" spans="1:11" ht="10.5" customHeight="1" x14ac:dyDescent="0.2">
      <c r="B128" s="16" t="s">
        <v>303</v>
      </c>
      <c r="C128" s="289"/>
      <c r="D128" s="289"/>
      <c r="E128" s="289"/>
      <c r="F128" s="290"/>
      <c r="G128" s="290"/>
      <c r="H128" s="179"/>
      <c r="I128" s="34"/>
    </row>
    <row r="129" spans="1:11" ht="10.5" customHeight="1" x14ac:dyDescent="0.2">
      <c r="B129" s="268" t="s">
        <v>255</v>
      </c>
      <c r="C129" s="289"/>
      <c r="D129" s="289">
        <v>445343.59999999986</v>
      </c>
      <c r="E129" s="289">
        <v>445343.59999999986</v>
      </c>
      <c r="F129" s="290">
        <v>445193.59999999986</v>
      </c>
      <c r="G129" s="290">
        <v>2407.36</v>
      </c>
      <c r="H129" s="179">
        <v>3.6609642910168105E-3</v>
      </c>
      <c r="I129" s="34"/>
    </row>
    <row r="130" spans="1:11" ht="10.5" customHeight="1" x14ac:dyDescent="0.2">
      <c r="B130" s="16" t="s">
        <v>491</v>
      </c>
      <c r="C130" s="289"/>
      <c r="D130" s="289"/>
      <c r="E130" s="289"/>
      <c r="F130" s="290"/>
      <c r="G130" s="290"/>
      <c r="H130" s="179"/>
      <c r="I130" s="34"/>
    </row>
    <row r="131" spans="1:11" ht="10.5" customHeight="1" x14ac:dyDescent="0.2">
      <c r="B131" s="268" t="s">
        <v>489</v>
      </c>
      <c r="C131" s="289"/>
      <c r="D131" s="289">
        <v>2716406.0606</v>
      </c>
      <c r="E131" s="289">
        <v>2716406.0606</v>
      </c>
      <c r="F131" s="290"/>
      <c r="G131" s="290"/>
      <c r="H131" s="179">
        <v>0.41915826346267937</v>
      </c>
      <c r="I131" s="34"/>
    </row>
    <row r="132" spans="1:11" ht="10.5" customHeight="1" x14ac:dyDescent="0.2">
      <c r="B132" s="16" t="s">
        <v>420</v>
      </c>
      <c r="C132" s="289"/>
      <c r="D132" s="289">
        <v>2900594.56121</v>
      </c>
      <c r="E132" s="289">
        <v>2900594.56121</v>
      </c>
      <c r="F132" s="290"/>
      <c r="G132" s="290"/>
      <c r="H132" s="179">
        <v>8.3423130850367677E-2</v>
      </c>
      <c r="I132" s="34"/>
    </row>
    <row r="133" spans="1:11" ht="10.5" customHeight="1" x14ac:dyDescent="0.2">
      <c r="B133" s="574" t="s">
        <v>449</v>
      </c>
      <c r="C133" s="289"/>
      <c r="D133" s="289">
        <v>709</v>
      </c>
      <c r="E133" s="289">
        <v>709</v>
      </c>
      <c r="F133" s="290"/>
      <c r="G133" s="290"/>
      <c r="H133" s="179">
        <v>-0.98181466087163949</v>
      </c>
      <c r="I133" s="34"/>
    </row>
    <row r="134" spans="1:11" ht="10.5" hidden="1" customHeight="1" x14ac:dyDescent="0.2">
      <c r="B134" s="574"/>
      <c r="C134" s="289"/>
      <c r="D134" s="289"/>
      <c r="E134" s="289"/>
      <c r="F134" s="290"/>
      <c r="G134" s="290"/>
      <c r="H134" s="179"/>
      <c r="I134" s="34"/>
    </row>
    <row r="135" spans="1:11" ht="10.5" customHeight="1" x14ac:dyDescent="0.2">
      <c r="B135" s="16" t="s">
        <v>99</v>
      </c>
      <c r="C135" s="289">
        <v>520636.34000000067</v>
      </c>
      <c r="D135" s="289">
        <v>613030.20282400132</v>
      </c>
      <c r="E135" s="289">
        <v>1133666.542824002</v>
      </c>
      <c r="F135" s="290">
        <v>249915.171087</v>
      </c>
      <c r="G135" s="290">
        <v>4266.0777959999996</v>
      </c>
      <c r="H135" s="179">
        <v>4.9348133911526704E-2</v>
      </c>
      <c r="I135" s="34"/>
    </row>
    <row r="136" spans="1:11" ht="10.5" customHeight="1" x14ac:dyDescent="0.2">
      <c r="B136" s="16" t="s">
        <v>283</v>
      </c>
      <c r="C136" s="289"/>
      <c r="D136" s="289">
        <v>-2645928</v>
      </c>
      <c r="E136" s="289">
        <v>-2645928</v>
      </c>
      <c r="F136" s="290">
        <v>-21768</v>
      </c>
      <c r="G136" s="290">
        <v>-19512</v>
      </c>
      <c r="H136" s="179">
        <v>7.957227210857698E-2</v>
      </c>
      <c r="I136" s="34"/>
      <c r="K136" s="28"/>
    </row>
    <row r="137" spans="1:11" ht="10.5" customHeight="1" x14ac:dyDescent="0.2">
      <c r="B137" s="16" t="s">
        <v>279</v>
      </c>
      <c r="C137" s="289">
        <v>-4</v>
      </c>
      <c r="D137" s="289">
        <v>-29527982.800000001</v>
      </c>
      <c r="E137" s="289">
        <v>-29527986.800000001</v>
      </c>
      <c r="F137" s="290">
        <v>-64843</v>
      </c>
      <c r="G137" s="290">
        <v>-192885</v>
      </c>
      <c r="H137" s="179">
        <v>-1.0878566762055897E-3</v>
      </c>
      <c r="I137" s="34"/>
    </row>
    <row r="138" spans="1:11" s="28" customFormat="1" ht="10.5" customHeight="1" x14ac:dyDescent="0.2">
      <c r="A138" s="24"/>
      <c r="B138" s="29" t="s">
        <v>113</v>
      </c>
      <c r="C138" s="291">
        <v>692370892.55000091</v>
      </c>
      <c r="D138" s="291">
        <v>1002118227.8335123</v>
      </c>
      <c r="E138" s="291">
        <v>1694489120.383513</v>
      </c>
      <c r="F138" s="292">
        <v>479573792.16108662</v>
      </c>
      <c r="G138" s="292">
        <v>9681283.6162960008</v>
      </c>
      <c r="H138" s="178">
        <v>5.5940148387592314E-2</v>
      </c>
      <c r="I138" s="36"/>
      <c r="J138" s="5"/>
      <c r="K138" s="209" t="b">
        <f>IF(ABS(E138-SUM(E92:E94,E103:E105,E110:E137))&lt;0.001,TRUE,FALSE)</f>
        <v>1</v>
      </c>
    </row>
    <row r="139" spans="1:11" s="28" customFormat="1" ht="10.5" customHeight="1" x14ac:dyDescent="0.2">
      <c r="A139" s="24"/>
      <c r="B139" s="74" t="s">
        <v>122</v>
      </c>
      <c r="C139" s="291"/>
      <c r="D139" s="291"/>
      <c r="E139" s="291"/>
      <c r="F139" s="292"/>
      <c r="G139" s="292"/>
      <c r="H139" s="178"/>
      <c r="I139" s="36"/>
      <c r="K139" s="5"/>
    </row>
    <row r="140" spans="1:11" ht="18" customHeight="1" x14ac:dyDescent="0.2">
      <c r="B140" s="16" t="s">
        <v>386</v>
      </c>
      <c r="C140" s="289">
        <v>2525308.3899999927</v>
      </c>
      <c r="D140" s="289">
        <v>15396655.080000017</v>
      </c>
      <c r="E140" s="289">
        <v>17921963.47000001</v>
      </c>
      <c r="F140" s="290">
        <v>5205.8599999999997</v>
      </c>
      <c r="G140" s="290">
        <v>123764.17000000004</v>
      </c>
      <c r="H140" s="179">
        <v>-2.5677617427441679E-2</v>
      </c>
      <c r="I140" s="34"/>
    </row>
    <row r="141" spans="1:11" ht="10.5" customHeight="1" x14ac:dyDescent="0.2">
      <c r="B141" s="16" t="s">
        <v>100</v>
      </c>
      <c r="C141" s="289">
        <v>62172.199999999895</v>
      </c>
      <c r="D141" s="289">
        <v>1162321.23</v>
      </c>
      <c r="E141" s="289">
        <v>1224493.43</v>
      </c>
      <c r="F141" s="290"/>
      <c r="G141" s="290">
        <v>9239.2099999999991</v>
      </c>
      <c r="H141" s="179">
        <v>-2.8506270194602501E-2</v>
      </c>
      <c r="I141" s="34"/>
    </row>
    <row r="142" spans="1:11" ht="10.5" customHeight="1" x14ac:dyDescent="0.2">
      <c r="B142" s="16" t="s">
        <v>177</v>
      </c>
      <c r="C142" s="289">
        <v>246464.91000000018</v>
      </c>
      <c r="D142" s="289">
        <v>232737.44999999998</v>
      </c>
      <c r="E142" s="289">
        <v>479202.36000000016</v>
      </c>
      <c r="F142" s="290">
        <v>352.8</v>
      </c>
      <c r="G142" s="290">
        <v>3702.96</v>
      </c>
      <c r="H142" s="179">
        <v>0.28770217959987221</v>
      </c>
      <c r="I142" s="34"/>
    </row>
    <row r="143" spans="1:11" ht="10.5" customHeight="1" x14ac:dyDescent="0.2">
      <c r="B143" s="16" t="s">
        <v>22</v>
      </c>
      <c r="C143" s="289">
        <v>5505517.7299999995</v>
      </c>
      <c r="D143" s="289">
        <v>3869481.9573500063</v>
      </c>
      <c r="E143" s="289">
        <v>9374999.6873500049</v>
      </c>
      <c r="F143" s="290">
        <v>4810</v>
      </c>
      <c r="G143" s="290">
        <v>57432.94675000001</v>
      </c>
      <c r="H143" s="179">
        <v>0.11755392910187235</v>
      </c>
      <c r="I143" s="34"/>
    </row>
    <row r="144" spans="1:11" ht="10.5" customHeight="1" x14ac:dyDescent="0.2">
      <c r="B144" s="16" t="s">
        <v>381</v>
      </c>
      <c r="C144" s="289">
        <v>155768.74999999997</v>
      </c>
      <c r="D144" s="289">
        <v>74148.947500000009</v>
      </c>
      <c r="E144" s="289">
        <v>229917.69749999995</v>
      </c>
      <c r="F144" s="290"/>
      <c r="G144" s="290">
        <v>1365</v>
      </c>
      <c r="H144" s="179">
        <v>0.53522201965246707</v>
      </c>
      <c r="I144" s="34"/>
    </row>
    <row r="145" spans="2:11" ht="10.5" customHeight="1" x14ac:dyDescent="0.2">
      <c r="B145" s="37" t="s">
        <v>312</v>
      </c>
      <c r="C145" s="289"/>
      <c r="D145" s="289">
        <v>330504.25787500001</v>
      </c>
      <c r="E145" s="289">
        <v>330504.25787500001</v>
      </c>
      <c r="F145" s="290"/>
      <c r="G145" s="290"/>
      <c r="H145" s="179">
        <v>0.7160384068956116</v>
      </c>
      <c r="I145" s="34"/>
    </row>
    <row r="146" spans="2:11" ht="10.5" customHeight="1" x14ac:dyDescent="0.2">
      <c r="B146" s="16" t="s">
        <v>385</v>
      </c>
      <c r="C146" s="289">
        <v>3468440.2099999939</v>
      </c>
      <c r="D146" s="289">
        <v>2575630.8499999982</v>
      </c>
      <c r="E146" s="289">
        <v>6044071.0599999921</v>
      </c>
      <c r="F146" s="290">
        <v>3650.1099999999997</v>
      </c>
      <c r="G146" s="290">
        <v>36575.599999999999</v>
      </c>
      <c r="H146" s="179">
        <v>0.16897808541542791</v>
      </c>
      <c r="I146" s="34"/>
    </row>
    <row r="147" spans="2:11" ht="10.5" customHeight="1" x14ac:dyDescent="0.2">
      <c r="B147" s="16" t="s">
        <v>382</v>
      </c>
      <c r="C147" s="289"/>
      <c r="D147" s="289">
        <v>178238.3</v>
      </c>
      <c r="E147" s="289">
        <v>178238.3</v>
      </c>
      <c r="F147" s="290"/>
      <c r="G147" s="290">
        <v>1000</v>
      </c>
      <c r="H147" s="179">
        <v>-7.7692615778520158E-2</v>
      </c>
      <c r="I147" s="34"/>
    </row>
    <row r="148" spans="2:11" ht="10.5" customHeight="1" x14ac:dyDescent="0.2">
      <c r="B148" s="574" t="s">
        <v>450</v>
      </c>
      <c r="C148" s="289"/>
      <c r="D148" s="289"/>
      <c r="E148" s="289"/>
      <c r="F148" s="290"/>
      <c r="G148" s="290"/>
      <c r="H148" s="179"/>
      <c r="I148" s="34"/>
    </row>
    <row r="149" spans="2:11" ht="10.5" hidden="1" customHeight="1" x14ac:dyDescent="0.2">
      <c r="B149" s="574"/>
      <c r="C149" s="289"/>
      <c r="D149" s="289"/>
      <c r="E149" s="289"/>
      <c r="F149" s="290"/>
      <c r="G149" s="290"/>
      <c r="H149" s="179"/>
      <c r="I149" s="34"/>
    </row>
    <row r="150" spans="2:11" ht="10.5" customHeight="1" x14ac:dyDescent="0.2">
      <c r="B150" s="16" t="s">
        <v>99</v>
      </c>
      <c r="C150" s="289">
        <v>28</v>
      </c>
      <c r="D150" s="289">
        <v>527319.6618909993</v>
      </c>
      <c r="E150" s="289">
        <v>527347.6618909993</v>
      </c>
      <c r="F150" s="290">
        <v>578.85500000000002</v>
      </c>
      <c r="G150" s="290">
        <v>1553.3671979999999</v>
      </c>
      <c r="H150" s="179">
        <v>0.35615007581495894</v>
      </c>
      <c r="I150" s="34"/>
    </row>
    <row r="151" spans="2:11" ht="10.5" customHeight="1" x14ac:dyDescent="0.2">
      <c r="B151" s="41" t="s">
        <v>120</v>
      </c>
      <c r="C151" s="293">
        <v>11963700.189999986</v>
      </c>
      <c r="D151" s="293">
        <v>24347037.734616026</v>
      </c>
      <c r="E151" s="293">
        <v>36310737.924616016</v>
      </c>
      <c r="F151" s="294">
        <v>14597.624999999998</v>
      </c>
      <c r="G151" s="294">
        <v>234633.25394800003</v>
      </c>
      <c r="H151" s="286">
        <v>5.2163126030962959E-2</v>
      </c>
      <c r="I151" s="34"/>
      <c r="K151" s="209" t="b">
        <f>IF(ABS(E151-SUM(E140:E150))&lt;0.001,TRUE,FALSE)</f>
        <v>1</v>
      </c>
    </row>
    <row r="152" spans="2:11" ht="10.5" customHeight="1" x14ac:dyDescent="0.2">
      <c r="B152" s="265" t="s">
        <v>238</v>
      </c>
      <c r="C152" s="208"/>
      <c r="D152" s="208"/>
      <c r="E152" s="208"/>
      <c r="F152" s="208"/>
      <c r="G152" s="208"/>
      <c r="H152" s="205"/>
      <c r="I152" s="34"/>
    </row>
    <row r="153" spans="2:11" ht="10.5" customHeight="1" x14ac:dyDescent="0.2">
      <c r="B153" s="265" t="s">
        <v>249</v>
      </c>
      <c r="C153" s="208"/>
      <c r="D153" s="208"/>
      <c r="E153" s="208"/>
      <c r="F153" s="208"/>
      <c r="G153" s="208"/>
      <c r="H153" s="205"/>
      <c r="I153" s="34"/>
    </row>
    <row r="154" spans="2:11" ht="10.5" customHeight="1" x14ac:dyDescent="0.2">
      <c r="B154" s="265" t="s">
        <v>251</v>
      </c>
      <c r="C154" s="208"/>
      <c r="D154" s="208"/>
      <c r="E154" s="208"/>
      <c r="F154" s="208"/>
      <c r="G154" s="208"/>
      <c r="H154" s="205"/>
      <c r="I154" s="34"/>
    </row>
    <row r="155" spans="2:11" ht="10.5" customHeight="1" x14ac:dyDescent="0.2">
      <c r="B155" s="265" t="s">
        <v>377</v>
      </c>
      <c r="C155" s="208"/>
      <c r="D155" s="208"/>
      <c r="E155" s="208"/>
      <c r="F155" s="208"/>
      <c r="G155" s="208"/>
      <c r="H155" s="205"/>
      <c r="I155" s="34"/>
    </row>
    <row r="156" spans="2:11" ht="10.5" customHeight="1" x14ac:dyDescent="0.2">
      <c r="B156" s="265" t="s">
        <v>431</v>
      </c>
      <c r="C156" s="208"/>
      <c r="D156" s="208"/>
      <c r="E156" s="208"/>
      <c r="F156" s="208"/>
      <c r="G156" s="208"/>
      <c r="H156" s="205"/>
      <c r="I156" s="34"/>
    </row>
    <row r="157" spans="2:11" ht="14.25" customHeight="1" x14ac:dyDescent="0.25">
      <c r="B157" s="7" t="s">
        <v>288</v>
      </c>
      <c r="C157" s="8"/>
      <c r="D157" s="8"/>
      <c r="E157" s="8"/>
      <c r="F157" s="8"/>
      <c r="G157" s="8"/>
      <c r="H157" s="8"/>
      <c r="I157" s="8"/>
    </row>
    <row r="158" spans="2:11" ht="12" customHeight="1" x14ac:dyDescent="0.2">
      <c r="B158" s="9"/>
      <c r="C158" s="10" t="str">
        <f>C3</f>
        <v>PERIODE DU 1.1 AU 31.1.2024</v>
      </c>
      <c r="D158" s="11"/>
    </row>
    <row r="159" spans="2:11" ht="14.25" customHeight="1" x14ac:dyDescent="0.2">
      <c r="B159" s="12" t="str">
        <f>B4</f>
        <v xml:space="preserve">             I - ASSURANCE MALADIE : DÉPENSES en milliers d'euros</v>
      </c>
      <c r="C159" s="13"/>
      <c r="D159" s="13"/>
      <c r="E159" s="13"/>
      <c r="F159" s="13"/>
      <c r="G159" s="13"/>
      <c r="H159" s="14"/>
      <c r="I159" s="15"/>
      <c r="K159" s="28"/>
    </row>
    <row r="160" spans="2:11" ht="12" customHeight="1" x14ac:dyDescent="0.2">
      <c r="B160" s="16" t="s">
        <v>4</v>
      </c>
      <c r="C160" s="386" t="s">
        <v>1</v>
      </c>
      <c r="D160" s="17" t="s">
        <v>2</v>
      </c>
      <c r="E160" s="386" t="s">
        <v>6</v>
      </c>
      <c r="F160" s="219" t="s">
        <v>3</v>
      </c>
      <c r="G160" s="219" t="s">
        <v>237</v>
      </c>
      <c r="H160" s="19" t="str">
        <f>$H$5</f>
        <v>PCAP</v>
      </c>
      <c r="I160" s="20"/>
      <c r="K160" s="28"/>
    </row>
    <row r="161" spans="1:11" ht="9.75" customHeight="1" x14ac:dyDescent="0.2">
      <c r="B161" s="21"/>
      <c r="C161" s="45" t="s">
        <v>5</v>
      </c>
      <c r="D161" s="44" t="s">
        <v>5</v>
      </c>
      <c r="E161" s="45"/>
      <c r="F161" s="220" t="s">
        <v>241</v>
      </c>
      <c r="G161" s="220" t="s">
        <v>239</v>
      </c>
      <c r="H161" s="22" t="str">
        <f>$H$6</f>
        <v>en %</v>
      </c>
      <c r="I161" s="23"/>
      <c r="K161" s="28"/>
    </row>
    <row r="162" spans="1:11" s="28" customFormat="1" ht="13.5" customHeight="1" x14ac:dyDescent="0.2">
      <c r="A162" s="24"/>
      <c r="B162" s="31" t="s">
        <v>121</v>
      </c>
      <c r="C162" s="30"/>
      <c r="D162" s="30"/>
      <c r="E162" s="30"/>
      <c r="F162" s="222"/>
      <c r="G162" s="222"/>
      <c r="H162" s="178"/>
      <c r="I162" s="36"/>
    </row>
    <row r="163" spans="1:11" s="28" customFormat="1" ht="10.5" customHeight="1" x14ac:dyDescent="0.2">
      <c r="A163" s="24"/>
      <c r="B163" s="16" t="s">
        <v>116</v>
      </c>
      <c r="C163" s="289">
        <v>97945877.139999971</v>
      </c>
      <c r="D163" s="289">
        <v>10804410.049999999</v>
      </c>
      <c r="E163" s="289">
        <v>108750287.18999997</v>
      </c>
      <c r="F163" s="290">
        <v>138006.83999999997</v>
      </c>
      <c r="G163" s="290">
        <v>905012.66000000038</v>
      </c>
      <c r="H163" s="179">
        <v>-0.13785758656457059</v>
      </c>
      <c r="I163" s="36"/>
      <c r="J163" s="5"/>
    </row>
    <row r="164" spans="1:11" s="28" customFormat="1" ht="10.5" customHeight="1" x14ac:dyDescent="0.2">
      <c r="A164" s="24"/>
      <c r="B164" s="16" t="s">
        <v>117</v>
      </c>
      <c r="C164" s="289">
        <v>52020760.299999714</v>
      </c>
      <c r="D164" s="289">
        <v>6829502.0700000077</v>
      </c>
      <c r="E164" s="289">
        <v>58850262.369999714</v>
      </c>
      <c r="F164" s="290">
        <v>4170.34</v>
      </c>
      <c r="G164" s="290">
        <v>419899.14999999997</v>
      </c>
      <c r="H164" s="179">
        <v>-0.17554213255684981</v>
      </c>
      <c r="I164" s="36"/>
      <c r="J164" s="5"/>
    </row>
    <row r="165" spans="1:11" s="28" customFormat="1" ht="10.5" customHeight="1" x14ac:dyDescent="0.2">
      <c r="A165" s="24"/>
      <c r="B165" s="16" t="s">
        <v>118</v>
      </c>
      <c r="C165" s="289">
        <v>1830230.340000001</v>
      </c>
      <c r="D165" s="289">
        <v>39162819.659999996</v>
      </c>
      <c r="E165" s="289">
        <v>40993049.999999993</v>
      </c>
      <c r="F165" s="290"/>
      <c r="G165" s="290">
        <v>213071.12</v>
      </c>
      <c r="H165" s="179">
        <v>-1.2443742175836103E-3</v>
      </c>
      <c r="I165" s="36"/>
      <c r="J165" s="5"/>
    </row>
    <row r="166" spans="1:11" s="28" customFormat="1" ht="10.5" customHeight="1" x14ac:dyDescent="0.2">
      <c r="A166" s="24"/>
      <c r="B166" s="16" t="s">
        <v>166</v>
      </c>
      <c r="C166" s="289">
        <v>17514724.16999995</v>
      </c>
      <c r="D166" s="289">
        <v>1414863.3099999961</v>
      </c>
      <c r="E166" s="289">
        <v>18929587.479999945</v>
      </c>
      <c r="F166" s="290">
        <v>2759.1500000000005</v>
      </c>
      <c r="G166" s="290">
        <v>143380.27000000002</v>
      </c>
      <c r="H166" s="179">
        <v>-0.10983208023228985</v>
      </c>
      <c r="I166" s="36"/>
      <c r="J166" s="5"/>
    </row>
    <row r="167" spans="1:11" s="28" customFormat="1" ht="10.5" customHeight="1" x14ac:dyDescent="0.2">
      <c r="A167" s="24"/>
      <c r="B167" s="16" t="s">
        <v>22</v>
      </c>
      <c r="C167" s="289">
        <v>11848245.120000003</v>
      </c>
      <c r="D167" s="289">
        <v>1408967.7399999998</v>
      </c>
      <c r="E167" s="289">
        <v>13257212.860000003</v>
      </c>
      <c r="F167" s="290">
        <v>744.6</v>
      </c>
      <c r="G167" s="290">
        <v>87923.840000000011</v>
      </c>
      <c r="H167" s="179">
        <v>-0.14205462295514093</v>
      </c>
      <c r="I167" s="36"/>
      <c r="J167" s="5"/>
    </row>
    <row r="168" spans="1:11" s="28" customFormat="1" ht="10.5" customHeight="1" x14ac:dyDescent="0.2">
      <c r="A168" s="24"/>
      <c r="B168" s="16" t="s">
        <v>115</v>
      </c>
      <c r="C168" s="289">
        <v>9926060.3500000183</v>
      </c>
      <c r="D168" s="289">
        <v>8131442.8099999884</v>
      </c>
      <c r="E168" s="289">
        <v>18057503.160000008</v>
      </c>
      <c r="F168" s="290">
        <v>1132432.9899999988</v>
      </c>
      <c r="G168" s="290">
        <v>110021.65000000001</v>
      </c>
      <c r="H168" s="179">
        <v>-1.610129315046982E-2</v>
      </c>
      <c r="I168" s="36"/>
      <c r="J168" s="5"/>
    </row>
    <row r="169" spans="1:11" s="28" customFormat="1" ht="10.5" customHeight="1" x14ac:dyDescent="0.2">
      <c r="A169" s="24"/>
      <c r="B169" s="16" t="s">
        <v>114</v>
      </c>
      <c r="C169" s="289">
        <v>109618.37000000001</v>
      </c>
      <c r="D169" s="289">
        <v>5979022.8799999822</v>
      </c>
      <c r="E169" s="289">
        <v>6088641.2499999823</v>
      </c>
      <c r="F169" s="290">
        <v>1061.8799999999999</v>
      </c>
      <c r="G169" s="290">
        <v>38991.710000000021</v>
      </c>
      <c r="H169" s="179">
        <v>4.1897333081065691E-2</v>
      </c>
      <c r="I169" s="36"/>
      <c r="J169" s="5"/>
    </row>
    <row r="170" spans="1:11" s="28" customFormat="1" ht="10.5" customHeight="1" x14ac:dyDescent="0.2">
      <c r="A170" s="24"/>
      <c r="B170" s="16" t="s">
        <v>100</v>
      </c>
      <c r="C170" s="289">
        <v>3971.36</v>
      </c>
      <c r="D170" s="289">
        <v>3257.61</v>
      </c>
      <c r="E170" s="289">
        <v>7228.97</v>
      </c>
      <c r="F170" s="290"/>
      <c r="G170" s="290">
        <v>70</v>
      </c>
      <c r="H170" s="179">
        <v>0.39192108627674527</v>
      </c>
      <c r="I170" s="36"/>
      <c r="J170" s="5"/>
    </row>
    <row r="171" spans="1:11" s="28" customFormat="1" ht="10.5" customHeight="1" x14ac:dyDescent="0.2">
      <c r="A171" s="24"/>
      <c r="B171" s="16" t="s">
        <v>283</v>
      </c>
      <c r="C171" s="289"/>
      <c r="D171" s="289">
        <v>-10104</v>
      </c>
      <c r="E171" s="289">
        <v>-10104</v>
      </c>
      <c r="F171" s="290"/>
      <c r="G171" s="290">
        <v>-48</v>
      </c>
      <c r="H171" s="179">
        <v>9.6354166666666741E-2</v>
      </c>
      <c r="I171" s="36"/>
      <c r="J171" s="5"/>
    </row>
    <row r="172" spans="1:11" s="28" customFormat="1" ht="12.75" customHeight="1" x14ac:dyDescent="0.2">
      <c r="A172" s="24"/>
      <c r="B172" s="16" t="s">
        <v>416</v>
      </c>
      <c r="C172" s="289"/>
      <c r="D172" s="289"/>
      <c r="E172" s="289"/>
      <c r="F172" s="290"/>
      <c r="G172" s="290"/>
      <c r="H172" s="179"/>
      <c r="I172" s="36"/>
      <c r="J172" s="5"/>
    </row>
    <row r="173" spans="1:11" s="28" customFormat="1" ht="12.75" customHeight="1" x14ac:dyDescent="0.2">
      <c r="A173" s="24"/>
      <c r="B173" s="16" t="s">
        <v>412</v>
      </c>
      <c r="C173" s="289"/>
      <c r="D173" s="289">
        <v>114108.76820000001</v>
      </c>
      <c r="E173" s="289">
        <v>114108.76820000001</v>
      </c>
      <c r="F173" s="290"/>
      <c r="G173" s="290"/>
      <c r="H173" s="179">
        <v>0.52892362132771664</v>
      </c>
      <c r="I173" s="36"/>
      <c r="J173" s="5"/>
    </row>
    <row r="174" spans="1:11" s="28" customFormat="1" ht="12.75" customHeight="1" x14ac:dyDescent="0.2">
      <c r="A174" s="24"/>
      <c r="B174" s="16" t="s">
        <v>374</v>
      </c>
      <c r="C174" s="289">
        <v>162150.19</v>
      </c>
      <c r="D174" s="289">
        <v>126420.52499999997</v>
      </c>
      <c r="E174" s="289">
        <v>288570.71499999997</v>
      </c>
      <c r="F174" s="290"/>
      <c r="G174" s="290">
        <v>804</v>
      </c>
      <c r="H174" s="179">
        <v>0.12001883173270311</v>
      </c>
      <c r="I174" s="36"/>
      <c r="J174" s="5"/>
    </row>
    <row r="175" spans="1:11" s="28" customFormat="1" ht="12.75" customHeight="1" x14ac:dyDescent="0.2">
      <c r="A175" s="24"/>
      <c r="B175" s="574" t="s">
        <v>451</v>
      </c>
      <c r="C175" s="289"/>
      <c r="D175" s="289">
        <v>3672.78</v>
      </c>
      <c r="E175" s="289">
        <v>3672.78</v>
      </c>
      <c r="F175" s="290"/>
      <c r="G175" s="290"/>
      <c r="H175" s="179">
        <v>0.94419564872161321</v>
      </c>
      <c r="I175" s="36"/>
      <c r="J175" s="5"/>
    </row>
    <row r="176" spans="1:11" s="28" customFormat="1" ht="12.75" hidden="1" customHeight="1" x14ac:dyDescent="0.2">
      <c r="A176" s="24"/>
      <c r="B176" s="574"/>
      <c r="C176" s="289"/>
      <c r="D176" s="289"/>
      <c r="E176" s="289"/>
      <c r="F176" s="290"/>
      <c r="G176" s="290"/>
      <c r="H176" s="179"/>
      <c r="I176" s="36"/>
      <c r="J176" s="5"/>
    </row>
    <row r="177" spans="1:11" s="28" customFormat="1" ht="12" customHeight="1" x14ac:dyDescent="0.2">
      <c r="A177" s="24"/>
      <c r="B177" s="269" t="s">
        <v>99</v>
      </c>
      <c r="C177" s="289"/>
      <c r="D177" s="289">
        <v>154793.74</v>
      </c>
      <c r="E177" s="289">
        <v>154793.74</v>
      </c>
      <c r="F177" s="290"/>
      <c r="G177" s="290">
        <v>924</v>
      </c>
      <c r="H177" s="179">
        <v>0.10802808835950795</v>
      </c>
      <c r="I177" s="36"/>
    </row>
    <row r="178" spans="1:11" s="28" customFormat="1" ht="14.25" customHeight="1" x14ac:dyDescent="0.2">
      <c r="A178" s="24"/>
      <c r="B178" s="35" t="s">
        <v>119</v>
      </c>
      <c r="C178" s="291">
        <v>191361637.33999968</v>
      </c>
      <c r="D178" s="291">
        <v>74123177.943199962</v>
      </c>
      <c r="E178" s="291">
        <v>265484815.28319964</v>
      </c>
      <c r="F178" s="292">
        <v>1279175.7999999989</v>
      </c>
      <c r="G178" s="292">
        <v>1920050.4000000006</v>
      </c>
      <c r="H178" s="178">
        <v>-0.1148983725544912</v>
      </c>
      <c r="I178" s="36"/>
      <c r="K178" s="209" t="b">
        <f>IF(ABS(E178-SUM(E163:E177))&lt;0.001,TRUE,FALSE)</f>
        <v>1</v>
      </c>
    </row>
    <row r="179" spans="1:11" s="28" customFormat="1" ht="14.25" customHeight="1" x14ac:dyDescent="0.2">
      <c r="A179" s="24"/>
      <c r="B179" s="31" t="s">
        <v>243</v>
      </c>
      <c r="C179" s="291"/>
      <c r="D179" s="291"/>
      <c r="E179" s="291"/>
      <c r="F179" s="292"/>
      <c r="G179" s="292"/>
      <c r="H179" s="178"/>
      <c r="I179" s="36"/>
    </row>
    <row r="180" spans="1:11" s="28" customFormat="1" ht="10.5" customHeight="1" x14ac:dyDescent="0.2">
      <c r="A180" s="24"/>
      <c r="B180" s="16" t="s">
        <v>22</v>
      </c>
      <c r="C180" s="289">
        <v>19807633.110000018</v>
      </c>
      <c r="D180" s="289">
        <v>14302596.63725001</v>
      </c>
      <c r="E180" s="289">
        <v>34110229.747250035</v>
      </c>
      <c r="F180" s="290"/>
      <c r="G180" s="290">
        <v>112878.66000000002</v>
      </c>
      <c r="H180" s="179">
        <v>0.20629129580515415</v>
      </c>
      <c r="I180" s="36"/>
      <c r="J180" s="5"/>
    </row>
    <row r="181" spans="1:11" s="28" customFormat="1" ht="10.5" customHeight="1" x14ac:dyDescent="0.2">
      <c r="A181" s="24"/>
      <c r="B181" s="16" t="s">
        <v>387</v>
      </c>
      <c r="C181" s="289">
        <v>1706.0233999999998</v>
      </c>
      <c r="D181" s="289">
        <v>39124.651080000011</v>
      </c>
      <c r="E181" s="289">
        <v>40830.674480000009</v>
      </c>
      <c r="F181" s="290"/>
      <c r="G181" s="290">
        <v>103.39885000000001</v>
      </c>
      <c r="H181" s="179">
        <v>0.48081761150560065</v>
      </c>
      <c r="I181" s="36"/>
      <c r="J181" s="5"/>
    </row>
    <row r="182" spans="1:11" s="28" customFormat="1" ht="10.5" customHeight="1" x14ac:dyDescent="0.2">
      <c r="A182" s="24"/>
      <c r="B182" s="16" t="s">
        <v>104</v>
      </c>
      <c r="C182" s="289">
        <v>17299463.680000018</v>
      </c>
      <c r="D182" s="289">
        <v>12470840.379999999</v>
      </c>
      <c r="E182" s="289">
        <v>29770304.060000014</v>
      </c>
      <c r="F182" s="290"/>
      <c r="G182" s="290">
        <v>178414.38</v>
      </c>
      <c r="H182" s="179">
        <v>8.6929343830338457E-2</v>
      </c>
      <c r="I182" s="36"/>
      <c r="J182" s="5"/>
    </row>
    <row r="183" spans="1:11" s="28" customFormat="1" ht="10.5" customHeight="1" x14ac:dyDescent="0.2">
      <c r="A183" s="24"/>
      <c r="B183" s="33" t="s">
        <v>106</v>
      </c>
      <c r="C183" s="289">
        <v>13936043.21000002</v>
      </c>
      <c r="D183" s="289">
        <v>11483300.869999997</v>
      </c>
      <c r="E183" s="289">
        <v>25419344.080000017</v>
      </c>
      <c r="F183" s="290"/>
      <c r="G183" s="290">
        <v>168777.11000000002</v>
      </c>
      <c r="H183" s="179">
        <v>0.10631603206959284</v>
      </c>
      <c r="I183" s="36"/>
      <c r="J183" s="5"/>
    </row>
    <row r="184" spans="1:11" s="28" customFormat="1" ht="10.5" customHeight="1" x14ac:dyDescent="0.2">
      <c r="A184" s="24"/>
      <c r="B184" s="33" t="s">
        <v>304</v>
      </c>
      <c r="C184" s="289">
        <v>233102.27</v>
      </c>
      <c r="D184" s="289">
        <v>852504.3899999999</v>
      </c>
      <c r="E184" s="289">
        <v>1085606.6599999999</v>
      </c>
      <c r="F184" s="290"/>
      <c r="G184" s="290">
        <v>16312.760000000002</v>
      </c>
      <c r="H184" s="179">
        <v>0.15788613908616633</v>
      </c>
      <c r="I184" s="36"/>
      <c r="J184" s="5"/>
    </row>
    <row r="185" spans="1:11" s="28" customFormat="1" ht="10.5" customHeight="1" x14ac:dyDescent="0.2">
      <c r="A185" s="24"/>
      <c r="B185" s="33" t="s">
        <v>305</v>
      </c>
      <c r="C185" s="289">
        <v>541.43999999999994</v>
      </c>
      <c r="D185" s="289">
        <v>98407.76999999999</v>
      </c>
      <c r="E185" s="289">
        <v>98949.209999999977</v>
      </c>
      <c r="F185" s="290"/>
      <c r="G185" s="290">
        <v>1501.03</v>
      </c>
      <c r="H185" s="179">
        <v>-1.8002894706442452E-2</v>
      </c>
      <c r="I185" s="36"/>
      <c r="J185" s="5"/>
    </row>
    <row r="186" spans="1:11" s="28" customFormat="1" ht="10.5" customHeight="1" x14ac:dyDescent="0.2">
      <c r="A186" s="24"/>
      <c r="B186" s="33" t="s">
        <v>306</v>
      </c>
      <c r="C186" s="289">
        <v>5495.3899999999985</v>
      </c>
      <c r="D186" s="289">
        <v>363762.67000000016</v>
      </c>
      <c r="E186" s="289">
        <v>369258.06000000017</v>
      </c>
      <c r="F186" s="290"/>
      <c r="G186" s="290">
        <v>3335.63</v>
      </c>
      <c r="H186" s="179">
        <v>-0.22224860890852438</v>
      </c>
      <c r="I186" s="36"/>
      <c r="J186" s="5"/>
    </row>
    <row r="187" spans="1:11" s="28" customFormat="1" ht="10.5" customHeight="1" x14ac:dyDescent="0.2">
      <c r="A187" s="24"/>
      <c r="B187" s="33" t="s">
        <v>307</v>
      </c>
      <c r="C187" s="289">
        <v>1731497.0199999998</v>
      </c>
      <c r="D187" s="289">
        <v>962883.95000000019</v>
      </c>
      <c r="E187" s="289">
        <v>2694380.9699999997</v>
      </c>
      <c r="F187" s="290"/>
      <c r="G187" s="290">
        <v>12708.81</v>
      </c>
      <c r="H187" s="179">
        <v>5.5247326651012063E-2</v>
      </c>
      <c r="I187" s="36"/>
      <c r="J187" s="5"/>
    </row>
    <row r="188" spans="1:11" s="28" customFormat="1" ht="10.5" customHeight="1" x14ac:dyDescent="0.2">
      <c r="A188" s="24"/>
      <c r="B188" s="33" t="s">
        <v>308</v>
      </c>
      <c r="C188" s="289">
        <v>2401965.5100000026</v>
      </c>
      <c r="D188" s="289">
        <v>1011519.7199999995</v>
      </c>
      <c r="E188" s="289">
        <v>3413485.2300000018</v>
      </c>
      <c r="F188" s="290"/>
      <c r="G188" s="290">
        <v>16789.439999999999</v>
      </c>
      <c r="H188" s="179">
        <v>3.0159957749710253E-2</v>
      </c>
      <c r="I188" s="36"/>
      <c r="J188" s="5"/>
      <c r="K188" s="5"/>
    </row>
    <row r="189" spans="1:11" s="28" customFormat="1" ht="10.5" customHeight="1" x14ac:dyDescent="0.2">
      <c r="A189" s="24"/>
      <c r="B189" s="33" t="s">
        <v>309</v>
      </c>
      <c r="C189" s="289">
        <v>9563441.5800000168</v>
      </c>
      <c r="D189" s="289">
        <v>8194222.3699999973</v>
      </c>
      <c r="E189" s="289">
        <v>17757663.950000018</v>
      </c>
      <c r="F189" s="290"/>
      <c r="G189" s="290">
        <v>118129.44</v>
      </c>
      <c r="H189" s="179">
        <v>0.13856104530473656</v>
      </c>
      <c r="I189" s="36"/>
      <c r="J189" s="5"/>
      <c r="K189" s="5"/>
    </row>
    <row r="190" spans="1:11" ht="10.5" customHeight="1" x14ac:dyDescent="0.2">
      <c r="B190" s="33" t="s">
        <v>105</v>
      </c>
      <c r="C190" s="289">
        <v>3363420.47</v>
      </c>
      <c r="D190" s="289">
        <v>987539.51</v>
      </c>
      <c r="E190" s="289">
        <v>4350959.9800000004</v>
      </c>
      <c r="F190" s="290"/>
      <c r="G190" s="290">
        <v>9637.27</v>
      </c>
      <c r="H190" s="179">
        <v>-1.4013311178409205E-2</v>
      </c>
      <c r="I190" s="34"/>
    </row>
    <row r="191" spans="1:11" ht="10.5" customHeight="1" x14ac:dyDescent="0.2">
      <c r="B191" s="16" t="s">
        <v>116</v>
      </c>
      <c r="C191" s="289">
        <v>18575651.959999997</v>
      </c>
      <c r="D191" s="289">
        <v>2469215.2100000009</v>
      </c>
      <c r="E191" s="289">
        <v>21044867.169999998</v>
      </c>
      <c r="F191" s="290"/>
      <c r="G191" s="290">
        <v>62507.220000000008</v>
      </c>
      <c r="H191" s="179">
        <v>-6.6128018421649726E-2</v>
      </c>
      <c r="I191" s="34"/>
    </row>
    <row r="192" spans="1:11" ht="10.5" customHeight="1" x14ac:dyDescent="0.2">
      <c r="B192" s="16" t="s">
        <v>117</v>
      </c>
      <c r="C192" s="289">
        <v>10954770.130000046</v>
      </c>
      <c r="D192" s="289">
        <v>2008129.3599999994</v>
      </c>
      <c r="E192" s="289">
        <v>12962899.490000047</v>
      </c>
      <c r="F192" s="290"/>
      <c r="G192" s="290">
        <v>31929.510000000006</v>
      </c>
      <c r="H192" s="179">
        <v>-9.3891014151381902E-2</v>
      </c>
      <c r="I192" s="34"/>
      <c r="K192" s="28"/>
    </row>
    <row r="193" spans="1:11" ht="10.5" customHeight="1" x14ac:dyDescent="0.2">
      <c r="B193" s="16" t="s">
        <v>118</v>
      </c>
      <c r="C193" s="289">
        <v>195963.70999999993</v>
      </c>
      <c r="D193" s="289">
        <v>4137812.79</v>
      </c>
      <c r="E193" s="289">
        <v>4333776.5</v>
      </c>
      <c r="F193" s="290"/>
      <c r="G193" s="290">
        <v>2625.16</v>
      </c>
      <c r="H193" s="179">
        <v>0.10441669431036282</v>
      </c>
      <c r="I193" s="34"/>
      <c r="K193" s="28"/>
    </row>
    <row r="194" spans="1:11" s="28" customFormat="1" ht="10.5" customHeight="1" x14ac:dyDescent="0.2">
      <c r="A194" s="24"/>
      <c r="B194" s="16" t="s">
        <v>115</v>
      </c>
      <c r="C194" s="289">
        <v>1868575.9499999983</v>
      </c>
      <c r="D194" s="289">
        <v>2460798.4700000016</v>
      </c>
      <c r="E194" s="289">
        <v>4329374.42</v>
      </c>
      <c r="F194" s="290"/>
      <c r="G194" s="290">
        <v>9731.0300000000007</v>
      </c>
      <c r="H194" s="179">
        <v>6.0174198958591774E-2</v>
      </c>
      <c r="I194" s="36"/>
      <c r="J194" s="5"/>
    </row>
    <row r="195" spans="1:11" s="28" customFormat="1" ht="10.5" customHeight="1" x14ac:dyDescent="0.2">
      <c r="A195" s="24"/>
      <c r="B195" s="16" t="s">
        <v>114</v>
      </c>
      <c r="C195" s="289">
        <v>16610.139999999989</v>
      </c>
      <c r="D195" s="289">
        <v>1933850.0700000024</v>
      </c>
      <c r="E195" s="289">
        <v>1950460.2100000023</v>
      </c>
      <c r="F195" s="290"/>
      <c r="G195" s="290">
        <v>5356.8000000000011</v>
      </c>
      <c r="H195" s="179">
        <v>0.10321194053407501</v>
      </c>
      <c r="I195" s="36"/>
      <c r="J195" s="5"/>
      <c r="K195" s="5"/>
    </row>
    <row r="196" spans="1:11" s="28" customFormat="1" ht="10.5" customHeight="1" x14ac:dyDescent="0.2">
      <c r="A196" s="24"/>
      <c r="B196" s="16" t="s">
        <v>95</v>
      </c>
      <c r="C196" s="289">
        <v>173630.74000000008</v>
      </c>
      <c r="D196" s="289">
        <v>870598.62000000011</v>
      </c>
      <c r="E196" s="289">
        <v>1044229.3600000002</v>
      </c>
      <c r="F196" s="290"/>
      <c r="G196" s="290">
        <v>3483.1200000000003</v>
      </c>
      <c r="H196" s="179">
        <v>0.13392367520456894</v>
      </c>
      <c r="I196" s="36"/>
      <c r="J196" s="5"/>
      <c r="K196" s="5"/>
    </row>
    <row r="197" spans="1:11" ht="10.5" customHeight="1" x14ac:dyDescent="0.2">
      <c r="B197" s="16" t="s">
        <v>381</v>
      </c>
      <c r="C197" s="289">
        <v>9230156.4400000013</v>
      </c>
      <c r="D197" s="289">
        <v>1318586.155000001</v>
      </c>
      <c r="E197" s="289">
        <v>10548742.595000001</v>
      </c>
      <c r="F197" s="290"/>
      <c r="G197" s="290">
        <v>53292.399999999972</v>
      </c>
      <c r="H197" s="179">
        <v>0.69268156914113854</v>
      </c>
      <c r="I197" s="20"/>
    </row>
    <row r="198" spans="1:11" ht="10.5" customHeight="1" x14ac:dyDescent="0.2">
      <c r="B198" s="16" t="s">
        <v>418</v>
      </c>
      <c r="C198" s="289"/>
      <c r="D198" s="289">
        <v>2463</v>
      </c>
      <c r="E198" s="289">
        <v>2463</v>
      </c>
      <c r="F198" s="290"/>
      <c r="G198" s="290"/>
      <c r="H198" s="179"/>
      <c r="I198" s="34"/>
    </row>
    <row r="199" spans="1:11" ht="10.5" customHeight="1" x14ac:dyDescent="0.2">
      <c r="B199" s="16" t="s">
        <v>444</v>
      </c>
      <c r="C199" s="289"/>
      <c r="D199" s="289"/>
      <c r="E199" s="289"/>
      <c r="F199" s="290"/>
      <c r="G199" s="290"/>
      <c r="H199" s="179"/>
      <c r="I199" s="34"/>
    </row>
    <row r="200" spans="1:11" ht="10.5" customHeight="1" x14ac:dyDescent="0.2">
      <c r="B200" s="16" t="s">
        <v>441</v>
      </c>
      <c r="C200" s="289"/>
      <c r="D200" s="289">
        <v>463487.2350000001</v>
      </c>
      <c r="E200" s="289">
        <v>463487.2350000001</v>
      </c>
      <c r="F200" s="290"/>
      <c r="G200" s="290"/>
      <c r="H200" s="179">
        <v>0.20044583907257363</v>
      </c>
      <c r="I200" s="34"/>
    </row>
    <row r="201" spans="1:11" ht="10.5" customHeight="1" x14ac:dyDescent="0.2">
      <c r="B201" s="16" t="s">
        <v>346</v>
      </c>
      <c r="C201" s="289"/>
      <c r="D201" s="289"/>
      <c r="E201" s="289"/>
      <c r="F201" s="290"/>
      <c r="G201" s="290"/>
      <c r="H201" s="179"/>
      <c r="I201" s="20"/>
    </row>
    <row r="202" spans="1:11" ht="10.5" customHeight="1" x14ac:dyDescent="0.2">
      <c r="B202" s="16" t="s">
        <v>350</v>
      </c>
      <c r="C202" s="289"/>
      <c r="D202" s="289">
        <v>383876.45062800002</v>
      </c>
      <c r="E202" s="289">
        <v>383876.45062800002</v>
      </c>
      <c r="F202" s="290"/>
      <c r="G202" s="290"/>
      <c r="H202" s="179"/>
      <c r="I202" s="20"/>
    </row>
    <row r="203" spans="1:11" ht="10.5" customHeight="1" x14ac:dyDescent="0.2">
      <c r="B203" s="16" t="s">
        <v>313</v>
      </c>
      <c r="C203" s="289"/>
      <c r="D203" s="289"/>
      <c r="E203" s="289"/>
      <c r="F203" s="290"/>
      <c r="G203" s="290"/>
      <c r="H203" s="179"/>
      <c r="I203" s="20"/>
    </row>
    <row r="204" spans="1:11" ht="10.5" customHeight="1" x14ac:dyDescent="0.2">
      <c r="B204" s="16" t="s">
        <v>351</v>
      </c>
      <c r="C204" s="289"/>
      <c r="D204" s="289"/>
      <c r="E204" s="289"/>
      <c r="F204" s="290"/>
      <c r="G204" s="290"/>
      <c r="H204" s="179"/>
      <c r="I204" s="20"/>
    </row>
    <row r="205" spans="1:11" ht="10.5" customHeight="1" x14ac:dyDescent="0.2">
      <c r="B205" s="269" t="s">
        <v>412</v>
      </c>
      <c r="C205" s="289"/>
      <c r="D205" s="289"/>
      <c r="E205" s="289"/>
      <c r="F205" s="290"/>
      <c r="G205" s="290"/>
      <c r="H205" s="179"/>
      <c r="I205" s="34"/>
    </row>
    <row r="206" spans="1:11" ht="10.5" customHeight="1" x14ac:dyDescent="0.2">
      <c r="B206" s="16" t="s">
        <v>100</v>
      </c>
      <c r="C206" s="289">
        <v>68903.49000000002</v>
      </c>
      <c r="D206" s="289">
        <v>444448.77999999997</v>
      </c>
      <c r="E206" s="289">
        <v>513352.26999999996</v>
      </c>
      <c r="F206" s="290"/>
      <c r="G206" s="290">
        <v>1642.98</v>
      </c>
      <c r="H206" s="179">
        <v>0.13899341294855017</v>
      </c>
      <c r="I206" s="34"/>
    </row>
    <row r="207" spans="1:11" ht="10.5" customHeight="1" x14ac:dyDescent="0.2">
      <c r="B207" s="16" t="s">
        <v>388</v>
      </c>
      <c r="C207" s="289">
        <v>733.47660000000042</v>
      </c>
      <c r="D207" s="289">
        <v>20542.548920000005</v>
      </c>
      <c r="E207" s="289">
        <v>21276.025520000007</v>
      </c>
      <c r="F207" s="290"/>
      <c r="G207" s="290">
        <v>48.601149999999997</v>
      </c>
      <c r="H207" s="179">
        <v>0.53175803530712562</v>
      </c>
      <c r="I207" s="34"/>
    </row>
    <row r="208" spans="1:11" ht="10.5" customHeight="1" x14ac:dyDescent="0.2">
      <c r="B208" s="16" t="s">
        <v>94</v>
      </c>
      <c r="C208" s="289">
        <v>709.49999999999989</v>
      </c>
      <c r="D208" s="289">
        <v>18748</v>
      </c>
      <c r="E208" s="289">
        <v>19457.5</v>
      </c>
      <c r="F208" s="290"/>
      <c r="G208" s="290"/>
      <c r="H208" s="179">
        <v>-0.40356899165686289</v>
      </c>
      <c r="I208" s="34"/>
      <c r="K208" s="28"/>
    </row>
    <row r="209" spans="1:11" ht="10.5" customHeight="1" x14ac:dyDescent="0.2">
      <c r="B209" s="16" t="s">
        <v>92</v>
      </c>
      <c r="C209" s="289">
        <v>25496.350000000002</v>
      </c>
      <c r="D209" s="289">
        <v>4791.8200000000006</v>
      </c>
      <c r="E209" s="289">
        <v>30288.170000000006</v>
      </c>
      <c r="F209" s="290"/>
      <c r="G209" s="290">
        <v>70</v>
      </c>
      <c r="H209" s="179">
        <v>-4.5692928973397939E-2</v>
      </c>
      <c r="I209" s="34"/>
    </row>
    <row r="210" spans="1:11" s="28" customFormat="1" ht="10.5" customHeight="1" x14ac:dyDescent="0.2">
      <c r="A210" s="24"/>
      <c r="B210" s="16" t="s">
        <v>93</v>
      </c>
      <c r="C210" s="289">
        <v>25271.840000000007</v>
      </c>
      <c r="D210" s="289">
        <v>2734</v>
      </c>
      <c r="E210" s="289">
        <v>28005.840000000007</v>
      </c>
      <c r="F210" s="290"/>
      <c r="G210" s="290"/>
      <c r="H210" s="179">
        <v>5.2664980085519453E-3</v>
      </c>
      <c r="I210" s="27"/>
      <c r="J210" s="5"/>
      <c r="K210" s="5"/>
    </row>
    <row r="211" spans="1:11" ht="10.5" customHeight="1" x14ac:dyDescent="0.2">
      <c r="B211" s="16" t="s">
        <v>303</v>
      </c>
      <c r="C211" s="289"/>
      <c r="D211" s="289"/>
      <c r="E211" s="289"/>
      <c r="F211" s="290"/>
      <c r="G211" s="290"/>
      <c r="H211" s="179"/>
      <c r="I211" s="34"/>
    </row>
    <row r="212" spans="1:11" ht="10.5" customHeight="1" x14ac:dyDescent="0.2">
      <c r="B212" s="16" t="s">
        <v>123</v>
      </c>
      <c r="C212" s="289">
        <v>102416.83000000006</v>
      </c>
      <c r="D212" s="289">
        <v>488034.0500000001</v>
      </c>
      <c r="E212" s="289">
        <v>590450.88000000012</v>
      </c>
      <c r="F212" s="290"/>
      <c r="G212" s="290">
        <v>1082.8</v>
      </c>
      <c r="H212" s="179">
        <v>4.5564608917008531E-2</v>
      </c>
      <c r="I212" s="34"/>
    </row>
    <row r="213" spans="1:11" ht="10.5" customHeight="1" x14ac:dyDescent="0.2">
      <c r="B213" s="16" t="s">
        <v>107</v>
      </c>
      <c r="C213" s="289"/>
      <c r="D213" s="289">
        <v>500</v>
      </c>
      <c r="E213" s="289">
        <v>500</v>
      </c>
      <c r="F213" s="290"/>
      <c r="G213" s="290"/>
      <c r="H213" s="179"/>
      <c r="I213" s="20"/>
    </row>
    <row r="214" spans="1:11" ht="10.5" customHeight="1" x14ac:dyDescent="0.2">
      <c r="B214" s="33" t="s">
        <v>110</v>
      </c>
      <c r="C214" s="289"/>
      <c r="D214" s="289"/>
      <c r="E214" s="289"/>
      <c r="F214" s="290"/>
      <c r="G214" s="290"/>
      <c r="H214" s="179"/>
      <c r="I214" s="34"/>
    </row>
    <row r="215" spans="1:11" ht="10.5" customHeight="1" x14ac:dyDescent="0.2">
      <c r="B215" s="33" t="s">
        <v>109</v>
      </c>
      <c r="C215" s="289"/>
      <c r="D215" s="289"/>
      <c r="E215" s="289"/>
      <c r="F215" s="290"/>
      <c r="G215" s="290"/>
      <c r="H215" s="179"/>
      <c r="I215" s="34"/>
    </row>
    <row r="216" spans="1:11" ht="10.5" customHeight="1" x14ac:dyDescent="0.2">
      <c r="B216" s="33" t="s">
        <v>111</v>
      </c>
      <c r="C216" s="289"/>
      <c r="D216" s="289">
        <v>500</v>
      </c>
      <c r="E216" s="289">
        <v>500</v>
      </c>
      <c r="F216" s="290"/>
      <c r="G216" s="290"/>
      <c r="H216" s="179"/>
      <c r="I216" s="34"/>
      <c r="K216" s="28"/>
    </row>
    <row r="217" spans="1:11" ht="10.5" customHeight="1" x14ac:dyDescent="0.2">
      <c r="B217" s="33" t="s">
        <v>112</v>
      </c>
      <c r="C217" s="289"/>
      <c r="D217" s="289"/>
      <c r="E217" s="289"/>
      <c r="F217" s="290"/>
      <c r="G217" s="290"/>
      <c r="H217" s="179"/>
      <c r="I217" s="34"/>
      <c r="K217" s="28"/>
    </row>
    <row r="218" spans="1:11" s="28" customFormat="1" ht="10.5" customHeight="1" x14ac:dyDescent="0.2">
      <c r="A218" s="24"/>
      <c r="B218" s="16" t="s">
        <v>256</v>
      </c>
      <c r="C218" s="289">
        <v>5478.9</v>
      </c>
      <c r="D218" s="289">
        <v>12422</v>
      </c>
      <c r="E218" s="289">
        <v>17900.900000000001</v>
      </c>
      <c r="F218" s="290"/>
      <c r="G218" s="290"/>
      <c r="H218" s="179"/>
      <c r="I218" s="47"/>
      <c r="J218" s="5"/>
    </row>
    <row r="219" spans="1:11" s="28" customFormat="1" ht="10.5" customHeight="1" x14ac:dyDescent="0.2">
      <c r="A219" s="24"/>
      <c r="B219" s="16" t="s">
        <v>96</v>
      </c>
      <c r="C219" s="289"/>
      <c r="D219" s="289"/>
      <c r="E219" s="289"/>
      <c r="F219" s="290"/>
      <c r="G219" s="290"/>
      <c r="H219" s="179"/>
      <c r="I219" s="47"/>
      <c r="J219" s="5"/>
    </row>
    <row r="220" spans="1:11" s="28" customFormat="1" ht="10.5" customHeight="1" x14ac:dyDescent="0.2">
      <c r="A220" s="24"/>
      <c r="B220" s="16" t="s">
        <v>103</v>
      </c>
      <c r="C220" s="295"/>
      <c r="D220" s="295"/>
      <c r="E220" s="295"/>
      <c r="F220" s="296"/>
      <c r="G220" s="296"/>
      <c r="H220" s="190"/>
      <c r="I220" s="47"/>
      <c r="J220" s="5"/>
    </row>
    <row r="221" spans="1:11" s="28" customFormat="1" ht="10.5" customHeight="1" x14ac:dyDescent="0.2">
      <c r="A221" s="24"/>
      <c r="B221" s="16" t="s">
        <v>91</v>
      </c>
      <c r="C221" s="295">
        <v>10966.92</v>
      </c>
      <c r="D221" s="295">
        <v>5402.24</v>
      </c>
      <c r="E221" s="295">
        <v>16369.16</v>
      </c>
      <c r="F221" s="296"/>
      <c r="G221" s="296">
        <v>500</v>
      </c>
      <c r="H221" s="190">
        <v>0.25487448311390426</v>
      </c>
      <c r="I221" s="47"/>
      <c r="J221" s="5"/>
    </row>
    <row r="222" spans="1:11" s="28" customFormat="1" ht="10.5" customHeight="1" x14ac:dyDescent="0.2">
      <c r="A222" s="24"/>
      <c r="B222" s="16" t="s">
        <v>382</v>
      </c>
      <c r="C222" s="295"/>
      <c r="D222" s="295">
        <v>320</v>
      </c>
      <c r="E222" s="295">
        <v>320</v>
      </c>
      <c r="F222" s="296"/>
      <c r="G222" s="296"/>
      <c r="H222" s="190">
        <v>-0.50769230769230766</v>
      </c>
      <c r="I222" s="47"/>
      <c r="J222" s="5"/>
    </row>
    <row r="223" spans="1:11" s="28" customFormat="1" ht="10.5" customHeight="1" x14ac:dyDescent="0.2">
      <c r="A223" s="24"/>
      <c r="B223" s="268" t="s">
        <v>255</v>
      </c>
      <c r="C223" s="295"/>
      <c r="D223" s="295">
        <v>25650</v>
      </c>
      <c r="E223" s="295">
        <v>25650</v>
      </c>
      <c r="F223" s="296"/>
      <c r="G223" s="296">
        <v>150</v>
      </c>
      <c r="H223" s="190">
        <v>0.1875</v>
      </c>
      <c r="I223" s="47"/>
      <c r="J223" s="5"/>
    </row>
    <row r="224" spans="1:11" s="28" customFormat="1" ht="10.5" customHeight="1" x14ac:dyDescent="0.2">
      <c r="A224" s="24"/>
      <c r="B224" s="16" t="s">
        <v>254</v>
      </c>
      <c r="C224" s="295"/>
      <c r="D224" s="295"/>
      <c r="E224" s="295"/>
      <c r="F224" s="296"/>
      <c r="G224" s="296"/>
      <c r="H224" s="190"/>
      <c r="I224" s="47"/>
      <c r="J224" s="5"/>
    </row>
    <row r="225" spans="1:11" s="28" customFormat="1" ht="10.5" customHeight="1" x14ac:dyDescent="0.2">
      <c r="A225" s="24"/>
      <c r="B225" s="16" t="s">
        <v>97</v>
      </c>
      <c r="C225" s="295"/>
      <c r="D225" s="295"/>
      <c r="E225" s="295"/>
      <c r="F225" s="296"/>
      <c r="G225" s="296"/>
      <c r="H225" s="190"/>
      <c r="I225" s="47"/>
      <c r="J225" s="5"/>
    </row>
    <row r="226" spans="1:11" s="28" customFormat="1" ht="10.5" customHeight="1" x14ac:dyDescent="0.2">
      <c r="A226" s="24"/>
      <c r="B226" s="16" t="s">
        <v>380</v>
      </c>
      <c r="C226" s="295"/>
      <c r="D226" s="295"/>
      <c r="E226" s="295"/>
      <c r="F226" s="296"/>
      <c r="G226" s="296"/>
      <c r="H226" s="190"/>
      <c r="I226" s="47"/>
      <c r="J226" s="5"/>
    </row>
    <row r="227" spans="1:11" s="28" customFormat="1" ht="10.5" customHeight="1" x14ac:dyDescent="0.2">
      <c r="A227" s="24"/>
      <c r="B227" s="16" t="s">
        <v>419</v>
      </c>
      <c r="C227" s="295"/>
      <c r="D227" s="295">
        <v>127412.27925200001</v>
      </c>
      <c r="E227" s="295">
        <v>127412.27925200001</v>
      </c>
      <c r="F227" s="296"/>
      <c r="G227" s="296"/>
      <c r="H227" s="190"/>
      <c r="I227" s="47"/>
      <c r="J227" s="5"/>
    </row>
    <row r="228" spans="1:11" s="28" customFormat="1" ht="10.5" customHeight="1" x14ac:dyDescent="0.2">
      <c r="A228" s="24"/>
      <c r="B228" s="16" t="s">
        <v>491</v>
      </c>
      <c r="C228" s="295"/>
      <c r="D228" s="295"/>
      <c r="E228" s="295"/>
      <c r="F228" s="296"/>
      <c r="G228" s="296"/>
      <c r="H228" s="190"/>
      <c r="I228" s="47"/>
      <c r="J228" s="5"/>
    </row>
    <row r="229" spans="1:11" s="28" customFormat="1" ht="10.5" customHeight="1" x14ac:dyDescent="0.2">
      <c r="A229" s="24"/>
      <c r="B229" s="16" t="s">
        <v>489</v>
      </c>
      <c r="C229" s="295"/>
      <c r="D229" s="295">
        <v>7371.2</v>
      </c>
      <c r="E229" s="295">
        <v>7371.2</v>
      </c>
      <c r="F229" s="296"/>
      <c r="G229" s="296"/>
      <c r="H229" s="190"/>
      <c r="I229" s="47"/>
      <c r="J229" s="5"/>
    </row>
    <row r="230" spans="1:11" s="28" customFormat="1" ht="10.5" customHeight="1" x14ac:dyDescent="0.2">
      <c r="A230" s="24"/>
      <c r="B230" s="16" t="s">
        <v>374</v>
      </c>
      <c r="C230" s="295">
        <v>15967.8</v>
      </c>
      <c r="D230" s="295">
        <v>10171.500000000005</v>
      </c>
      <c r="E230" s="295">
        <v>26139.300000000003</v>
      </c>
      <c r="F230" s="296"/>
      <c r="G230" s="296">
        <v>153</v>
      </c>
      <c r="H230" s="190">
        <v>0.41420708062781442</v>
      </c>
      <c r="I230" s="47"/>
      <c r="J230" s="5"/>
    </row>
    <row r="231" spans="1:11" s="28" customFormat="1" ht="10.5" customHeight="1" x14ac:dyDescent="0.2">
      <c r="A231" s="24"/>
      <c r="B231" s="16" t="s">
        <v>420</v>
      </c>
      <c r="C231" s="295"/>
      <c r="D231" s="295">
        <v>69262.5</v>
      </c>
      <c r="E231" s="295">
        <v>69262.5</v>
      </c>
      <c r="F231" s="296"/>
      <c r="G231" s="296"/>
      <c r="H231" s="190">
        <v>0.54319613421317325</v>
      </c>
      <c r="I231" s="47"/>
      <c r="J231" s="5"/>
    </row>
    <row r="232" spans="1:11" s="28" customFormat="1" ht="10.5" customHeight="1" x14ac:dyDescent="0.2">
      <c r="A232" s="24"/>
      <c r="B232" s="574" t="s">
        <v>460</v>
      </c>
      <c r="C232" s="295"/>
      <c r="D232" s="295"/>
      <c r="E232" s="295"/>
      <c r="F232" s="296"/>
      <c r="G232" s="296"/>
      <c r="H232" s="190"/>
      <c r="I232" s="47"/>
      <c r="J232" s="5"/>
    </row>
    <row r="233" spans="1:11" s="28" customFormat="1" ht="10.5" hidden="1" customHeight="1" x14ac:dyDescent="0.2">
      <c r="A233" s="24"/>
      <c r="B233" s="574"/>
      <c r="C233" s="295"/>
      <c r="D233" s="295"/>
      <c r="E233" s="295"/>
      <c r="F233" s="296"/>
      <c r="G233" s="296"/>
      <c r="H233" s="190"/>
      <c r="I233" s="47"/>
      <c r="J233" s="5"/>
    </row>
    <row r="234" spans="1:11" s="28" customFormat="1" ht="10.5" customHeight="1" x14ac:dyDescent="0.2">
      <c r="A234" s="24"/>
      <c r="B234" s="16" t="s">
        <v>99</v>
      </c>
      <c r="C234" s="295">
        <v>38308.240000000005</v>
      </c>
      <c r="D234" s="295">
        <v>177634.08390200004</v>
      </c>
      <c r="E234" s="295">
        <v>215942.32390200006</v>
      </c>
      <c r="F234" s="296"/>
      <c r="G234" s="296">
        <v>679.95757200000003</v>
      </c>
      <c r="H234" s="190">
        <v>0.31933595453068886</v>
      </c>
      <c r="I234" s="47"/>
      <c r="J234" s="5"/>
      <c r="K234" s="5"/>
    </row>
    <row r="235" spans="1:11" s="28" customFormat="1" ht="10.5" customHeight="1" x14ac:dyDescent="0.2">
      <c r="A235" s="24"/>
      <c r="B235" s="16" t="s">
        <v>283</v>
      </c>
      <c r="C235" s="295"/>
      <c r="D235" s="295">
        <v>-96048</v>
      </c>
      <c r="E235" s="295">
        <v>-96048</v>
      </c>
      <c r="F235" s="296"/>
      <c r="G235" s="296">
        <v>-288</v>
      </c>
      <c r="H235" s="190">
        <v>0.18965517241379315</v>
      </c>
      <c r="I235" s="47"/>
      <c r="J235" s="5"/>
    </row>
    <row r="236" spans="1:11" s="28" customFormat="1" ht="12.75" customHeight="1" x14ac:dyDescent="0.2">
      <c r="A236" s="24"/>
      <c r="B236" s="16" t="s">
        <v>279</v>
      </c>
      <c r="C236" s="295">
        <v>15</v>
      </c>
      <c r="D236" s="295">
        <v>-1559529</v>
      </c>
      <c r="E236" s="295">
        <v>-1559514</v>
      </c>
      <c r="F236" s="296"/>
      <c r="G236" s="296">
        <v>-6473</v>
      </c>
      <c r="H236" s="190">
        <v>0.17654327973112127</v>
      </c>
      <c r="I236" s="47"/>
    </row>
    <row r="237" spans="1:11" ht="10.5" customHeight="1" x14ac:dyDescent="0.2">
      <c r="B237" s="35" t="s">
        <v>245</v>
      </c>
      <c r="C237" s="297">
        <v>78418430.230000064</v>
      </c>
      <c r="D237" s="297">
        <v>42621247.031032011</v>
      </c>
      <c r="E237" s="297">
        <v>121039677.26103209</v>
      </c>
      <c r="F237" s="298"/>
      <c r="G237" s="298">
        <v>457888.01757200004</v>
      </c>
      <c r="H237" s="180">
        <v>0.10080183971447232</v>
      </c>
      <c r="I237" s="47"/>
      <c r="K237" s="209" t="b">
        <f>IF(ABS(E237-SUM(E180:E182,E191:E213,E218:E236))&lt;0.001,TRUE,FALSE)</f>
        <v>1</v>
      </c>
    </row>
    <row r="238" spans="1:11" ht="10.5" customHeight="1" x14ac:dyDescent="0.2">
      <c r="B238" s="31" t="s">
        <v>278</v>
      </c>
      <c r="C238" s="297"/>
      <c r="D238" s="297"/>
      <c r="E238" s="297"/>
      <c r="F238" s="298"/>
      <c r="G238" s="298"/>
      <c r="H238" s="180"/>
      <c r="I238" s="47"/>
    </row>
    <row r="239" spans="1:11" ht="10.5" customHeight="1" x14ac:dyDescent="0.2">
      <c r="B239" s="16" t="s">
        <v>22</v>
      </c>
      <c r="C239" s="295">
        <v>439278255.6000008</v>
      </c>
      <c r="D239" s="295">
        <v>258957314.1491996</v>
      </c>
      <c r="E239" s="295">
        <v>698235569.74920058</v>
      </c>
      <c r="F239" s="296">
        <v>30160167.289999969</v>
      </c>
      <c r="G239" s="296">
        <v>3980492.9552500015</v>
      </c>
      <c r="H239" s="190">
        <v>6.2570342634863829E-2</v>
      </c>
      <c r="I239" s="47"/>
    </row>
    <row r="240" spans="1:11" ht="10.5" customHeight="1" x14ac:dyDescent="0.2">
      <c r="B240" s="16" t="s">
        <v>387</v>
      </c>
      <c r="C240" s="295">
        <v>43271.135676999977</v>
      </c>
      <c r="D240" s="295">
        <v>135963.17780199987</v>
      </c>
      <c r="E240" s="295">
        <v>179234.31347899989</v>
      </c>
      <c r="F240" s="296">
        <v>4129.2080999999998</v>
      </c>
      <c r="G240" s="296">
        <v>809.50805000000003</v>
      </c>
      <c r="H240" s="190"/>
      <c r="I240" s="47"/>
    </row>
    <row r="241" spans="2:9" ht="10.5" customHeight="1" x14ac:dyDescent="0.2">
      <c r="B241" s="16" t="s">
        <v>104</v>
      </c>
      <c r="C241" s="295">
        <v>308914329.64000016</v>
      </c>
      <c r="D241" s="295">
        <v>582516861.73999953</v>
      </c>
      <c r="E241" s="295">
        <v>891431191.37999964</v>
      </c>
      <c r="F241" s="296">
        <v>291951581.47999972</v>
      </c>
      <c r="G241" s="296">
        <v>5428512.4800000004</v>
      </c>
      <c r="H241" s="190">
        <v>3.4558259146419745E-2</v>
      </c>
      <c r="I241" s="47"/>
    </row>
    <row r="242" spans="2:9" ht="10.5" customHeight="1" x14ac:dyDescent="0.2">
      <c r="B242" s="33" t="s">
        <v>106</v>
      </c>
      <c r="C242" s="295">
        <v>284156108.08000016</v>
      </c>
      <c r="D242" s="295">
        <v>573234736.08999968</v>
      </c>
      <c r="E242" s="295">
        <v>857390844.16999984</v>
      </c>
      <c r="F242" s="296">
        <v>287816860.92999965</v>
      </c>
      <c r="G242" s="296">
        <v>5203527.6099999994</v>
      </c>
      <c r="H242" s="190">
        <v>3.7817769200089613E-2</v>
      </c>
      <c r="I242" s="47"/>
    </row>
    <row r="243" spans="2:9" ht="10.5" customHeight="1" x14ac:dyDescent="0.2">
      <c r="B243" s="33" t="s">
        <v>304</v>
      </c>
      <c r="C243" s="295">
        <v>7559981.4799999986</v>
      </c>
      <c r="D243" s="295">
        <v>138287483.10000002</v>
      </c>
      <c r="E243" s="295">
        <v>145847464.58000001</v>
      </c>
      <c r="F243" s="296">
        <v>116266407.06000002</v>
      </c>
      <c r="G243" s="296">
        <v>938743.38999999978</v>
      </c>
      <c r="H243" s="190">
        <v>7.250457362120577E-2</v>
      </c>
      <c r="I243" s="47"/>
    </row>
    <row r="244" spans="2:9" ht="10.5" customHeight="1" x14ac:dyDescent="0.2">
      <c r="B244" s="33" t="s">
        <v>305</v>
      </c>
      <c r="C244" s="295">
        <v>33692.54000000003</v>
      </c>
      <c r="D244" s="295">
        <v>3897622.99</v>
      </c>
      <c r="E244" s="295">
        <v>3931315.5300000003</v>
      </c>
      <c r="F244" s="296">
        <v>3776339.24</v>
      </c>
      <c r="G244" s="296">
        <v>18337.95</v>
      </c>
      <c r="H244" s="190">
        <v>-6.4198662671785534E-2</v>
      </c>
      <c r="I244" s="47"/>
    </row>
    <row r="245" spans="2:9" ht="10.5" customHeight="1" x14ac:dyDescent="0.2">
      <c r="B245" s="33" t="s">
        <v>306</v>
      </c>
      <c r="C245" s="295">
        <v>410835.64000000019</v>
      </c>
      <c r="D245" s="295">
        <v>63286804.549999885</v>
      </c>
      <c r="E245" s="295">
        <v>63697640.189999878</v>
      </c>
      <c r="F245" s="296">
        <v>61867055.909999877</v>
      </c>
      <c r="G245" s="296">
        <v>385756.23</v>
      </c>
      <c r="H245" s="190">
        <v>6.3585072579699142E-2</v>
      </c>
      <c r="I245" s="47"/>
    </row>
    <row r="246" spans="2:9" ht="10.5" customHeight="1" x14ac:dyDescent="0.2">
      <c r="B246" s="33" t="s">
        <v>307</v>
      </c>
      <c r="C246" s="295">
        <v>68989323.830000117</v>
      </c>
      <c r="D246" s="295">
        <v>58964368.389999911</v>
      </c>
      <c r="E246" s="295">
        <v>127953692.22000004</v>
      </c>
      <c r="F246" s="296">
        <v>5998227.9800000014</v>
      </c>
      <c r="G246" s="296">
        <v>801476.63</v>
      </c>
      <c r="H246" s="190">
        <v>-1.0177177755358313E-3</v>
      </c>
      <c r="I246" s="47"/>
    </row>
    <row r="247" spans="2:9" ht="10.5" customHeight="1" x14ac:dyDescent="0.2">
      <c r="B247" s="33" t="s">
        <v>308</v>
      </c>
      <c r="C247" s="295">
        <v>91543446.330000013</v>
      </c>
      <c r="D247" s="295">
        <v>82477448.099999934</v>
      </c>
      <c r="E247" s="295">
        <v>174020894.42999998</v>
      </c>
      <c r="F247" s="296">
        <v>24861896.609999947</v>
      </c>
      <c r="G247" s="296">
        <v>979179.59</v>
      </c>
      <c r="H247" s="190">
        <v>4.4019905473019705E-2</v>
      </c>
      <c r="I247" s="47"/>
    </row>
    <row r="248" spans="2:9" ht="10.5" customHeight="1" x14ac:dyDescent="0.2">
      <c r="B248" s="33" t="s">
        <v>309</v>
      </c>
      <c r="C248" s="295">
        <v>115618828.26000011</v>
      </c>
      <c r="D248" s="295">
        <v>226321008.9599998</v>
      </c>
      <c r="E248" s="295">
        <v>341939837.21999991</v>
      </c>
      <c r="F248" s="296">
        <v>75046934.129999876</v>
      </c>
      <c r="G248" s="296">
        <v>2080033.8199999998</v>
      </c>
      <c r="H248" s="190">
        <v>3.2109419554356089E-2</v>
      </c>
      <c r="I248" s="47"/>
    </row>
    <row r="249" spans="2:9" ht="10.5" customHeight="1" x14ac:dyDescent="0.2">
      <c r="B249" s="33" t="s">
        <v>105</v>
      </c>
      <c r="C249" s="295">
        <v>24758221.559999947</v>
      </c>
      <c r="D249" s="295">
        <v>9282125.6499999985</v>
      </c>
      <c r="E249" s="295">
        <v>34040347.209999949</v>
      </c>
      <c r="F249" s="296">
        <v>4134720.5500000026</v>
      </c>
      <c r="G249" s="296">
        <v>224984.87000000005</v>
      </c>
      <c r="H249" s="190">
        <v>-4.1283158036042544E-2</v>
      </c>
      <c r="I249" s="47"/>
    </row>
    <row r="250" spans="2:9" ht="10.5" customHeight="1" x14ac:dyDescent="0.2">
      <c r="B250" s="16" t="s">
        <v>116</v>
      </c>
      <c r="C250" s="295">
        <v>116521529.09999996</v>
      </c>
      <c r="D250" s="295">
        <v>13273625.26</v>
      </c>
      <c r="E250" s="295">
        <v>129795154.35999995</v>
      </c>
      <c r="F250" s="296">
        <v>138006.83999999997</v>
      </c>
      <c r="G250" s="296">
        <v>967519.88000000047</v>
      </c>
      <c r="H250" s="190">
        <v>-0.12698531911739774</v>
      </c>
      <c r="I250" s="47"/>
    </row>
    <row r="251" spans="2:9" ht="10.5" customHeight="1" x14ac:dyDescent="0.2">
      <c r="B251" s="16" t="s">
        <v>117</v>
      </c>
      <c r="C251" s="295">
        <v>62975530.429999761</v>
      </c>
      <c r="D251" s="295">
        <v>8837631.4300000072</v>
      </c>
      <c r="E251" s="295">
        <v>71813161.859999761</v>
      </c>
      <c r="F251" s="296">
        <v>4170.34</v>
      </c>
      <c r="G251" s="296">
        <v>451828.66</v>
      </c>
      <c r="H251" s="190">
        <v>-0.16190978737038042</v>
      </c>
      <c r="I251" s="47"/>
    </row>
    <row r="252" spans="2:9" ht="10.5" customHeight="1" x14ac:dyDescent="0.2">
      <c r="B252" s="16" t="s">
        <v>118</v>
      </c>
      <c r="C252" s="295">
        <v>2026194.050000001</v>
      </c>
      <c r="D252" s="295">
        <v>43300632.449999996</v>
      </c>
      <c r="E252" s="295">
        <v>45326826.5</v>
      </c>
      <c r="F252" s="296"/>
      <c r="G252" s="296">
        <v>215696.28</v>
      </c>
      <c r="H252" s="190">
        <v>7.9758902149653643E-3</v>
      </c>
      <c r="I252" s="47"/>
    </row>
    <row r="253" spans="2:9" ht="10.5" customHeight="1" x14ac:dyDescent="0.2">
      <c r="B253" s="16" t="s">
        <v>100</v>
      </c>
      <c r="C253" s="295">
        <v>9192728.3299999814</v>
      </c>
      <c r="D253" s="295">
        <v>42647765.479100034</v>
      </c>
      <c r="E253" s="295">
        <v>51840493.80910001</v>
      </c>
      <c r="F253" s="296">
        <v>20427.409999999993</v>
      </c>
      <c r="G253" s="296">
        <v>173371.53000000003</v>
      </c>
      <c r="H253" s="190">
        <v>-1.8439697628416907E-2</v>
      </c>
      <c r="I253" s="47"/>
    </row>
    <row r="254" spans="2:9" ht="10.5" customHeight="1" x14ac:dyDescent="0.2">
      <c r="B254" s="16" t="s">
        <v>388</v>
      </c>
      <c r="C254" s="295">
        <v>6043.7743229999978</v>
      </c>
      <c r="D254" s="295">
        <v>41647.922198000029</v>
      </c>
      <c r="E254" s="295">
        <v>47691.696521000027</v>
      </c>
      <c r="F254" s="296">
        <v>913.79189999999994</v>
      </c>
      <c r="G254" s="296">
        <v>152.99194999999995</v>
      </c>
      <c r="H254" s="190"/>
      <c r="I254" s="20"/>
    </row>
    <row r="255" spans="2:9" ht="10.5" customHeight="1" x14ac:dyDescent="0.2">
      <c r="B255" s="16" t="s">
        <v>107</v>
      </c>
      <c r="C255" s="295"/>
      <c r="D255" s="295">
        <v>154618515.0999999</v>
      </c>
      <c r="E255" s="295">
        <v>154618515.0999999</v>
      </c>
      <c r="F255" s="296">
        <v>153222363.49999991</v>
      </c>
      <c r="G255" s="296">
        <v>812682.37000000011</v>
      </c>
      <c r="H255" s="190">
        <v>0.10075097658303389</v>
      </c>
      <c r="I255" s="47"/>
    </row>
    <row r="256" spans="2:9" ht="10.5" customHeight="1" x14ac:dyDescent="0.2">
      <c r="B256" s="33" t="s">
        <v>110</v>
      </c>
      <c r="C256" s="289"/>
      <c r="D256" s="289">
        <v>43185979.889999978</v>
      </c>
      <c r="E256" s="289">
        <v>43185979.889999978</v>
      </c>
      <c r="F256" s="290">
        <v>43185979.889999978</v>
      </c>
      <c r="G256" s="290">
        <v>227673.79000000004</v>
      </c>
      <c r="H256" s="179">
        <v>6.8847046538839551E-2</v>
      </c>
      <c r="I256" s="47"/>
    </row>
    <row r="257" spans="2:9" ht="10.5" customHeight="1" x14ac:dyDescent="0.2">
      <c r="B257" s="33" t="s">
        <v>109</v>
      </c>
      <c r="C257" s="295"/>
      <c r="D257" s="295">
        <v>79931333.60999991</v>
      </c>
      <c r="E257" s="295">
        <v>79931333.60999991</v>
      </c>
      <c r="F257" s="296">
        <v>79931333.60999991</v>
      </c>
      <c r="G257" s="296">
        <v>420208.58000000007</v>
      </c>
      <c r="H257" s="190">
        <v>8.7655791697992758E-2</v>
      </c>
      <c r="I257" s="47"/>
    </row>
    <row r="258" spans="2:9" ht="10.5" customHeight="1" x14ac:dyDescent="0.2">
      <c r="B258" s="33" t="s">
        <v>112</v>
      </c>
      <c r="C258" s="295"/>
      <c r="D258" s="295">
        <v>31179150</v>
      </c>
      <c r="E258" s="295">
        <v>31179150</v>
      </c>
      <c r="F258" s="296">
        <v>30105050</v>
      </c>
      <c r="G258" s="296">
        <v>164300</v>
      </c>
      <c r="H258" s="190">
        <v>0.18777376460231365</v>
      </c>
      <c r="I258" s="47"/>
    </row>
    <row r="259" spans="2:9" ht="10.5" customHeight="1" x14ac:dyDescent="0.2">
      <c r="B259" s="33" t="s">
        <v>111</v>
      </c>
      <c r="C259" s="295"/>
      <c r="D259" s="295">
        <v>322051.59999999998</v>
      </c>
      <c r="E259" s="295">
        <v>322051.59999999998</v>
      </c>
      <c r="F259" s="296"/>
      <c r="G259" s="296">
        <v>500</v>
      </c>
      <c r="H259" s="190">
        <v>-1.3903875968992452E-3</v>
      </c>
      <c r="I259" s="47"/>
    </row>
    <row r="260" spans="2:9" ht="10.5" customHeight="1" x14ac:dyDescent="0.2">
      <c r="B260" s="269" t="s">
        <v>411</v>
      </c>
      <c r="C260" s="295"/>
      <c r="D260" s="295"/>
      <c r="E260" s="295"/>
      <c r="F260" s="296"/>
      <c r="G260" s="296"/>
      <c r="H260" s="190"/>
      <c r="I260" s="47"/>
    </row>
    <row r="261" spans="2:9" ht="10.5" customHeight="1" x14ac:dyDescent="0.2">
      <c r="B261" s="16" t="s">
        <v>97</v>
      </c>
      <c r="C261" s="295"/>
      <c r="D261" s="295"/>
      <c r="E261" s="295"/>
      <c r="F261" s="296"/>
      <c r="G261" s="296"/>
      <c r="H261" s="190"/>
      <c r="I261" s="47"/>
    </row>
    <row r="262" spans="2:9" ht="10.5" customHeight="1" x14ac:dyDescent="0.2">
      <c r="B262" s="16" t="s">
        <v>380</v>
      </c>
      <c r="C262" s="295"/>
      <c r="D262" s="295"/>
      <c r="E262" s="295"/>
      <c r="F262" s="296"/>
      <c r="G262" s="296"/>
      <c r="H262" s="190"/>
      <c r="I262" s="47"/>
    </row>
    <row r="263" spans="2:9" ht="10.5" customHeight="1" x14ac:dyDescent="0.2">
      <c r="B263" s="16" t="s">
        <v>419</v>
      </c>
      <c r="C263" s="295"/>
      <c r="D263" s="295">
        <v>150211.40085200002</v>
      </c>
      <c r="E263" s="295">
        <v>150211.40085200002</v>
      </c>
      <c r="F263" s="296"/>
      <c r="G263" s="296"/>
      <c r="H263" s="190">
        <v>6.5383490743494477E-2</v>
      </c>
      <c r="I263" s="47"/>
    </row>
    <row r="264" spans="2:9" ht="10.5" customHeight="1" x14ac:dyDescent="0.2">
      <c r="B264" s="16" t="s">
        <v>103</v>
      </c>
      <c r="C264" s="295"/>
      <c r="D264" s="295"/>
      <c r="E264" s="295"/>
      <c r="F264" s="296"/>
      <c r="G264" s="296"/>
      <c r="H264" s="190"/>
      <c r="I264" s="47"/>
    </row>
    <row r="265" spans="2:9" ht="10.5" customHeight="1" x14ac:dyDescent="0.2">
      <c r="B265" s="16" t="s">
        <v>96</v>
      </c>
      <c r="C265" s="295"/>
      <c r="D265" s="295"/>
      <c r="E265" s="295"/>
      <c r="F265" s="296"/>
      <c r="G265" s="296"/>
      <c r="H265" s="190"/>
      <c r="I265" s="47"/>
    </row>
    <row r="266" spans="2:9" ht="10.5" customHeight="1" x14ac:dyDescent="0.2">
      <c r="B266" s="16" t="s">
        <v>115</v>
      </c>
      <c r="C266" s="295">
        <v>11794636.300000016</v>
      </c>
      <c r="D266" s="295">
        <v>10592241.27999999</v>
      </c>
      <c r="E266" s="295">
        <v>22386877.580000006</v>
      </c>
      <c r="F266" s="296">
        <v>1132432.9899999988</v>
      </c>
      <c r="G266" s="296">
        <v>119752.68000000001</v>
      </c>
      <c r="H266" s="190">
        <v>-2.2185646904416823E-3</v>
      </c>
      <c r="I266" s="47"/>
    </row>
    <row r="267" spans="2:9" ht="10.5" customHeight="1" x14ac:dyDescent="0.2">
      <c r="B267" s="16" t="s">
        <v>114</v>
      </c>
      <c r="C267" s="295">
        <v>126228.51</v>
      </c>
      <c r="D267" s="295">
        <v>7912872.9499999834</v>
      </c>
      <c r="E267" s="295">
        <v>8039101.4599999832</v>
      </c>
      <c r="F267" s="296">
        <v>1061.8799999999999</v>
      </c>
      <c r="G267" s="296">
        <v>44348.510000000024</v>
      </c>
      <c r="H267" s="190">
        <v>5.6138828454894707E-2</v>
      </c>
      <c r="I267" s="47"/>
    </row>
    <row r="268" spans="2:9" ht="10.5" customHeight="1" x14ac:dyDescent="0.2">
      <c r="B268" s="16" t="s">
        <v>123</v>
      </c>
      <c r="C268" s="295">
        <v>2627725.2199999923</v>
      </c>
      <c r="D268" s="295">
        <v>15884689.130000016</v>
      </c>
      <c r="E268" s="295">
        <v>18512414.350000009</v>
      </c>
      <c r="F268" s="296">
        <v>5205.8599999999997</v>
      </c>
      <c r="G268" s="296">
        <v>124846.97000000003</v>
      </c>
      <c r="H268" s="190">
        <v>-2.3555571142638176E-2</v>
      </c>
      <c r="I268" s="47"/>
    </row>
    <row r="269" spans="2:9" ht="10.5" customHeight="1" x14ac:dyDescent="0.2">
      <c r="B269" s="16" t="s">
        <v>95</v>
      </c>
      <c r="C269" s="295">
        <v>552633.60999999987</v>
      </c>
      <c r="D269" s="295">
        <v>4144822.4799999991</v>
      </c>
      <c r="E269" s="295">
        <v>4697456.089999998</v>
      </c>
      <c r="F269" s="296">
        <v>3545950.9299999988</v>
      </c>
      <c r="G269" s="296">
        <v>15986.640000000003</v>
      </c>
      <c r="H269" s="190">
        <v>-2.1115203995726861E-2</v>
      </c>
      <c r="I269" s="47"/>
    </row>
    <row r="270" spans="2:9" ht="10.5" customHeight="1" x14ac:dyDescent="0.2">
      <c r="B270" s="16" t="s">
        <v>422</v>
      </c>
      <c r="C270" s="295">
        <v>18597831.900000002</v>
      </c>
      <c r="D270" s="295">
        <v>8005099.7799999947</v>
      </c>
      <c r="E270" s="295">
        <v>26602931.680000003</v>
      </c>
      <c r="F270" s="296">
        <v>14614.960000000001</v>
      </c>
      <c r="G270" s="296">
        <v>153980.99999999997</v>
      </c>
      <c r="H270" s="190">
        <v>0.29388055346919462</v>
      </c>
      <c r="I270" s="47"/>
    </row>
    <row r="271" spans="2:9" ht="10.5" customHeight="1" x14ac:dyDescent="0.2">
      <c r="B271" s="16" t="s">
        <v>418</v>
      </c>
      <c r="C271" s="295"/>
      <c r="D271" s="295">
        <v>54026.215005999999</v>
      </c>
      <c r="E271" s="295">
        <v>54026.215005999999</v>
      </c>
      <c r="F271" s="296"/>
      <c r="G271" s="296">
        <v>3528</v>
      </c>
      <c r="H271" s="190">
        <v>-0.32000065014959156</v>
      </c>
      <c r="I271" s="47"/>
    </row>
    <row r="272" spans="2:9" ht="10.5" customHeight="1" x14ac:dyDescent="0.2">
      <c r="B272" s="16" t="s">
        <v>444</v>
      </c>
      <c r="C272" s="295"/>
      <c r="D272" s="295">
        <v>837961.19113500009</v>
      </c>
      <c r="E272" s="295">
        <v>837961.19113500009</v>
      </c>
      <c r="F272" s="296"/>
      <c r="G272" s="296"/>
      <c r="H272" s="190">
        <v>-7.9366120313874244E-2</v>
      </c>
      <c r="I272" s="34"/>
    </row>
    <row r="273" spans="2:11" ht="10.5" customHeight="1" x14ac:dyDescent="0.2">
      <c r="B273" s="16" t="s">
        <v>441</v>
      </c>
      <c r="C273" s="295"/>
      <c r="D273" s="295">
        <v>15213728.044938002</v>
      </c>
      <c r="E273" s="295">
        <v>15213728.044938002</v>
      </c>
      <c r="F273" s="296"/>
      <c r="G273" s="296"/>
      <c r="H273" s="190"/>
      <c r="I273" s="34"/>
    </row>
    <row r="274" spans="2:11" ht="10.5" customHeight="1" x14ac:dyDescent="0.2">
      <c r="B274" s="16" t="s">
        <v>346</v>
      </c>
      <c r="C274" s="295"/>
      <c r="D274" s="295">
        <v>82915</v>
      </c>
      <c r="E274" s="295">
        <v>82915</v>
      </c>
      <c r="F274" s="296"/>
      <c r="G274" s="296"/>
      <c r="H274" s="190">
        <v>0.27160493827160503</v>
      </c>
      <c r="I274" s="47"/>
    </row>
    <row r="275" spans="2:11" ht="10.5" customHeight="1" x14ac:dyDescent="0.2">
      <c r="B275" s="16" t="s">
        <v>350</v>
      </c>
      <c r="C275" s="295"/>
      <c r="D275" s="295">
        <v>383876.45062800002</v>
      </c>
      <c r="E275" s="295">
        <v>383876.45062800002</v>
      </c>
      <c r="F275" s="296"/>
      <c r="G275" s="296"/>
      <c r="H275" s="190"/>
      <c r="I275" s="47"/>
    </row>
    <row r="276" spans="2:11" ht="10.5" customHeight="1" x14ac:dyDescent="0.2">
      <c r="B276" s="16" t="s">
        <v>313</v>
      </c>
      <c r="C276" s="295"/>
      <c r="D276" s="295"/>
      <c r="E276" s="295"/>
      <c r="F276" s="296"/>
      <c r="G276" s="296"/>
      <c r="H276" s="190"/>
      <c r="I276" s="47"/>
      <c r="J276" s="73"/>
    </row>
    <row r="277" spans="2:11" ht="10.5" hidden="1" customHeight="1" x14ac:dyDescent="0.2">
      <c r="B277" s="16"/>
      <c r="C277" s="295"/>
      <c r="D277" s="295"/>
      <c r="E277" s="295"/>
      <c r="F277" s="296"/>
      <c r="G277" s="296"/>
      <c r="H277" s="190"/>
      <c r="I277" s="47"/>
    </row>
    <row r="278" spans="2:11" ht="10.5" customHeight="1" x14ac:dyDescent="0.2">
      <c r="B278" s="16" t="s">
        <v>351</v>
      </c>
      <c r="C278" s="295"/>
      <c r="D278" s="295">
        <v>330504.25787500001</v>
      </c>
      <c r="E278" s="295">
        <v>330504.25787500001</v>
      </c>
      <c r="F278" s="296"/>
      <c r="G278" s="296"/>
      <c r="H278" s="190">
        <v>0.7160384068956116</v>
      </c>
      <c r="I278" s="47"/>
    </row>
    <row r="279" spans="2:11" ht="10.5" customHeight="1" x14ac:dyDescent="0.2">
      <c r="B279" s="269" t="s">
        <v>412</v>
      </c>
      <c r="C279" s="295"/>
      <c r="D279" s="295">
        <v>114108.76820000001</v>
      </c>
      <c r="E279" s="295">
        <v>114108.76820000001</v>
      </c>
      <c r="F279" s="296"/>
      <c r="G279" s="296"/>
      <c r="H279" s="190">
        <v>0.52892362132771664</v>
      </c>
      <c r="I279" s="47"/>
    </row>
    <row r="280" spans="2:11" ht="10.5" customHeight="1" x14ac:dyDescent="0.2">
      <c r="B280" s="16" t="s">
        <v>94</v>
      </c>
      <c r="C280" s="295">
        <v>27642.03999999999</v>
      </c>
      <c r="D280" s="295">
        <v>651187.35</v>
      </c>
      <c r="E280" s="295">
        <v>678829.3899999999</v>
      </c>
      <c r="F280" s="296"/>
      <c r="G280" s="296">
        <v>2328.4499999999998</v>
      </c>
      <c r="H280" s="190">
        <v>-0.10382362417732705</v>
      </c>
      <c r="I280" s="47"/>
    </row>
    <row r="281" spans="2:11" ht="10.5" customHeight="1" x14ac:dyDescent="0.2">
      <c r="B281" s="16" t="s">
        <v>92</v>
      </c>
      <c r="C281" s="295">
        <v>142113.03000000009</v>
      </c>
      <c r="D281" s="295">
        <v>19390.240000000005</v>
      </c>
      <c r="E281" s="295">
        <v>161503.27000000005</v>
      </c>
      <c r="F281" s="296">
        <v>841.61</v>
      </c>
      <c r="G281" s="296">
        <v>286.91000000000003</v>
      </c>
      <c r="H281" s="190">
        <v>-0.36374363145877719</v>
      </c>
      <c r="I281" s="47"/>
    </row>
    <row r="282" spans="2:11" ht="10.5" customHeight="1" x14ac:dyDescent="0.2">
      <c r="B282" s="16" t="s">
        <v>93</v>
      </c>
      <c r="C282" s="295">
        <v>211629.15</v>
      </c>
      <c r="D282" s="295">
        <v>39013.410000000003</v>
      </c>
      <c r="E282" s="295">
        <v>250642.56</v>
      </c>
      <c r="F282" s="296">
        <v>8468.68</v>
      </c>
      <c r="G282" s="296">
        <v>186.75</v>
      </c>
      <c r="H282" s="190">
        <v>-0.28070476667410382</v>
      </c>
      <c r="I282" s="47"/>
    </row>
    <row r="283" spans="2:11" ht="10.5" customHeight="1" x14ac:dyDescent="0.2">
      <c r="B283" s="16" t="s">
        <v>91</v>
      </c>
      <c r="C283" s="295">
        <v>87293.11</v>
      </c>
      <c r="D283" s="295">
        <v>100580.51999999999</v>
      </c>
      <c r="E283" s="295">
        <v>187873.62999999998</v>
      </c>
      <c r="F283" s="296">
        <v>47799.389999999992</v>
      </c>
      <c r="G283" s="296">
        <v>1108</v>
      </c>
      <c r="H283" s="190">
        <v>-6.7047484562906212E-2</v>
      </c>
      <c r="I283" s="47"/>
    </row>
    <row r="284" spans="2:11" ht="10.5" customHeight="1" x14ac:dyDescent="0.2">
      <c r="B284" s="16" t="s">
        <v>252</v>
      </c>
      <c r="C284" s="295"/>
      <c r="D284" s="295"/>
      <c r="E284" s="295"/>
      <c r="F284" s="296"/>
      <c r="G284" s="296"/>
      <c r="H284" s="190"/>
      <c r="I284" s="47"/>
    </row>
    <row r="285" spans="2:11" ht="10.5" customHeight="1" x14ac:dyDescent="0.2">
      <c r="B285" s="16" t="s">
        <v>177</v>
      </c>
      <c r="C285" s="295">
        <v>251943.81000000017</v>
      </c>
      <c r="D285" s="295">
        <v>245159.44999999998</v>
      </c>
      <c r="E285" s="295">
        <v>497103.26000000013</v>
      </c>
      <c r="F285" s="296">
        <v>352.8</v>
      </c>
      <c r="G285" s="296">
        <v>3702.96</v>
      </c>
      <c r="H285" s="190">
        <v>0.30716882867449424</v>
      </c>
      <c r="I285" s="47"/>
    </row>
    <row r="286" spans="2:11" ht="10.5" customHeight="1" x14ac:dyDescent="0.2">
      <c r="B286" s="16" t="s">
        <v>303</v>
      </c>
      <c r="C286" s="295"/>
      <c r="D286" s="295"/>
      <c r="E286" s="295"/>
      <c r="F286" s="296"/>
      <c r="G286" s="296"/>
      <c r="H286" s="190"/>
      <c r="I286" s="47"/>
    </row>
    <row r="287" spans="2:11" ht="10.5" customHeight="1" x14ac:dyDescent="0.2">
      <c r="B287" s="16" t="s">
        <v>382</v>
      </c>
      <c r="C287" s="295"/>
      <c r="D287" s="295">
        <v>178558.3</v>
      </c>
      <c r="E287" s="295">
        <v>178558.3</v>
      </c>
      <c r="F287" s="296"/>
      <c r="G287" s="296">
        <v>1000</v>
      </c>
      <c r="H287" s="190">
        <v>-7.9134060089962932E-2</v>
      </c>
      <c r="I287" s="47"/>
    </row>
    <row r="288" spans="2:11" ht="10.5" customHeight="1" x14ac:dyDescent="0.2">
      <c r="B288" s="268" t="s">
        <v>255</v>
      </c>
      <c r="C288" s="295"/>
      <c r="D288" s="295">
        <v>470993.59999999986</v>
      </c>
      <c r="E288" s="295">
        <v>470993.59999999986</v>
      </c>
      <c r="F288" s="296">
        <v>445193.59999999986</v>
      </c>
      <c r="G288" s="296">
        <v>2557.36</v>
      </c>
      <c r="H288" s="190">
        <v>1.21947267333673E-2</v>
      </c>
      <c r="I288" s="47"/>
      <c r="K288" s="28"/>
    </row>
    <row r="289" spans="1:11" ht="10.5" customHeight="1" x14ac:dyDescent="0.2">
      <c r="B289" s="268" t="s">
        <v>488</v>
      </c>
      <c r="C289" s="295"/>
      <c r="D289" s="295"/>
      <c r="E289" s="295"/>
      <c r="F289" s="296"/>
      <c r="G289" s="296"/>
      <c r="H289" s="190"/>
      <c r="I289" s="47"/>
    </row>
    <row r="290" spans="1:11" ht="10.5" customHeight="1" x14ac:dyDescent="0.2">
      <c r="B290" s="268" t="s">
        <v>489</v>
      </c>
      <c r="C290" s="295"/>
      <c r="D290" s="295">
        <v>2723777.2606000002</v>
      </c>
      <c r="E290" s="295">
        <v>2723777.2606000002</v>
      </c>
      <c r="F290" s="296"/>
      <c r="G290" s="296"/>
      <c r="H290" s="190">
        <v>0.42036321686443112</v>
      </c>
      <c r="I290" s="47"/>
      <c r="K290" s="28"/>
    </row>
    <row r="291" spans="1:11" ht="10.5" customHeight="1" x14ac:dyDescent="0.2">
      <c r="B291" s="16" t="s">
        <v>374</v>
      </c>
      <c r="C291" s="295">
        <v>178117.99</v>
      </c>
      <c r="D291" s="295">
        <v>136592.02499999997</v>
      </c>
      <c r="E291" s="295">
        <v>314710.01499999996</v>
      </c>
      <c r="F291" s="296"/>
      <c r="G291" s="296">
        <v>957</v>
      </c>
      <c r="H291" s="190">
        <v>0.13971085720539067</v>
      </c>
      <c r="I291" s="47"/>
      <c r="K291" s="28"/>
    </row>
    <row r="292" spans="1:11" ht="10.5" customHeight="1" x14ac:dyDescent="0.2">
      <c r="B292" s="16" t="s">
        <v>420</v>
      </c>
      <c r="C292" s="295"/>
      <c r="D292" s="295">
        <v>2969857.06121</v>
      </c>
      <c r="E292" s="295">
        <v>2969857.06121</v>
      </c>
      <c r="F292" s="296"/>
      <c r="G292" s="296"/>
      <c r="H292" s="190">
        <v>9.1003864627910325E-2</v>
      </c>
      <c r="I292" s="47"/>
      <c r="K292" s="28"/>
    </row>
    <row r="293" spans="1:11" ht="10.5" customHeight="1" x14ac:dyDescent="0.2">
      <c r="B293" s="574" t="s">
        <v>460</v>
      </c>
      <c r="C293" s="295"/>
      <c r="D293" s="295">
        <v>4381.7800000000007</v>
      </c>
      <c r="E293" s="295">
        <v>4381.7800000000007</v>
      </c>
      <c r="F293" s="296"/>
      <c r="G293" s="296"/>
      <c r="H293" s="190">
        <v>-0.89280455420039118</v>
      </c>
      <c r="I293" s="47"/>
      <c r="K293" s="28"/>
    </row>
    <row r="294" spans="1:11" ht="13.5" customHeight="1" x14ac:dyDescent="0.2">
      <c r="B294" s="16" t="s">
        <v>99</v>
      </c>
      <c r="C294" s="295">
        <v>558972.58000000066</v>
      </c>
      <c r="D294" s="295">
        <v>1472777.6886170008</v>
      </c>
      <c r="E294" s="295">
        <v>2031750.2686170014</v>
      </c>
      <c r="F294" s="296">
        <v>250494.02608700001</v>
      </c>
      <c r="G294" s="296">
        <v>7423.4025660000007</v>
      </c>
      <c r="H294" s="190">
        <v>0.14620651829358433</v>
      </c>
      <c r="I294" s="117"/>
      <c r="K294" s="28"/>
    </row>
    <row r="295" spans="1:11" s="28" customFormat="1" ht="14.25" customHeight="1" x14ac:dyDescent="0.2">
      <c r="A295" s="24"/>
      <c r="B295" s="16" t="s">
        <v>283</v>
      </c>
      <c r="C295" s="295"/>
      <c r="D295" s="295">
        <v>-2752080</v>
      </c>
      <c r="E295" s="295">
        <v>-2752080</v>
      </c>
      <c r="F295" s="296">
        <v>-21768</v>
      </c>
      <c r="G295" s="296">
        <v>-19848</v>
      </c>
      <c r="H295" s="190">
        <v>8.3131039303290022E-2</v>
      </c>
      <c r="I295" s="47"/>
      <c r="J295" s="5"/>
    </row>
    <row r="296" spans="1:11" s="28" customFormat="1" ht="14.25" customHeight="1" x14ac:dyDescent="0.2">
      <c r="A296" s="24"/>
      <c r="B296" s="16" t="s">
        <v>279</v>
      </c>
      <c r="C296" s="295">
        <v>11</v>
      </c>
      <c r="D296" s="295">
        <v>-31087511.800000001</v>
      </c>
      <c r="E296" s="295">
        <v>-31087500.800000001</v>
      </c>
      <c r="F296" s="296">
        <v>-64843</v>
      </c>
      <c r="G296" s="296">
        <v>-199358</v>
      </c>
      <c r="H296" s="190">
        <v>6.5354559977031101E-3</v>
      </c>
      <c r="I296" s="47"/>
    </row>
    <row r="297" spans="1:11" s="28" customFormat="1" ht="11.25" customHeight="1" x14ac:dyDescent="0.2">
      <c r="A297" s="24"/>
      <c r="B297" s="263" t="s">
        <v>286</v>
      </c>
      <c r="C297" s="299">
        <v>974114660.31000066</v>
      </c>
      <c r="D297" s="299">
        <v>1143209690.5423598</v>
      </c>
      <c r="E297" s="299">
        <v>2117324350.8523605</v>
      </c>
      <c r="F297" s="300">
        <v>480867565.58608657</v>
      </c>
      <c r="G297" s="300">
        <v>12293855.287816003</v>
      </c>
      <c r="H297" s="234">
        <v>3.3276798223328852E-2</v>
      </c>
      <c r="I297" s="47"/>
      <c r="K297" s="209" t="b">
        <f>IF(ABS(E297-SUM(E239:E241,E250:E255,E260:E296))&lt;0.001,TRUE,FALSE)</f>
        <v>1</v>
      </c>
    </row>
    <row r="298" spans="1:11" s="28" customFormat="1" ht="11.25" customHeight="1" x14ac:dyDescent="0.2">
      <c r="A298" s="24"/>
      <c r="B298" s="265" t="s">
        <v>238</v>
      </c>
      <c r="C298" s="266"/>
      <c r="D298" s="266"/>
      <c r="E298" s="266"/>
      <c r="F298" s="266"/>
      <c r="G298" s="266"/>
      <c r="H298" s="267"/>
      <c r="I298" s="47"/>
      <c r="K298" s="5"/>
    </row>
    <row r="299" spans="1:11" s="28" customFormat="1" ht="11.25" customHeight="1" x14ac:dyDescent="0.2">
      <c r="A299" s="24"/>
      <c r="B299" s="265" t="s">
        <v>249</v>
      </c>
      <c r="C299" s="266"/>
      <c r="D299" s="266"/>
      <c r="E299" s="266"/>
      <c r="F299" s="266"/>
      <c r="G299" s="266"/>
      <c r="H299" s="267"/>
      <c r="I299" s="47"/>
      <c r="K299" s="5"/>
    </row>
    <row r="300" spans="1:11" s="28" customFormat="1" ht="11.25" customHeight="1" x14ac:dyDescent="0.2">
      <c r="A300" s="24"/>
      <c r="B300" s="265" t="s">
        <v>251</v>
      </c>
      <c r="C300" s="266"/>
      <c r="D300" s="266"/>
      <c r="E300" s="266"/>
      <c r="F300" s="266"/>
      <c r="G300" s="266"/>
      <c r="H300" s="267"/>
      <c r="I300" s="47"/>
      <c r="K300" s="5"/>
    </row>
    <row r="301" spans="1:11" s="28" customFormat="1" ht="11.25" customHeight="1" x14ac:dyDescent="0.2">
      <c r="A301" s="24"/>
      <c r="B301" s="265" t="s">
        <v>376</v>
      </c>
      <c r="C301" s="266"/>
      <c r="D301" s="266"/>
      <c r="E301" s="266"/>
      <c r="F301" s="266"/>
      <c r="G301" s="266"/>
      <c r="H301" s="267"/>
      <c r="I301" s="47"/>
      <c r="K301" s="5"/>
    </row>
    <row r="302" spans="1:11" ht="11.25" customHeight="1" x14ac:dyDescent="0.2">
      <c r="B302" s="265" t="s">
        <v>431</v>
      </c>
      <c r="C302" s="266"/>
      <c r="D302" s="266"/>
      <c r="E302" s="266"/>
      <c r="F302" s="266"/>
      <c r="G302" s="266"/>
      <c r="H302" s="267"/>
      <c r="I302" s="8"/>
      <c r="K302" s="28"/>
    </row>
    <row r="303" spans="1:11" ht="18" customHeight="1" x14ac:dyDescent="0.25">
      <c r="B303" s="7" t="s">
        <v>288</v>
      </c>
      <c r="C303" s="8"/>
      <c r="D303" s="8"/>
      <c r="E303" s="8"/>
      <c r="F303" s="8"/>
      <c r="G303" s="8"/>
      <c r="H303" s="8"/>
      <c r="K303" s="28"/>
    </row>
    <row r="304" spans="1:11" ht="14.25" customHeight="1" x14ac:dyDescent="0.2">
      <c r="B304" s="9"/>
      <c r="C304" s="10" t="str">
        <f>$C$3</f>
        <v>PERIODE DU 1.1 AU 31.1.2024</v>
      </c>
      <c r="D304" s="11"/>
      <c r="I304" s="15"/>
    </row>
    <row r="305" spans="1:11" ht="12" customHeight="1" x14ac:dyDescent="0.2">
      <c r="B305" s="12" t="str">
        <f>B4</f>
        <v xml:space="preserve">             I - ASSURANCE MALADIE : DÉPENSES en milliers d'euros</v>
      </c>
      <c r="C305" s="13"/>
      <c r="D305" s="13"/>
      <c r="E305" s="13"/>
      <c r="F305" s="13"/>
      <c r="G305" s="13"/>
      <c r="H305" s="14"/>
      <c r="I305" s="20"/>
    </row>
    <row r="306" spans="1:11" ht="9.75" customHeight="1" x14ac:dyDescent="0.2">
      <c r="B306" s="16" t="s">
        <v>4</v>
      </c>
      <c r="C306" s="17" t="s">
        <v>1</v>
      </c>
      <c r="D306" s="17" t="s">
        <v>2</v>
      </c>
      <c r="E306" s="386" t="s">
        <v>6</v>
      </c>
      <c r="F306" s="219" t="s">
        <v>3</v>
      </c>
      <c r="G306" s="219" t="s">
        <v>237</v>
      </c>
      <c r="H306" s="19" t="str">
        <f>$H$5</f>
        <v>PCAP</v>
      </c>
      <c r="I306" s="23"/>
    </row>
    <row r="307" spans="1:11" s="28" customFormat="1" ht="18" customHeight="1" x14ac:dyDescent="0.2">
      <c r="A307" s="24"/>
      <c r="B307" s="21"/>
      <c r="C307" s="45" t="s">
        <v>5</v>
      </c>
      <c r="D307" s="44" t="s">
        <v>5</v>
      </c>
      <c r="E307" s="45"/>
      <c r="F307" s="220" t="s">
        <v>241</v>
      </c>
      <c r="G307" s="220" t="s">
        <v>239</v>
      </c>
      <c r="H307" s="22" t="str">
        <f>$H$6</f>
        <v>en %</v>
      </c>
      <c r="I307" s="27"/>
      <c r="K307" s="5"/>
    </row>
    <row r="308" spans="1:11" s="28" customFormat="1" ht="15" customHeight="1" x14ac:dyDescent="0.2">
      <c r="A308" s="54"/>
      <c r="B308" s="52" t="s">
        <v>163</v>
      </c>
      <c r="C308" s="235"/>
      <c r="D308" s="235"/>
      <c r="E308" s="235"/>
      <c r="F308" s="236"/>
      <c r="G308" s="236"/>
      <c r="H308" s="237"/>
      <c r="I308" s="27"/>
      <c r="K308" s="5"/>
    </row>
    <row r="309" spans="1:11" ht="10.5" customHeight="1" x14ac:dyDescent="0.2">
      <c r="A309" s="2"/>
      <c r="B309" s="31" t="s">
        <v>124</v>
      </c>
      <c r="C309" s="235"/>
      <c r="D309" s="235"/>
      <c r="E309" s="235"/>
      <c r="F309" s="236"/>
      <c r="G309" s="236"/>
      <c r="H309" s="237"/>
      <c r="I309" s="20"/>
    </row>
    <row r="310" spans="1:11" ht="10.5" customHeight="1" x14ac:dyDescent="0.2">
      <c r="A310" s="2"/>
      <c r="B310" s="37" t="s">
        <v>125</v>
      </c>
      <c r="C310" s="301">
        <v>50549981.889999464</v>
      </c>
      <c r="D310" s="301">
        <v>310638372.23999983</v>
      </c>
      <c r="E310" s="301">
        <v>361188354.12999928</v>
      </c>
      <c r="F310" s="302">
        <v>895434.89999998361</v>
      </c>
      <c r="G310" s="302">
        <v>1315741.6899999985</v>
      </c>
      <c r="H310" s="239">
        <v>3.3749285607197033E-2</v>
      </c>
      <c r="I310" s="20"/>
    </row>
    <row r="311" spans="1:11" ht="10.5" customHeight="1" x14ac:dyDescent="0.2">
      <c r="A311" s="2"/>
      <c r="B311" s="37" t="s">
        <v>126</v>
      </c>
      <c r="C311" s="301">
        <v>1513571.3300000024</v>
      </c>
      <c r="D311" s="301">
        <v>29944245.49000001</v>
      </c>
      <c r="E311" s="301">
        <v>31457816.820000011</v>
      </c>
      <c r="F311" s="302"/>
      <c r="G311" s="302">
        <v>87030.549999999988</v>
      </c>
      <c r="H311" s="239"/>
      <c r="I311" s="20"/>
    </row>
    <row r="312" spans="1:11" ht="10.5" customHeight="1" x14ac:dyDescent="0.2">
      <c r="A312" s="2"/>
      <c r="B312" s="37" t="s">
        <v>127</v>
      </c>
      <c r="C312" s="301">
        <v>16179662.609999908</v>
      </c>
      <c r="D312" s="301">
        <v>203374823.97000036</v>
      </c>
      <c r="E312" s="301">
        <v>219554486.58000025</v>
      </c>
      <c r="F312" s="302"/>
      <c r="G312" s="302">
        <v>763072.31999999983</v>
      </c>
      <c r="H312" s="239">
        <v>0.99955214262347791</v>
      </c>
      <c r="I312" s="20"/>
    </row>
    <row r="313" spans="1:11" ht="10.5" customHeight="1" x14ac:dyDescent="0.2">
      <c r="A313" s="2"/>
      <c r="B313" s="37" t="s">
        <v>219</v>
      </c>
      <c r="C313" s="301">
        <v>13621207.880000338</v>
      </c>
      <c r="D313" s="301">
        <v>134869663.15000254</v>
      </c>
      <c r="E313" s="301">
        <v>148490871.03000289</v>
      </c>
      <c r="F313" s="302"/>
      <c r="G313" s="302">
        <v>551953.7899999998</v>
      </c>
      <c r="H313" s="239">
        <v>8.8917383871278677E-2</v>
      </c>
      <c r="I313" s="20"/>
    </row>
    <row r="314" spans="1:11" ht="10.5" customHeight="1" x14ac:dyDescent="0.2">
      <c r="A314" s="2"/>
      <c r="B314" s="37" t="s">
        <v>312</v>
      </c>
      <c r="C314" s="301"/>
      <c r="D314" s="301">
        <v>140807.24555000002</v>
      </c>
      <c r="E314" s="301">
        <v>140807.24555000002</v>
      </c>
      <c r="F314" s="302"/>
      <c r="G314" s="302"/>
      <c r="H314" s="239">
        <v>-0.39078362054789029</v>
      </c>
      <c r="I314" s="20"/>
    </row>
    <row r="315" spans="1:11" ht="10.5" customHeight="1" x14ac:dyDescent="0.2">
      <c r="A315" s="2"/>
      <c r="B315" s="16" t="s">
        <v>128</v>
      </c>
      <c r="C315" s="301"/>
      <c r="D315" s="301"/>
      <c r="E315" s="301"/>
      <c r="F315" s="302"/>
      <c r="G315" s="302"/>
      <c r="H315" s="239"/>
      <c r="I315" s="20"/>
      <c r="K315" s="28"/>
    </row>
    <row r="316" spans="1:11" ht="10.5" customHeight="1" x14ac:dyDescent="0.2">
      <c r="A316" s="2"/>
      <c r="B316" s="16" t="s">
        <v>192</v>
      </c>
      <c r="C316" s="301"/>
      <c r="D316" s="301"/>
      <c r="E316" s="301"/>
      <c r="F316" s="302"/>
      <c r="G316" s="302"/>
      <c r="H316" s="239"/>
      <c r="I316" s="20"/>
      <c r="K316" s="28"/>
    </row>
    <row r="317" spans="1:11" ht="10.5" hidden="1" customHeight="1" x14ac:dyDescent="0.2">
      <c r="A317" s="2"/>
      <c r="B317" s="16"/>
      <c r="C317" s="301"/>
      <c r="D317" s="301"/>
      <c r="E317" s="301"/>
      <c r="F317" s="302"/>
      <c r="G317" s="302"/>
      <c r="H317" s="239"/>
      <c r="I317" s="20"/>
    </row>
    <row r="318" spans="1:11" ht="10.5" customHeight="1" x14ac:dyDescent="0.2">
      <c r="A318" s="2"/>
      <c r="B318" s="16" t="s">
        <v>416</v>
      </c>
      <c r="C318" s="301">
        <v>14260.500000000013</v>
      </c>
      <c r="D318" s="301">
        <v>26225.25</v>
      </c>
      <c r="E318" s="301">
        <v>40485.750000000015</v>
      </c>
      <c r="F318" s="302"/>
      <c r="G318" s="302">
        <v>410</v>
      </c>
      <c r="H318" s="239">
        <v>0.57475422270194598</v>
      </c>
      <c r="I318" s="20"/>
    </row>
    <row r="319" spans="1:11" ht="10.5" customHeight="1" x14ac:dyDescent="0.2">
      <c r="A319" s="2"/>
      <c r="B319" s="574" t="s">
        <v>452</v>
      </c>
      <c r="C319" s="301"/>
      <c r="D319" s="301"/>
      <c r="E319" s="301"/>
      <c r="F319" s="302"/>
      <c r="G319" s="302"/>
      <c r="H319" s="239"/>
      <c r="I319" s="20"/>
    </row>
    <row r="320" spans="1:11" ht="10.5" customHeight="1" x14ac:dyDescent="0.2">
      <c r="A320" s="2"/>
      <c r="B320" s="574" t="s">
        <v>490</v>
      </c>
      <c r="C320" s="301"/>
      <c r="D320" s="301">
        <v>44815.053199999988</v>
      </c>
      <c r="E320" s="301">
        <v>44815.053199999988</v>
      </c>
      <c r="F320" s="302"/>
      <c r="G320" s="302"/>
      <c r="H320" s="239"/>
      <c r="I320" s="20"/>
    </row>
    <row r="321" spans="1:11" ht="10.5" customHeight="1" x14ac:dyDescent="0.2">
      <c r="A321" s="2"/>
      <c r="B321" s="16" t="s">
        <v>423</v>
      </c>
      <c r="C321" s="301"/>
      <c r="D321" s="301">
        <v>180</v>
      </c>
      <c r="E321" s="301">
        <v>180</v>
      </c>
      <c r="F321" s="302"/>
      <c r="G321" s="302"/>
      <c r="H321" s="239"/>
      <c r="I321" s="20"/>
    </row>
    <row r="322" spans="1:11" s="28" customFormat="1" ht="10.5" customHeight="1" x14ac:dyDescent="0.2">
      <c r="A322" s="54"/>
      <c r="B322" s="16" t="s">
        <v>280</v>
      </c>
      <c r="C322" s="301"/>
      <c r="D322" s="301">
        <v>-22811442.429999877</v>
      </c>
      <c r="E322" s="301">
        <v>-22811442.429999877</v>
      </c>
      <c r="F322" s="302">
        <v>-368.5</v>
      </c>
      <c r="G322" s="302">
        <v>-89387.74</v>
      </c>
      <c r="H322" s="239">
        <v>-1.0548405183114506E-2</v>
      </c>
      <c r="I322" s="27"/>
      <c r="J322" s="5"/>
    </row>
    <row r="323" spans="1:11" s="28" customFormat="1" ht="15.75" customHeight="1" x14ac:dyDescent="0.2">
      <c r="A323" s="54"/>
      <c r="B323" s="35" t="s">
        <v>131</v>
      </c>
      <c r="C323" s="303">
        <v>81878684.20999971</v>
      </c>
      <c r="D323" s="303">
        <v>656227689.96875274</v>
      </c>
      <c r="E323" s="303">
        <v>738106374.17875254</v>
      </c>
      <c r="F323" s="304">
        <v>895066.39999998361</v>
      </c>
      <c r="G323" s="304">
        <v>2628820.6099999975</v>
      </c>
      <c r="H323" s="237">
        <v>7.4307526549060476E-2</v>
      </c>
      <c r="I323" s="27"/>
      <c r="J323" s="5"/>
      <c r="K323" s="209" t="b">
        <f>IF(ABS(E323-SUM(E310:E322))&lt;0.001,TRUE,FALSE)</f>
        <v>1</v>
      </c>
    </row>
    <row r="324" spans="1:11" ht="10.5" customHeight="1" x14ac:dyDescent="0.2">
      <c r="A324" s="2"/>
      <c r="B324" s="31" t="s">
        <v>132</v>
      </c>
      <c r="C324" s="303"/>
      <c r="D324" s="303"/>
      <c r="E324" s="303"/>
      <c r="F324" s="304"/>
      <c r="G324" s="304"/>
      <c r="H324" s="237"/>
      <c r="I324" s="20"/>
    </row>
    <row r="325" spans="1:11" ht="10.5" customHeight="1" x14ac:dyDescent="0.2">
      <c r="A325" s="2"/>
      <c r="B325" s="37" t="s">
        <v>24</v>
      </c>
      <c r="C325" s="301">
        <v>120377939.78000243</v>
      </c>
      <c r="D325" s="301">
        <v>89532020.439999148</v>
      </c>
      <c r="E325" s="301">
        <v>209909960.22000158</v>
      </c>
      <c r="F325" s="302">
        <v>2296219.4399999864</v>
      </c>
      <c r="G325" s="302">
        <v>1097468.7299999995</v>
      </c>
      <c r="H325" s="239">
        <v>2.4156564393547741E-2</v>
      </c>
      <c r="I325" s="20"/>
    </row>
    <row r="326" spans="1:11" ht="10.5" customHeight="1" x14ac:dyDescent="0.2">
      <c r="A326" s="2"/>
      <c r="B326" s="37" t="s">
        <v>133</v>
      </c>
      <c r="C326" s="301">
        <v>18898069.160000168</v>
      </c>
      <c r="D326" s="301">
        <v>79775145.279999688</v>
      </c>
      <c r="E326" s="301">
        <v>98673214.439999834</v>
      </c>
      <c r="F326" s="302">
        <v>148175.28999999986</v>
      </c>
      <c r="G326" s="302">
        <v>407911.33999999973</v>
      </c>
      <c r="H326" s="239">
        <v>-1.4105358309700278E-2</v>
      </c>
      <c r="I326" s="20"/>
    </row>
    <row r="327" spans="1:11" ht="10.5" customHeight="1" x14ac:dyDescent="0.2">
      <c r="A327" s="2"/>
      <c r="B327" s="37" t="s">
        <v>134</v>
      </c>
      <c r="C327" s="305">
        <v>1144893.2800000082</v>
      </c>
      <c r="D327" s="301">
        <v>12256313.869999891</v>
      </c>
      <c r="E327" s="301">
        <v>13401207.149999898</v>
      </c>
      <c r="F327" s="302">
        <v>7874222.8299999526</v>
      </c>
      <c r="G327" s="302">
        <v>46416.140000000014</v>
      </c>
      <c r="H327" s="239">
        <v>-1.7767854100425917E-2</v>
      </c>
      <c r="I327" s="20"/>
    </row>
    <row r="328" spans="1:11" ht="10.5" customHeight="1" x14ac:dyDescent="0.2">
      <c r="A328" s="2"/>
      <c r="B328" s="37" t="s">
        <v>220</v>
      </c>
      <c r="C328" s="301">
        <v>1883583.9399999995</v>
      </c>
      <c r="D328" s="301">
        <v>12798350.14999993</v>
      </c>
      <c r="E328" s="301">
        <v>14681934.089999929</v>
      </c>
      <c r="F328" s="302">
        <v>774.32999999999981</v>
      </c>
      <c r="G328" s="302">
        <v>71736.149999999994</v>
      </c>
      <c r="H328" s="239">
        <v>-4.1271409816569848E-2</v>
      </c>
      <c r="I328" s="20"/>
    </row>
    <row r="329" spans="1:11" ht="10.5" customHeight="1" x14ac:dyDescent="0.2">
      <c r="A329" s="2"/>
      <c r="B329" s="37" t="s">
        <v>352</v>
      </c>
      <c r="C329" s="301"/>
      <c r="D329" s="301">
        <v>865062.59153500001</v>
      </c>
      <c r="E329" s="301">
        <v>865062.59153500001</v>
      </c>
      <c r="F329" s="302"/>
      <c r="G329" s="302"/>
      <c r="H329" s="239">
        <v>4.6257400901357215E-3</v>
      </c>
      <c r="I329" s="20"/>
      <c r="K329" s="28"/>
    </row>
    <row r="330" spans="1:11" ht="10.5" hidden="1" customHeight="1" x14ac:dyDescent="0.2">
      <c r="A330" s="2"/>
      <c r="B330" s="16"/>
      <c r="C330" s="301"/>
      <c r="D330" s="301"/>
      <c r="E330" s="301"/>
      <c r="F330" s="302"/>
      <c r="G330" s="302"/>
      <c r="H330" s="239"/>
      <c r="I330" s="20"/>
      <c r="K330" s="28"/>
    </row>
    <row r="331" spans="1:11" ht="10.5" customHeight="1" x14ac:dyDescent="0.2">
      <c r="A331" s="2"/>
      <c r="B331" s="16" t="s">
        <v>416</v>
      </c>
      <c r="C331" s="301"/>
      <c r="D331" s="301"/>
      <c r="E331" s="301"/>
      <c r="F331" s="302"/>
      <c r="G331" s="302"/>
      <c r="H331" s="239"/>
      <c r="I331" s="20"/>
      <c r="K331" s="28"/>
    </row>
    <row r="332" spans="1:11" ht="10.5" customHeight="1" x14ac:dyDescent="0.2">
      <c r="A332" s="2"/>
      <c r="B332" s="574" t="s">
        <v>453</v>
      </c>
      <c r="C332" s="301"/>
      <c r="D332" s="301"/>
      <c r="E332" s="301"/>
      <c r="F332" s="302"/>
      <c r="G332" s="302"/>
      <c r="H332" s="239"/>
      <c r="I332" s="20"/>
      <c r="K332" s="28"/>
    </row>
    <row r="333" spans="1:11" ht="10.5" hidden="1" customHeight="1" x14ac:dyDescent="0.2">
      <c r="A333" s="2"/>
      <c r="B333" s="574"/>
      <c r="C333" s="301"/>
      <c r="D333" s="301"/>
      <c r="E333" s="301"/>
      <c r="F333" s="302"/>
      <c r="G333" s="302"/>
      <c r="H333" s="239"/>
      <c r="I333" s="20"/>
      <c r="K333" s="28"/>
    </row>
    <row r="334" spans="1:11" ht="10.5" customHeight="1" x14ac:dyDescent="0.2">
      <c r="A334" s="2"/>
      <c r="B334" s="16" t="s">
        <v>423</v>
      </c>
      <c r="C334" s="301">
        <v>22748</v>
      </c>
      <c r="D334" s="301">
        <v>23114</v>
      </c>
      <c r="E334" s="301">
        <v>45862</v>
      </c>
      <c r="F334" s="302"/>
      <c r="G334" s="302">
        <v>432</v>
      </c>
      <c r="H334" s="239">
        <v>4.431186811184995E-2</v>
      </c>
      <c r="I334" s="20"/>
    </row>
    <row r="335" spans="1:11" ht="10.5" customHeight="1" x14ac:dyDescent="0.2">
      <c r="A335" s="2"/>
      <c r="B335" s="16" t="s">
        <v>280</v>
      </c>
      <c r="C335" s="301"/>
      <c r="D335" s="301">
        <v>-9387953.1800000016</v>
      </c>
      <c r="E335" s="301">
        <v>-9387953.1800000016</v>
      </c>
      <c r="F335" s="302">
        <v>-2079</v>
      </c>
      <c r="G335" s="302">
        <v>-47838.6</v>
      </c>
      <c r="H335" s="239">
        <v>1.2297919693892823E-2</v>
      </c>
      <c r="I335" s="20"/>
    </row>
    <row r="336" spans="1:11" s="28" customFormat="1" ht="16.5" customHeight="1" x14ac:dyDescent="0.2">
      <c r="A336" s="54"/>
      <c r="B336" s="35" t="s">
        <v>135</v>
      </c>
      <c r="C336" s="303">
        <v>142327234.16000262</v>
      </c>
      <c r="D336" s="303">
        <v>185862053.15153366</v>
      </c>
      <c r="E336" s="303">
        <v>328189287.31153631</v>
      </c>
      <c r="F336" s="304">
        <v>10317312.889999939</v>
      </c>
      <c r="G336" s="304">
        <v>1576125.7599999993</v>
      </c>
      <c r="H336" s="237">
        <v>7.8517977560290664E-3</v>
      </c>
      <c r="I336" s="27"/>
      <c r="J336" s="5"/>
      <c r="K336" s="209" t="b">
        <f>IF(ABS(E336-SUM(E325:E335))&lt;0.001,TRUE,FALSE)</f>
        <v>1</v>
      </c>
    </row>
    <row r="337" spans="1:11" ht="10.5" customHeight="1" x14ac:dyDescent="0.2">
      <c r="A337" s="2"/>
      <c r="B337" s="31" t="s">
        <v>136</v>
      </c>
      <c r="C337" s="303"/>
      <c r="D337" s="303"/>
      <c r="E337" s="303"/>
      <c r="F337" s="304"/>
      <c r="G337" s="304"/>
      <c r="H337" s="237"/>
      <c r="I337" s="20"/>
      <c r="K337" s="28"/>
    </row>
    <row r="338" spans="1:11" ht="10.5" customHeight="1" x14ac:dyDescent="0.2">
      <c r="A338" s="2"/>
      <c r="B338" s="37" t="s">
        <v>138</v>
      </c>
      <c r="C338" s="301">
        <v>27294402.909999825</v>
      </c>
      <c r="D338" s="301">
        <v>22535139.590000033</v>
      </c>
      <c r="E338" s="301">
        <v>49829542.499999851</v>
      </c>
      <c r="F338" s="302">
        <v>198946.69</v>
      </c>
      <c r="G338" s="302">
        <v>200081.83000000002</v>
      </c>
      <c r="H338" s="239">
        <v>-5.150139095752948E-2</v>
      </c>
      <c r="I338" s="20"/>
      <c r="K338" s="28"/>
    </row>
    <row r="339" spans="1:11" ht="10.5" customHeight="1" x14ac:dyDescent="0.2">
      <c r="A339" s="2"/>
      <c r="B339" s="37" t="s">
        <v>221</v>
      </c>
      <c r="C339" s="301">
        <v>15730.160000000002</v>
      </c>
      <c r="D339" s="301">
        <v>501336.89999999973</v>
      </c>
      <c r="E339" s="301">
        <v>517067.05999999971</v>
      </c>
      <c r="F339" s="302">
        <v>5</v>
      </c>
      <c r="G339" s="302">
        <v>1510.61</v>
      </c>
      <c r="H339" s="239">
        <v>6.07376101965027E-2</v>
      </c>
      <c r="I339" s="20"/>
      <c r="K339" s="209"/>
    </row>
    <row r="340" spans="1:11" s="28" customFormat="1" ht="10.5" customHeight="1" x14ac:dyDescent="0.2">
      <c r="A340" s="54"/>
      <c r="B340" s="16" t="s">
        <v>128</v>
      </c>
      <c r="C340" s="301"/>
      <c r="D340" s="301"/>
      <c r="E340" s="301"/>
      <c r="F340" s="302"/>
      <c r="G340" s="302"/>
      <c r="H340" s="239"/>
      <c r="I340" s="27"/>
      <c r="J340" s="5"/>
    </row>
    <row r="341" spans="1:11" s="28" customFormat="1" ht="10.5" customHeight="1" x14ac:dyDescent="0.2">
      <c r="A341" s="54"/>
      <c r="B341" s="16" t="s">
        <v>416</v>
      </c>
      <c r="C341" s="301"/>
      <c r="D341" s="301">
        <v>290</v>
      </c>
      <c r="E341" s="301">
        <v>290</v>
      </c>
      <c r="F341" s="302"/>
      <c r="G341" s="302"/>
      <c r="H341" s="239"/>
      <c r="I341" s="27"/>
      <c r="J341" s="5"/>
    </row>
    <row r="342" spans="1:11" s="28" customFormat="1" ht="10.5" customHeight="1" x14ac:dyDescent="0.2">
      <c r="A342" s="54"/>
      <c r="B342" s="16" t="s">
        <v>436</v>
      </c>
      <c r="C342" s="301">
        <v>418917</v>
      </c>
      <c r="D342" s="301">
        <v>337900</v>
      </c>
      <c r="E342" s="301">
        <v>756817</v>
      </c>
      <c r="F342" s="302"/>
      <c r="G342" s="302">
        <v>2785</v>
      </c>
      <c r="H342" s="239">
        <v>0.12430846480672675</v>
      </c>
      <c r="I342" s="27"/>
      <c r="J342" s="5"/>
    </row>
    <row r="343" spans="1:11" s="28" customFormat="1" ht="10.5" customHeight="1" x14ac:dyDescent="0.2">
      <c r="A343" s="54"/>
      <c r="B343" s="574" t="s">
        <v>454</v>
      </c>
      <c r="C343" s="301"/>
      <c r="D343" s="301"/>
      <c r="E343" s="301"/>
      <c r="F343" s="302"/>
      <c r="G343" s="302"/>
      <c r="H343" s="239"/>
      <c r="I343" s="27"/>
      <c r="J343" s="5"/>
    </row>
    <row r="344" spans="1:11" s="28" customFormat="1" ht="10.5" hidden="1" customHeight="1" x14ac:dyDescent="0.2">
      <c r="A344" s="54"/>
      <c r="B344" s="574"/>
      <c r="C344" s="301"/>
      <c r="D344" s="301"/>
      <c r="E344" s="301"/>
      <c r="F344" s="302"/>
      <c r="G344" s="302"/>
      <c r="H344" s="239"/>
      <c r="I344" s="27"/>
      <c r="J344" s="5"/>
    </row>
    <row r="345" spans="1:11" ht="12.75" customHeight="1" x14ac:dyDescent="0.2">
      <c r="A345" s="2"/>
      <c r="B345" s="16" t="s">
        <v>280</v>
      </c>
      <c r="C345" s="301"/>
      <c r="D345" s="301">
        <v>-250899.72000000006</v>
      </c>
      <c r="E345" s="301">
        <v>-250899.72000000006</v>
      </c>
      <c r="F345" s="302">
        <v>-73</v>
      </c>
      <c r="G345" s="302">
        <v>-718</v>
      </c>
      <c r="H345" s="239">
        <v>9.0795949118045449E-3</v>
      </c>
      <c r="I345" s="20"/>
    </row>
    <row r="346" spans="1:11" s="28" customFormat="1" ht="16.5" customHeight="1" x14ac:dyDescent="0.2">
      <c r="A346" s="54"/>
      <c r="B346" s="16" t="s">
        <v>356</v>
      </c>
      <c r="C346" s="301"/>
      <c r="D346" s="301">
        <v>126901.829</v>
      </c>
      <c r="E346" s="301">
        <v>126901.829</v>
      </c>
      <c r="F346" s="302"/>
      <c r="G346" s="302"/>
      <c r="H346" s="239">
        <v>7.7177271777237877E-2</v>
      </c>
      <c r="I346" s="27"/>
      <c r="J346" s="5"/>
    </row>
    <row r="347" spans="1:11" ht="10.5" customHeight="1" x14ac:dyDescent="0.2">
      <c r="A347" s="2"/>
      <c r="B347" s="35" t="s">
        <v>137</v>
      </c>
      <c r="C347" s="303">
        <v>27729050.069999825</v>
      </c>
      <c r="D347" s="303">
        <v>23250668.599000037</v>
      </c>
      <c r="E347" s="303">
        <v>50979718.668999851</v>
      </c>
      <c r="F347" s="304">
        <v>198878.69</v>
      </c>
      <c r="G347" s="304">
        <v>203659.44</v>
      </c>
      <c r="H347" s="237">
        <v>-4.8263924646296363E-2</v>
      </c>
      <c r="I347" s="20"/>
      <c r="K347" s="209" t="b">
        <f>IF(ABS(E347-SUM(E338:E346))&lt;0.001,TRUE,FALSE)</f>
        <v>1</v>
      </c>
    </row>
    <row r="348" spans="1:11" ht="10.5" customHeight="1" x14ac:dyDescent="0.2">
      <c r="A348" s="2"/>
      <c r="B348" s="31" t="s">
        <v>141</v>
      </c>
      <c r="C348" s="303"/>
      <c r="D348" s="303"/>
      <c r="E348" s="303"/>
      <c r="F348" s="304"/>
      <c r="G348" s="304"/>
      <c r="H348" s="237"/>
      <c r="I348" s="20"/>
      <c r="K348" s="57"/>
    </row>
    <row r="349" spans="1:11" s="57" customFormat="1" ht="10.5" customHeight="1" x14ac:dyDescent="0.2">
      <c r="A349" s="6"/>
      <c r="B349" s="37" t="s">
        <v>151</v>
      </c>
      <c r="C349" s="301">
        <v>10776826.280000042</v>
      </c>
      <c r="D349" s="301">
        <v>3621357.7800000128</v>
      </c>
      <c r="E349" s="301">
        <v>14398184.060000055</v>
      </c>
      <c r="F349" s="302">
        <v>7440.5199999999995</v>
      </c>
      <c r="G349" s="302">
        <v>47652.779999999977</v>
      </c>
      <c r="H349" s="239">
        <v>6.2610047886189291E-2</v>
      </c>
      <c r="I349" s="56"/>
      <c r="J349" s="5"/>
    </row>
    <row r="350" spans="1:11" s="57" customFormat="1" ht="10.5" customHeight="1" x14ac:dyDescent="0.2">
      <c r="A350" s="6"/>
      <c r="B350" s="37" t="s">
        <v>222</v>
      </c>
      <c r="C350" s="301">
        <v>427.5</v>
      </c>
      <c r="D350" s="301">
        <v>4532.8999999999996</v>
      </c>
      <c r="E350" s="301">
        <v>4960.3999999999996</v>
      </c>
      <c r="F350" s="302">
        <v>20</v>
      </c>
      <c r="G350" s="302"/>
      <c r="H350" s="239">
        <v>0.31913252755727495</v>
      </c>
      <c r="I350" s="56"/>
      <c r="J350" s="5"/>
      <c r="K350" s="209"/>
    </row>
    <row r="351" spans="1:11" s="57" customFormat="1" ht="10.5" customHeight="1" x14ac:dyDescent="0.2">
      <c r="A351" s="6"/>
      <c r="B351" s="16" t="s">
        <v>128</v>
      </c>
      <c r="C351" s="306"/>
      <c r="D351" s="306"/>
      <c r="E351" s="306"/>
      <c r="F351" s="307"/>
      <c r="G351" s="307"/>
      <c r="H351" s="182"/>
      <c r="I351" s="56"/>
      <c r="J351" s="5"/>
      <c r="K351" s="209"/>
    </row>
    <row r="352" spans="1:11" s="57" customFormat="1" ht="10.5" customHeight="1" x14ac:dyDescent="0.2">
      <c r="A352" s="6"/>
      <c r="B352" s="16" t="s">
        <v>427</v>
      </c>
      <c r="C352" s="306">
        <v>480</v>
      </c>
      <c r="D352" s="306">
        <v>2250</v>
      </c>
      <c r="E352" s="306">
        <v>2730</v>
      </c>
      <c r="F352" s="307"/>
      <c r="G352" s="307"/>
      <c r="H352" s="182"/>
      <c r="I352" s="56"/>
      <c r="J352" s="5"/>
      <c r="K352" s="60"/>
    </row>
    <row r="353" spans="1:11" s="57" customFormat="1" ht="10.5" hidden="1" customHeight="1" x14ac:dyDescent="0.2">
      <c r="A353" s="6"/>
      <c r="B353" s="16"/>
      <c r="C353" s="306"/>
      <c r="D353" s="306"/>
      <c r="E353" s="306"/>
      <c r="F353" s="307"/>
      <c r="G353" s="307"/>
      <c r="H353" s="182"/>
      <c r="I353" s="56"/>
      <c r="J353" s="5"/>
    </row>
    <row r="354" spans="1:11" s="57" customFormat="1" ht="10.5" customHeight="1" x14ac:dyDescent="0.2">
      <c r="A354" s="6"/>
      <c r="B354" s="574" t="s">
        <v>455</v>
      </c>
      <c r="C354" s="306"/>
      <c r="D354" s="306"/>
      <c r="E354" s="306"/>
      <c r="F354" s="307"/>
      <c r="G354" s="307"/>
      <c r="H354" s="182"/>
      <c r="I354" s="56"/>
      <c r="J354" s="5"/>
    </row>
    <row r="355" spans="1:11" s="57" customFormat="1" ht="10.5" hidden="1" customHeight="1" x14ac:dyDescent="0.2">
      <c r="A355" s="6"/>
      <c r="B355" s="574"/>
      <c r="C355" s="306"/>
      <c r="D355" s="306"/>
      <c r="E355" s="306"/>
      <c r="F355" s="307"/>
      <c r="G355" s="307"/>
      <c r="H355" s="182"/>
      <c r="I355" s="56"/>
      <c r="J355" s="5"/>
    </row>
    <row r="356" spans="1:11" s="60" customFormat="1" ht="14.25" customHeight="1" x14ac:dyDescent="0.2">
      <c r="A356" s="24"/>
      <c r="B356" s="16" t="s">
        <v>423</v>
      </c>
      <c r="C356" s="306"/>
      <c r="D356" s="306"/>
      <c r="E356" s="306"/>
      <c r="F356" s="307"/>
      <c r="G356" s="307"/>
      <c r="H356" s="182"/>
      <c r="I356" s="59"/>
      <c r="K356" s="57"/>
    </row>
    <row r="357" spans="1:11" s="60" customFormat="1" ht="14.25" customHeight="1" x14ac:dyDescent="0.2">
      <c r="A357" s="24"/>
      <c r="B357" s="16" t="s">
        <v>280</v>
      </c>
      <c r="C357" s="306"/>
      <c r="D357" s="306">
        <v>-263741.37</v>
      </c>
      <c r="E357" s="306">
        <v>-263741.37</v>
      </c>
      <c r="F357" s="307">
        <v>-1</v>
      </c>
      <c r="G357" s="307">
        <v>-952.5</v>
      </c>
      <c r="H357" s="182">
        <v>3.9828037764320534E-2</v>
      </c>
      <c r="I357" s="59"/>
    </row>
    <row r="358" spans="1:11" s="57" customFormat="1" ht="10.5" customHeight="1" x14ac:dyDescent="0.2">
      <c r="A358" s="6"/>
      <c r="B358" s="35" t="s">
        <v>142</v>
      </c>
      <c r="C358" s="308">
        <v>10777733.780000042</v>
      </c>
      <c r="D358" s="308">
        <v>3364399.3100000126</v>
      </c>
      <c r="E358" s="308">
        <v>14142133.090000054</v>
      </c>
      <c r="F358" s="309">
        <v>7459.5199999999995</v>
      </c>
      <c r="G358" s="309">
        <v>46700.279999999977</v>
      </c>
      <c r="H358" s="183">
        <v>6.3221597824367093E-2</v>
      </c>
      <c r="I358" s="56"/>
      <c r="J358" s="5"/>
      <c r="K358" s="209" t="b">
        <f>IF(ABS(E358-SUM(E349:E357))&lt;0.001,TRUE,FALSE)</f>
        <v>1</v>
      </c>
    </row>
    <row r="359" spans="1:11" s="57" customFormat="1" ht="10.5" customHeight="1" x14ac:dyDescent="0.2">
      <c r="A359" s="6"/>
      <c r="B359" s="31" t="s">
        <v>139</v>
      </c>
      <c r="C359" s="308"/>
      <c r="D359" s="308"/>
      <c r="E359" s="308"/>
      <c r="F359" s="309"/>
      <c r="G359" s="309"/>
      <c r="H359" s="183"/>
      <c r="I359" s="56"/>
      <c r="J359" s="5"/>
    </row>
    <row r="360" spans="1:11" s="57" customFormat="1" ht="10.5" customHeight="1" x14ac:dyDescent="0.2">
      <c r="A360" s="6"/>
      <c r="B360" s="37" t="s">
        <v>140</v>
      </c>
      <c r="C360" s="306">
        <v>4690.6600000000208</v>
      </c>
      <c r="D360" s="306">
        <v>4731.5400000000154</v>
      </c>
      <c r="E360" s="306">
        <v>9422.2000000000371</v>
      </c>
      <c r="F360" s="307"/>
      <c r="G360" s="307">
        <v>33.269999999999996</v>
      </c>
      <c r="H360" s="182">
        <v>1.5282795836803365E-2</v>
      </c>
      <c r="I360" s="56"/>
      <c r="J360" s="5"/>
      <c r="K360" s="209"/>
    </row>
    <row r="361" spans="1:11" s="57" customFormat="1" ht="10.5" customHeight="1" x14ac:dyDescent="0.2">
      <c r="A361" s="6"/>
      <c r="B361" s="37" t="s">
        <v>179</v>
      </c>
      <c r="C361" s="364">
        <v>48653.919999999896</v>
      </c>
      <c r="D361" s="306">
        <v>4933267.2799998987</v>
      </c>
      <c r="E361" s="306">
        <v>4981921.1999998977</v>
      </c>
      <c r="F361" s="307">
        <v>1887.84</v>
      </c>
      <c r="G361" s="307">
        <v>17485.349999999991</v>
      </c>
      <c r="H361" s="182">
        <v>0.12855373134964188</v>
      </c>
      <c r="I361" s="56"/>
      <c r="J361" s="5"/>
      <c r="K361" s="209"/>
    </row>
    <row r="362" spans="1:11" s="57" customFormat="1" ht="10.5" customHeight="1" x14ac:dyDescent="0.2">
      <c r="A362" s="6"/>
      <c r="B362" s="37" t="s">
        <v>223</v>
      </c>
      <c r="C362" s="306">
        <v>792.42000000000007</v>
      </c>
      <c r="D362" s="306">
        <v>136998.91999999995</v>
      </c>
      <c r="E362" s="306">
        <v>137791.33999999997</v>
      </c>
      <c r="F362" s="307"/>
      <c r="G362" s="307">
        <v>476.09000000000003</v>
      </c>
      <c r="H362" s="182">
        <v>0.11666938017631878</v>
      </c>
      <c r="I362" s="56"/>
      <c r="J362" s="5"/>
    </row>
    <row r="363" spans="1:11" s="60" customFormat="1" ht="10.5" hidden="1" customHeight="1" x14ac:dyDescent="0.2">
      <c r="A363" s="24"/>
      <c r="B363" s="16"/>
      <c r="C363" s="306"/>
      <c r="D363" s="306"/>
      <c r="E363" s="306"/>
      <c r="F363" s="307"/>
      <c r="G363" s="307"/>
      <c r="H363" s="182"/>
      <c r="I363" s="59"/>
      <c r="J363" s="5"/>
    </row>
    <row r="364" spans="1:11" s="60" customFormat="1" ht="10.5" customHeight="1" x14ac:dyDescent="0.2">
      <c r="A364" s="24"/>
      <c r="B364" s="574" t="s">
        <v>456</v>
      </c>
      <c r="C364" s="306"/>
      <c r="D364" s="306"/>
      <c r="E364" s="306"/>
      <c r="F364" s="307"/>
      <c r="G364" s="307"/>
      <c r="H364" s="182"/>
      <c r="I364" s="59"/>
      <c r="J364" s="5"/>
    </row>
    <row r="365" spans="1:11" s="60" customFormat="1" ht="10.5" hidden="1" customHeight="1" x14ac:dyDescent="0.2">
      <c r="A365" s="24"/>
      <c r="B365" s="574"/>
      <c r="C365" s="306"/>
      <c r="D365" s="306"/>
      <c r="E365" s="306"/>
      <c r="F365" s="307"/>
      <c r="G365" s="307"/>
      <c r="H365" s="182"/>
      <c r="I365" s="59"/>
      <c r="J365" s="5"/>
    </row>
    <row r="366" spans="1:11" s="57" customFormat="1" x14ac:dyDescent="0.2">
      <c r="A366" s="6"/>
      <c r="B366" s="16" t="s">
        <v>423</v>
      </c>
      <c r="C366" s="306"/>
      <c r="D366" s="306"/>
      <c r="E366" s="306"/>
      <c r="F366" s="307"/>
      <c r="G366" s="307"/>
      <c r="H366" s="182"/>
      <c r="I366" s="56"/>
      <c r="K366" s="60"/>
    </row>
    <row r="367" spans="1:11" s="60" customFormat="1" ht="17.25" customHeight="1" x14ac:dyDescent="0.2">
      <c r="A367" s="24"/>
      <c r="B367" s="37" t="s">
        <v>280</v>
      </c>
      <c r="C367" s="306"/>
      <c r="D367" s="306">
        <v>-80918.029999999955</v>
      </c>
      <c r="E367" s="306">
        <v>-80918.029999999955</v>
      </c>
      <c r="F367" s="307">
        <v>-2</v>
      </c>
      <c r="G367" s="307">
        <v>-306.76</v>
      </c>
      <c r="H367" s="182">
        <v>0.11306066534642234</v>
      </c>
      <c r="I367" s="59"/>
    </row>
    <row r="368" spans="1:11" s="60" customFormat="1" ht="17.25" customHeight="1" x14ac:dyDescent="0.2">
      <c r="A368" s="24"/>
      <c r="B368" s="35" t="s">
        <v>143</v>
      </c>
      <c r="C368" s="308">
        <v>54136.99999999992</v>
      </c>
      <c r="D368" s="308">
        <v>4994079.7099998984</v>
      </c>
      <c r="E368" s="308">
        <v>5048216.7099998984</v>
      </c>
      <c r="F368" s="309">
        <v>1885.84</v>
      </c>
      <c r="G368" s="309">
        <v>17687.949999999993</v>
      </c>
      <c r="H368" s="183">
        <v>0.12824277623006086</v>
      </c>
      <c r="I368" s="59"/>
      <c r="K368" s="209" t="b">
        <f>IF(ABS(E368-SUM(E360:E367))&lt;0.001,TRUE,FALSE)</f>
        <v>1</v>
      </c>
    </row>
    <row r="369" spans="1:11" s="60" customFormat="1" ht="17.25" customHeight="1" x14ac:dyDescent="0.2">
      <c r="A369" s="24"/>
      <c r="B369" s="31" t="s">
        <v>466</v>
      </c>
      <c r="C369" s="308"/>
      <c r="D369" s="308"/>
      <c r="E369" s="308"/>
      <c r="F369" s="309"/>
      <c r="G369" s="309"/>
      <c r="H369" s="183"/>
      <c r="I369" s="59"/>
      <c r="K369" s="209"/>
    </row>
    <row r="370" spans="1:11" s="60" customFormat="1" ht="11.25" customHeight="1" x14ac:dyDescent="0.2">
      <c r="A370" s="24"/>
      <c r="B370" s="37" t="s">
        <v>468</v>
      </c>
      <c r="C370" s="306">
        <v>1584672.4200000002</v>
      </c>
      <c r="D370" s="306">
        <v>242134</v>
      </c>
      <c r="E370" s="306">
        <v>1826806.4200000002</v>
      </c>
      <c r="F370" s="307"/>
      <c r="G370" s="307">
        <v>6156</v>
      </c>
      <c r="H370" s="182">
        <v>0.19103160525695073</v>
      </c>
      <c r="I370" s="59"/>
      <c r="K370" s="209"/>
    </row>
    <row r="371" spans="1:11" s="60" customFormat="1" ht="17.25" customHeight="1" x14ac:dyDescent="0.2">
      <c r="A371" s="24"/>
      <c r="B371" s="35" t="s">
        <v>467</v>
      </c>
      <c r="C371" s="308">
        <v>1584672.4200000002</v>
      </c>
      <c r="D371" s="308">
        <v>242134</v>
      </c>
      <c r="E371" s="308">
        <v>1826806.4200000002</v>
      </c>
      <c r="F371" s="309"/>
      <c r="G371" s="309">
        <v>6156</v>
      </c>
      <c r="H371" s="183">
        <v>0.19103160525695073</v>
      </c>
      <c r="I371" s="59"/>
      <c r="K371" s="209"/>
    </row>
    <row r="372" spans="1:11" s="57" customFormat="1" ht="10.5" customHeight="1" x14ac:dyDescent="0.2">
      <c r="A372" s="6"/>
      <c r="B372" s="31" t="s">
        <v>122</v>
      </c>
      <c r="C372" s="308"/>
      <c r="D372" s="308"/>
      <c r="E372" s="308"/>
      <c r="F372" s="309"/>
      <c r="G372" s="309"/>
      <c r="H372" s="183"/>
      <c r="I372" s="56"/>
      <c r="J372" s="5"/>
    </row>
    <row r="373" spans="1:11" s="57" customFormat="1" ht="10.5" customHeight="1" x14ac:dyDescent="0.2">
      <c r="A373" s="6"/>
      <c r="B373" s="37" t="s">
        <v>144</v>
      </c>
      <c r="C373" s="306">
        <v>2287.2499999999986</v>
      </c>
      <c r="D373" s="306">
        <v>29242.020000000015</v>
      </c>
      <c r="E373" s="306">
        <v>31529.270000000011</v>
      </c>
      <c r="F373" s="307"/>
      <c r="G373" s="307">
        <v>1.53</v>
      </c>
      <c r="H373" s="182">
        <v>-3.7024559954626279E-2</v>
      </c>
      <c r="I373" s="56"/>
      <c r="J373" s="5"/>
      <c r="K373" s="209"/>
    </row>
    <row r="374" spans="1:11" s="57" customFormat="1" ht="10.5" customHeight="1" x14ac:dyDescent="0.2">
      <c r="A374" s="6"/>
      <c r="B374" s="37" t="s">
        <v>224</v>
      </c>
      <c r="C374" s="306">
        <v>282.19999999999993</v>
      </c>
      <c r="D374" s="306">
        <v>15786.360000000002</v>
      </c>
      <c r="E374" s="306">
        <v>16068.560000000003</v>
      </c>
      <c r="F374" s="307"/>
      <c r="G374" s="307"/>
      <c r="H374" s="182">
        <v>-0.19475940341709141</v>
      </c>
      <c r="I374" s="56"/>
      <c r="J374" s="5"/>
      <c r="K374" s="63"/>
    </row>
    <row r="375" spans="1:11" s="57" customFormat="1" ht="10.5" hidden="1" customHeight="1" x14ac:dyDescent="0.2">
      <c r="A375" s="6"/>
      <c r="B375" s="37"/>
      <c r="C375" s="306"/>
      <c r="D375" s="306"/>
      <c r="E375" s="306"/>
      <c r="F375" s="307"/>
      <c r="G375" s="307"/>
      <c r="H375" s="182"/>
      <c r="I375" s="56"/>
      <c r="J375" s="5"/>
      <c r="K375" s="63"/>
    </row>
    <row r="376" spans="1:11" s="57" customFormat="1" ht="10.5" hidden="1" customHeight="1" x14ac:dyDescent="0.2">
      <c r="A376" s="6"/>
      <c r="B376" s="37"/>
      <c r="C376" s="306"/>
      <c r="D376" s="306"/>
      <c r="E376" s="306"/>
      <c r="F376" s="307"/>
      <c r="G376" s="307"/>
      <c r="H376" s="182"/>
      <c r="I376" s="56"/>
      <c r="J376" s="5"/>
      <c r="K376" s="63"/>
    </row>
    <row r="377" spans="1:11" s="60" customFormat="1" ht="10.5" customHeight="1" x14ac:dyDescent="0.2">
      <c r="A377" s="24"/>
      <c r="B377" s="16" t="s">
        <v>423</v>
      </c>
      <c r="C377" s="306"/>
      <c r="D377" s="306"/>
      <c r="E377" s="306"/>
      <c r="F377" s="307"/>
      <c r="G377" s="307"/>
      <c r="H377" s="182"/>
      <c r="I377" s="59"/>
      <c r="J377" s="5"/>
    </row>
    <row r="378" spans="1:11" s="63" customFormat="1" ht="14.25" customHeight="1" x14ac:dyDescent="0.2">
      <c r="A378" s="61"/>
      <c r="B378" s="35" t="s">
        <v>120</v>
      </c>
      <c r="C378" s="308">
        <v>2569.4499999999985</v>
      </c>
      <c r="D378" s="308">
        <v>45028.380000000012</v>
      </c>
      <c r="E378" s="308">
        <v>47597.830000000009</v>
      </c>
      <c r="F378" s="309"/>
      <c r="G378" s="309">
        <v>1.53</v>
      </c>
      <c r="H378" s="183">
        <v>-9.6755210830929861E-2</v>
      </c>
      <c r="I378" s="62"/>
      <c r="K378" s="209" t="b">
        <f>IF(ABS(E378-SUM(E373:E377))&lt;0.001,TRUE,FALSE)</f>
        <v>1</v>
      </c>
    </row>
    <row r="379" spans="1:11" s="63" customFormat="1" ht="14.25" customHeight="1" x14ac:dyDescent="0.2">
      <c r="A379" s="61"/>
      <c r="B379" s="31" t="s">
        <v>244</v>
      </c>
      <c r="C379" s="308"/>
      <c r="D379" s="308"/>
      <c r="E379" s="308"/>
      <c r="F379" s="309"/>
      <c r="G379" s="309"/>
      <c r="H379" s="183"/>
      <c r="I379" s="62"/>
      <c r="K379" s="60"/>
    </row>
    <row r="380" spans="1:11" s="60" customFormat="1" ht="11.25" customHeight="1" x14ac:dyDescent="0.2">
      <c r="A380" s="24"/>
      <c r="B380" s="37" t="s">
        <v>144</v>
      </c>
      <c r="C380" s="306">
        <v>34.49</v>
      </c>
      <c r="D380" s="306"/>
      <c r="E380" s="306">
        <v>34.49</v>
      </c>
      <c r="F380" s="307"/>
      <c r="G380" s="307"/>
      <c r="H380" s="182">
        <v>0.20216103171836886</v>
      </c>
      <c r="I380" s="59"/>
      <c r="J380" s="5"/>
      <c r="K380" s="57"/>
    </row>
    <row r="381" spans="1:11" s="57" customFormat="1" ht="10.5" customHeight="1" x14ac:dyDescent="0.2">
      <c r="A381" s="6"/>
      <c r="B381" s="37" t="s">
        <v>125</v>
      </c>
      <c r="C381" s="306">
        <v>1000995.340000007</v>
      </c>
      <c r="D381" s="306">
        <v>5095864.6299999645</v>
      </c>
      <c r="E381" s="306">
        <v>6096859.9699999709</v>
      </c>
      <c r="F381" s="307"/>
      <c r="G381" s="307">
        <v>20855.909999999993</v>
      </c>
      <c r="H381" s="182">
        <v>2.9206264684904282E-2</v>
      </c>
      <c r="I381" s="56"/>
      <c r="J381" s="5"/>
    </row>
    <row r="382" spans="1:11" s="57" customFormat="1" ht="10.5" customHeight="1" x14ac:dyDescent="0.2">
      <c r="A382" s="6"/>
      <c r="B382" s="37" t="s">
        <v>126</v>
      </c>
      <c r="C382" s="306">
        <v>12639.030000000002</v>
      </c>
      <c r="D382" s="306">
        <v>226665.62999999989</v>
      </c>
      <c r="E382" s="306">
        <v>239304.65999999989</v>
      </c>
      <c r="F382" s="307"/>
      <c r="G382" s="307">
        <v>1995.8600000000001</v>
      </c>
      <c r="H382" s="182"/>
      <c r="I382" s="56"/>
      <c r="J382" s="5"/>
    </row>
    <row r="383" spans="1:11" s="57" customFormat="1" ht="10.5" customHeight="1" x14ac:dyDescent="0.2">
      <c r="A383" s="6"/>
      <c r="B383" s="37" t="s">
        <v>127</v>
      </c>
      <c r="C383" s="306">
        <v>283675.38000000035</v>
      </c>
      <c r="D383" s="306">
        <v>3048194.5000000019</v>
      </c>
      <c r="E383" s="306">
        <v>3331869.8800000022</v>
      </c>
      <c r="F383" s="307"/>
      <c r="G383" s="307">
        <v>8170.48</v>
      </c>
      <c r="H383" s="182"/>
      <c r="I383" s="56"/>
      <c r="J383" s="5"/>
    </row>
    <row r="384" spans="1:11" s="57" customFormat="1" ht="10.5" customHeight="1" x14ac:dyDescent="0.2">
      <c r="A384" s="6"/>
      <c r="B384" s="37" t="s">
        <v>133</v>
      </c>
      <c r="C384" s="306">
        <v>55363.37</v>
      </c>
      <c r="D384" s="306">
        <v>145493.45000000001</v>
      </c>
      <c r="E384" s="306">
        <v>200856.82</v>
      </c>
      <c r="F384" s="307"/>
      <c r="G384" s="307">
        <v>2147.09</v>
      </c>
      <c r="H384" s="182">
        <v>0.20358430035266828</v>
      </c>
      <c r="I384" s="56"/>
      <c r="J384" s="5"/>
    </row>
    <row r="385" spans="1:11" s="57" customFormat="1" ht="10.5" customHeight="1" x14ac:dyDescent="0.2">
      <c r="A385" s="6"/>
      <c r="B385" s="37" t="s">
        <v>134</v>
      </c>
      <c r="C385" s="306">
        <v>5584.19</v>
      </c>
      <c r="D385" s="306">
        <v>69315.8</v>
      </c>
      <c r="E385" s="306">
        <v>74899.990000000005</v>
      </c>
      <c r="F385" s="307"/>
      <c r="G385" s="307">
        <v>274.20999999999998</v>
      </c>
      <c r="H385" s="182">
        <v>2.1336388161332875E-2</v>
      </c>
      <c r="I385" s="56"/>
      <c r="J385" s="5"/>
    </row>
    <row r="386" spans="1:11" s="57" customFormat="1" ht="10.5" customHeight="1" x14ac:dyDescent="0.2">
      <c r="A386" s="6"/>
      <c r="B386" s="37" t="s">
        <v>24</v>
      </c>
      <c r="C386" s="306">
        <v>254431.49000000005</v>
      </c>
      <c r="D386" s="306">
        <v>243531.19</v>
      </c>
      <c r="E386" s="306">
        <v>497962.68000000005</v>
      </c>
      <c r="F386" s="307"/>
      <c r="G386" s="307">
        <v>1058.4500000000003</v>
      </c>
      <c r="H386" s="182">
        <v>0.18726195610535257</v>
      </c>
      <c r="I386" s="56"/>
      <c r="J386" s="5"/>
      <c r="K386" s="5"/>
    </row>
    <row r="387" spans="1:11" s="57" customFormat="1" ht="10.5" customHeight="1" x14ac:dyDescent="0.2">
      <c r="A387" s="6"/>
      <c r="B387" s="37" t="s">
        <v>138</v>
      </c>
      <c r="C387" s="306">
        <v>53036.87</v>
      </c>
      <c r="D387" s="306">
        <v>25454.48</v>
      </c>
      <c r="E387" s="306">
        <v>78491.350000000006</v>
      </c>
      <c r="F387" s="307"/>
      <c r="G387" s="307"/>
      <c r="H387" s="182">
        <v>-8.8717074099530002E-2</v>
      </c>
      <c r="I387" s="56"/>
      <c r="J387" s="5"/>
    </row>
    <row r="388" spans="1:11" s="57" customFormat="1" ht="10.5" customHeight="1" x14ac:dyDescent="0.2">
      <c r="A388" s="6"/>
      <c r="B388" s="37" t="s">
        <v>34</v>
      </c>
      <c r="C388" s="306">
        <v>3588034.6599999885</v>
      </c>
      <c r="D388" s="306">
        <v>867363.2</v>
      </c>
      <c r="E388" s="306">
        <v>4455397.8599999892</v>
      </c>
      <c r="F388" s="307"/>
      <c r="G388" s="307">
        <v>8723.4500000000007</v>
      </c>
      <c r="H388" s="182">
        <v>-5.8870597957206616E-2</v>
      </c>
      <c r="I388" s="56"/>
      <c r="J388" s="5"/>
    </row>
    <row r="389" spans="1:11" s="57" customFormat="1" ht="10.5" customHeight="1" x14ac:dyDescent="0.2">
      <c r="A389" s="6"/>
      <c r="B389" s="37" t="s">
        <v>140</v>
      </c>
      <c r="C389" s="306">
        <v>3.04</v>
      </c>
      <c r="D389" s="306">
        <v>0.63</v>
      </c>
      <c r="E389" s="306">
        <v>3.67</v>
      </c>
      <c r="F389" s="307"/>
      <c r="G389" s="307"/>
      <c r="H389" s="182">
        <v>-0.62741116751269033</v>
      </c>
      <c r="I389" s="56"/>
    </row>
    <row r="390" spans="1:11" s="57" customFormat="1" ht="10.5" customHeight="1" x14ac:dyDescent="0.2">
      <c r="A390" s="6"/>
      <c r="B390" s="37" t="s">
        <v>129</v>
      </c>
      <c r="C390" s="306">
        <v>286074.18999999977</v>
      </c>
      <c r="D390" s="306">
        <v>2557937.8600000027</v>
      </c>
      <c r="E390" s="306">
        <v>2844012.0500000026</v>
      </c>
      <c r="F390" s="307"/>
      <c r="G390" s="307">
        <v>11838.099999999999</v>
      </c>
      <c r="H390" s="182">
        <v>9.6650714887912548E-2</v>
      </c>
      <c r="I390" s="56"/>
    </row>
    <row r="391" spans="1:11" s="57" customFormat="1" ht="10.5" customHeight="1" x14ac:dyDescent="0.2">
      <c r="A391" s="6"/>
      <c r="B391" s="37" t="s">
        <v>381</v>
      </c>
      <c r="C391" s="306">
        <v>2141.4</v>
      </c>
      <c r="D391" s="306">
        <v>1589</v>
      </c>
      <c r="E391" s="306">
        <v>3730.4</v>
      </c>
      <c r="F391" s="307"/>
      <c r="G391" s="307"/>
      <c r="H391" s="182"/>
      <c r="I391" s="56"/>
      <c r="J391" s="5"/>
    </row>
    <row r="392" spans="1:11" s="57" customFormat="1" ht="10.5" customHeight="1" x14ac:dyDescent="0.2">
      <c r="A392" s="6"/>
      <c r="B392" s="16" t="s">
        <v>427</v>
      </c>
      <c r="C392" s="306">
        <v>270</v>
      </c>
      <c r="D392" s="306">
        <v>150</v>
      </c>
      <c r="E392" s="306">
        <v>420</v>
      </c>
      <c r="F392" s="307"/>
      <c r="G392" s="307"/>
      <c r="H392" s="182">
        <v>-0.31147540983606559</v>
      </c>
      <c r="I392" s="56"/>
      <c r="J392" s="5"/>
    </row>
    <row r="393" spans="1:11" s="57" customFormat="1" ht="10.5" customHeight="1" x14ac:dyDescent="0.2">
      <c r="A393" s="6"/>
      <c r="B393" s="37" t="s">
        <v>353</v>
      </c>
      <c r="C393" s="306"/>
      <c r="D393" s="306"/>
      <c r="E393" s="306"/>
      <c r="F393" s="307"/>
      <c r="G393" s="307"/>
      <c r="H393" s="182"/>
      <c r="I393" s="56"/>
      <c r="J393" s="5"/>
    </row>
    <row r="394" spans="1:11" s="57" customFormat="1" ht="10.5" customHeight="1" x14ac:dyDescent="0.2">
      <c r="A394" s="6"/>
      <c r="B394" s="37" t="s">
        <v>415</v>
      </c>
      <c r="C394" s="306"/>
      <c r="D394" s="306"/>
      <c r="E394" s="306"/>
      <c r="F394" s="307"/>
      <c r="G394" s="307"/>
      <c r="H394" s="182"/>
      <c r="I394" s="56"/>
      <c r="J394" s="5"/>
    </row>
    <row r="395" spans="1:11" s="57" customFormat="1" ht="10.5" customHeight="1" x14ac:dyDescent="0.2">
      <c r="A395" s="6"/>
      <c r="B395" s="37" t="s">
        <v>179</v>
      </c>
      <c r="C395" s="306">
        <v>216.76</v>
      </c>
      <c r="D395" s="306">
        <v>35450.199999999983</v>
      </c>
      <c r="E395" s="306">
        <v>35666.959999999985</v>
      </c>
      <c r="F395" s="307"/>
      <c r="G395" s="307"/>
      <c r="H395" s="182">
        <v>0.33695983830665766</v>
      </c>
      <c r="I395" s="56"/>
      <c r="J395" s="5"/>
    </row>
    <row r="396" spans="1:11" s="57" customFormat="1" ht="10.5" customHeight="1" x14ac:dyDescent="0.2">
      <c r="A396" s="6"/>
      <c r="B396" s="37" t="s">
        <v>468</v>
      </c>
      <c r="C396" s="306">
        <v>5406</v>
      </c>
      <c r="D396" s="306">
        <v>2140</v>
      </c>
      <c r="E396" s="306">
        <v>7546</v>
      </c>
      <c r="F396" s="307"/>
      <c r="G396" s="307"/>
      <c r="H396" s="182">
        <v>0.35963963963963974</v>
      </c>
      <c r="I396" s="56"/>
      <c r="J396" s="5"/>
    </row>
    <row r="397" spans="1:11" s="57" customFormat="1" ht="10.5" customHeight="1" x14ac:dyDescent="0.2">
      <c r="A397" s="6"/>
      <c r="B397" s="575" t="s">
        <v>460</v>
      </c>
      <c r="C397" s="306"/>
      <c r="D397" s="306"/>
      <c r="E397" s="306"/>
      <c r="F397" s="307"/>
      <c r="G397" s="307"/>
      <c r="H397" s="182"/>
      <c r="I397" s="56"/>
      <c r="J397" s="5"/>
    </row>
    <row r="398" spans="1:11" s="57" customFormat="1" ht="10.5" customHeight="1" x14ac:dyDescent="0.2">
      <c r="A398" s="6"/>
      <c r="B398" s="575" t="s">
        <v>490</v>
      </c>
      <c r="C398" s="306"/>
      <c r="D398" s="306"/>
      <c r="E398" s="306"/>
      <c r="F398" s="307"/>
      <c r="G398" s="307"/>
      <c r="H398" s="182"/>
      <c r="I398" s="56"/>
      <c r="J398" s="5"/>
    </row>
    <row r="399" spans="1:11" s="57" customFormat="1" ht="10.5" customHeight="1" x14ac:dyDescent="0.2">
      <c r="A399" s="6"/>
      <c r="B399" s="16" t="s">
        <v>423</v>
      </c>
      <c r="C399" s="306"/>
      <c r="D399" s="306">
        <v>270</v>
      </c>
      <c r="E399" s="306">
        <v>270</v>
      </c>
      <c r="F399" s="307"/>
      <c r="G399" s="307"/>
      <c r="H399" s="182"/>
      <c r="I399" s="56"/>
      <c r="J399" s="5"/>
    </row>
    <row r="400" spans="1:11" s="60" customFormat="1" ht="12.75" customHeight="1" x14ac:dyDescent="0.2">
      <c r="A400" s="24"/>
      <c r="B400" s="37" t="s">
        <v>280</v>
      </c>
      <c r="C400" s="306"/>
      <c r="D400" s="306">
        <v>-528721.22999999986</v>
      </c>
      <c r="E400" s="306">
        <v>-528721.22999999986</v>
      </c>
      <c r="F400" s="307"/>
      <c r="G400" s="307">
        <v>-1914</v>
      </c>
      <c r="H400" s="182">
        <v>-7.0554078019513522E-3</v>
      </c>
      <c r="I400" s="59"/>
      <c r="J400" s="5"/>
    </row>
    <row r="401" spans="1:11" s="57" customFormat="1" x14ac:dyDescent="0.2">
      <c r="A401" s="6"/>
      <c r="B401" s="35" t="s">
        <v>246</v>
      </c>
      <c r="C401" s="308">
        <v>5547906.2099999962</v>
      </c>
      <c r="D401" s="308">
        <v>11790699.339999968</v>
      </c>
      <c r="E401" s="308">
        <v>17338605.549999963</v>
      </c>
      <c r="F401" s="309"/>
      <c r="G401" s="309">
        <v>53149.549999999988</v>
      </c>
      <c r="H401" s="183">
        <v>5.0407006989032999E-2</v>
      </c>
      <c r="I401" s="56"/>
      <c r="K401" s="209" t="b">
        <f>IF(ABS(E401-SUM(E380:E400))&lt;0.001,TRUE,FALSE)</f>
        <v>1</v>
      </c>
    </row>
    <row r="402" spans="1:11" s="60" customFormat="1" ht="13.5" customHeight="1" x14ac:dyDescent="0.2">
      <c r="A402" s="24"/>
      <c r="B402" s="35" t="s">
        <v>287</v>
      </c>
      <c r="C402" s="308">
        <v>269901987.30000216</v>
      </c>
      <c r="D402" s="308">
        <v>885776752.45928633</v>
      </c>
      <c r="E402" s="308">
        <v>1155678739.7592885</v>
      </c>
      <c r="F402" s="309">
        <v>11420603.339999923</v>
      </c>
      <c r="G402" s="309">
        <v>4532301.1199999964</v>
      </c>
      <c r="H402" s="183">
        <v>4.8596782372746672E-2</v>
      </c>
      <c r="I402" s="59"/>
      <c r="K402" s="209" t="b">
        <f>IF(ABS(E402-SUM(E323,E336,E347,E358,E368,E371,E378,E401))&lt;0.001,TRUE,FALSE)</f>
        <v>1</v>
      </c>
    </row>
    <row r="403" spans="1:11" s="60" customFormat="1" ht="10.5" customHeight="1" x14ac:dyDescent="0.2">
      <c r="A403" s="24"/>
      <c r="B403" s="31" t="s">
        <v>145</v>
      </c>
      <c r="C403" s="308"/>
      <c r="D403" s="308"/>
      <c r="E403" s="308"/>
      <c r="F403" s="309"/>
      <c r="G403" s="309"/>
      <c r="H403" s="183"/>
      <c r="I403" s="59"/>
      <c r="J403" s="5"/>
    </row>
    <row r="404" spans="1:11" s="60" customFormat="1" ht="10.5" customHeight="1" x14ac:dyDescent="0.2">
      <c r="A404" s="24"/>
      <c r="B404" s="37" t="s">
        <v>146</v>
      </c>
      <c r="C404" s="306">
        <v>131808788.28999728</v>
      </c>
      <c r="D404" s="306">
        <v>163294885.66540435</v>
      </c>
      <c r="E404" s="306">
        <v>295103673.9554016</v>
      </c>
      <c r="F404" s="307">
        <v>28829521.340000086</v>
      </c>
      <c r="G404" s="307">
        <v>1950321.2033279995</v>
      </c>
      <c r="H404" s="182">
        <v>-0.10120455406173257</v>
      </c>
      <c r="I404" s="59"/>
      <c r="J404" s="5"/>
    </row>
    <row r="405" spans="1:11" s="60" customFormat="1" ht="10.5" customHeight="1" x14ac:dyDescent="0.2">
      <c r="A405" s="24"/>
      <c r="B405" s="37" t="s">
        <v>442</v>
      </c>
      <c r="C405" s="306">
        <v>280775.57000000047</v>
      </c>
      <c r="D405" s="306">
        <v>186478.35999999958</v>
      </c>
      <c r="E405" s="306">
        <v>467253.93</v>
      </c>
      <c r="F405" s="307">
        <v>24144.660000000003</v>
      </c>
      <c r="G405" s="307">
        <v>2476.86</v>
      </c>
      <c r="H405" s="182">
        <v>-0.74742264067866149</v>
      </c>
      <c r="I405" s="59"/>
      <c r="J405" s="5"/>
    </row>
    <row r="406" spans="1:11" s="60" customFormat="1" ht="10.5" customHeight="1" x14ac:dyDescent="0.2">
      <c r="A406" s="24"/>
      <c r="B406" s="37" t="s">
        <v>147</v>
      </c>
      <c r="C406" s="306">
        <v>396969.5999999934</v>
      </c>
      <c r="D406" s="306">
        <v>496650.21000001032</v>
      </c>
      <c r="E406" s="306">
        <v>893619.81000000378</v>
      </c>
      <c r="F406" s="307">
        <v>96878.079999999711</v>
      </c>
      <c r="G406" s="307">
        <v>3657.4799999999932</v>
      </c>
      <c r="H406" s="182">
        <v>-6.8858880908020392E-2</v>
      </c>
      <c r="I406" s="59"/>
      <c r="J406" s="5"/>
    </row>
    <row r="407" spans="1:11" s="60" customFormat="1" ht="10.5" customHeight="1" x14ac:dyDescent="0.2">
      <c r="A407" s="24"/>
      <c r="B407" s="37" t="s">
        <v>148</v>
      </c>
      <c r="C407" s="306">
        <v>2419596.740000376</v>
      </c>
      <c r="D407" s="306">
        <v>3094055.290000225</v>
      </c>
      <c r="E407" s="306">
        <v>5513652.030000601</v>
      </c>
      <c r="F407" s="307">
        <v>455696.22999999544</v>
      </c>
      <c r="G407" s="307">
        <v>23503.05000000005</v>
      </c>
      <c r="H407" s="182">
        <v>-0.1115336022382365</v>
      </c>
      <c r="I407" s="59"/>
      <c r="J407" s="5"/>
    </row>
    <row r="408" spans="1:11" s="60" customFormat="1" ht="10.5" customHeight="1" x14ac:dyDescent="0.2">
      <c r="A408" s="24"/>
      <c r="B408" s="37" t="s">
        <v>125</v>
      </c>
      <c r="C408" s="306">
        <v>866662.53000000073</v>
      </c>
      <c r="D408" s="306">
        <v>1081037.099999994</v>
      </c>
      <c r="E408" s="306">
        <v>1947699.629999995</v>
      </c>
      <c r="F408" s="307">
        <v>204052.97000000003</v>
      </c>
      <c r="G408" s="307">
        <v>21611.74</v>
      </c>
      <c r="H408" s="182">
        <v>4.4509816714268791E-3</v>
      </c>
      <c r="I408" s="59"/>
      <c r="J408" s="5"/>
      <c r="K408" s="57"/>
    </row>
    <row r="409" spans="1:11" s="60" customFormat="1" ht="10.5" customHeight="1" x14ac:dyDescent="0.2">
      <c r="A409" s="24"/>
      <c r="B409" s="37" t="s">
        <v>149</v>
      </c>
      <c r="C409" s="306">
        <v>27955.20999999969</v>
      </c>
      <c r="D409" s="306">
        <v>135653.07999999778</v>
      </c>
      <c r="E409" s="306">
        <v>163608.28999999745</v>
      </c>
      <c r="F409" s="307">
        <v>748.7900000000003</v>
      </c>
      <c r="G409" s="307">
        <v>547.7199999999998</v>
      </c>
      <c r="H409" s="182">
        <v>-0.14541977611551649</v>
      </c>
      <c r="I409" s="59"/>
      <c r="J409" s="5"/>
      <c r="K409" s="57"/>
    </row>
    <row r="410" spans="1:11" s="57" customFormat="1" ht="10.5" customHeight="1" x14ac:dyDescent="0.2">
      <c r="A410" s="6"/>
      <c r="B410" s="37" t="s">
        <v>435</v>
      </c>
      <c r="C410" s="306"/>
      <c r="D410" s="306"/>
      <c r="E410" s="306"/>
      <c r="F410" s="307"/>
      <c r="G410" s="307"/>
      <c r="H410" s="182"/>
      <c r="I410" s="56"/>
      <c r="J410" s="5"/>
    </row>
    <row r="411" spans="1:11" s="57" customFormat="1" ht="10.5" customHeight="1" x14ac:dyDescent="0.2">
      <c r="A411" s="6"/>
      <c r="B411" s="37" t="s">
        <v>281</v>
      </c>
      <c r="C411" s="306">
        <v>56</v>
      </c>
      <c r="D411" s="306">
        <v>-23648889</v>
      </c>
      <c r="E411" s="306">
        <v>-23648833</v>
      </c>
      <c r="F411" s="307">
        <v>-35167</v>
      </c>
      <c r="G411" s="307">
        <v>-152368</v>
      </c>
      <c r="H411" s="182">
        <v>-1.8199331063912583E-2</v>
      </c>
      <c r="I411" s="56"/>
      <c r="J411" s="5"/>
      <c r="K411" s="60"/>
    </row>
    <row r="412" spans="1:11" s="57" customFormat="1" ht="10.5" customHeight="1" x14ac:dyDescent="0.2">
      <c r="A412" s="6"/>
      <c r="B412" s="575" t="s">
        <v>461</v>
      </c>
      <c r="C412" s="306"/>
      <c r="D412" s="306"/>
      <c r="E412" s="306"/>
      <c r="F412" s="307"/>
      <c r="G412" s="307"/>
      <c r="H412" s="182"/>
      <c r="I412" s="56"/>
      <c r="J412" s="5"/>
      <c r="K412" s="60"/>
    </row>
    <row r="413" spans="1:11" s="57" customFormat="1" ht="10.5" customHeight="1" x14ac:dyDescent="0.2">
      <c r="A413" s="6"/>
      <c r="B413" s="575" t="s">
        <v>465</v>
      </c>
      <c r="C413" s="306"/>
      <c r="D413" s="306">
        <v>1859.1163200000001</v>
      </c>
      <c r="E413" s="306">
        <v>1859.1163200000001</v>
      </c>
      <c r="F413" s="307"/>
      <c r="G413" s="307"/>
      <c r="H413" s="182"/>
      <c r="I413" s="56"/>
      <c r="J413" s="5"/>
      <c r="K413" s="60"/>
    </row>
    <row r="414" spans="1:11" s="57" customFormat="1" ht="10.5" customHeight="1" x14ac:dyDescent="0.2">
      <c r="A414" s="6"/>
      <c r="B414" s="575" t="s">
        <v>493</v>
      </c>
      <c r="C414" s="306"/>
      <c r="D414" s="306">
        <v>1502.2000000000003</v>
      </c>
      <c r="E414" s="306">
        <v>1502.2000000000003</v>
      </c>
      <c r="F414" s="307"/>
      <c r="G414" s="307">
        <v>129.5</v>
      </c>
      <c r="H414" s="182"/>
      <c r="I414" s="56"/>
      <c r="J414" s="5"/>
      <c r="K414" s="60"/>
    </row>
    <row r="415" spans="1:11" s="60" customFormat="1" ht="10.5" customHeight="1" x14ac:dyDescent="0.2">
      <c r="A415" s="24"/>
      <c r="B415" s="41" t="s">
        <v>150</v>
      </c>
      <c r="C415" s="311">
        <v>135800803.93999764</v>
      </c>
      <c r="D415" s="311">
        <v>144643232.02172455</v>
      </c>
      <c r="E415" s="311">
        <v>280444035.9617222</v>
      </c>
      <c r="F415" s="312">
        <v>29575875.070000079</v>
      </c>
      <c r="G415" s="312">
        <v>1849879.553328</v>
      </c>
      <c r="H415" s="184">
        <v>-0.11348122617809742</v>
      </c>
      <c r="I415" s="59"/>
      <c r="J415" s="5"/>
      <c r="K415" s="209" t="b">
        <f>IF(ABS(E415-SUM(E404:E414))&lt;0.001,TRUE,FALSE)</f>
        <v>1</v>
      </c>
    </row>
    <row r="416" spans="1:11" s="60" customFormat="1" ht="9" x14ac:dyDescent="0.15">
      <c r="A416" s="24"/>
      <c r="B416" s="265" t="s">
        <v>238</v>
      </c>
      <c r="C416" s="265"/>
      <c r="D416" s="265"/>
      <c r="E416" s="265"/>
      <c r="F416" s="265"/>
      <c r="G416" s="265"/>
      <c r="H416" s="265"/>
      <c r="I416" s="59"/>
    </row>
    <row r="417" spans="1:11" s="60" customFormat="1" ht="10.5" customHeight="1" x14ac:dyDescent="0.15">
      <c r="A417" s="24"/>
      <c r="B417" s="265" t="s">
        <v>249</v>
      </c>
      <c r="C417" s="265"/>
      <c r="D417" s="265"/>
      <c r="E417" s="265"/>
      <c r="F417" s="265"/>
      <c r="G417" s="265"/>
      <c r="H417" s="265"/>
      <c r="I417" s="59"/>
    </row>
    <row r="418" spans="1:11" s="60" customFormat="1" ht="10.5" customHeight="1" x14ac:dyDescent="0.15">
      <c r="A418" s="24"/>
      <c r="B418" s="265" t="s">
        <v>251</v>
      </c>
      <c r="C418" s="265"/>
      <c r="D418" s="265"/>
      <c r="E418" s="265"/>
      <c r="F418" s="265"/>
      <c r="G418" s="265"/>
      <c r="H418" s="265"/>
      <c r="I418" s="59"/>
    </row>
    <row r="419" spans="1:11" s="60" customFormat="1" ht="10.5" customHeight="1" x14ac:dyDescent="0.2">
      <c r="A419" s="24"/>
      <c r="B419" s="265" t="s">
        <v>376</v>
      </c>
      <c r="C419" s="210"/>
      <c r="D419" s="210"/>
      <c r="E419" s="210"/>
      <c r="F419" s="210"/>
      <c r="G419" s="210"/>
      <c r="H419" s="211"/>
      <c r="I419" s="59"/>
      <c r="K419" s="5"/>
    </row>
    <row r="420" spans="1:11" s="60" customFormat="1" ht="10.5" customHeight="1" x14ac:dyDescent="0.2">
      <c r="A420" s="24"/>
      <c r="B420" s="265" t="s">
        <v>431</v>
      </c>
      <c r="C420" s="210"/>
      <c r="D420" s="210"/>
      <c r="E420" s="210"/>
      <c r="F420" s="210"/>
      <c r="G420" s="210"/>
      <c r="H420" s="211"/>
      <c r="I420" s="59"/>
      <c r="K420" s="5"/>
    </row>
    <row r="421" spans="1:11" ht="15" customHeight="1" x14ac:dyDescent="0.25">
      <c r="B421" s="7" t="s">
        <v>288</v>
      </c>
      <c r="C421" s="8"/>
      <c r="D421" s="8"/>
      <c r="E421" s="8"/>
      <c r="F421" s="8"/>
      <c r="G421" s="8"/>
      <c r="H421" s="8"/>
      <c r="I421" s="8"/>
    </row>
    <row r="422" spans="1:11" x14ac:dyDescent="0.2">
      <c r="B422" s="9"/>
      <c r="C422" s="10" t="str">
        <f>$C$3</f>
        <v>PERIODE DU 1.1 AU 31.1.2024</v>
      </c>
      <c r="D422" s="11"/>
    </row>
    <row r="423" spans="1:11" ht="19.5" customHeight="1" x14ac:dyDescent="0.2">
      <c r="B423" s="12" t="str">
        <f>B305</f>
        <v xml:space="preserve">             I - ASSURANCE MALADIE : DÉPENSES en milliers d'euros</v>
      </c>
      <c r="C423" s="13"/>
      <c r="D423" s="13"/>
      <c r="E423" s="13"/>
      <c r="F423" s="13"/>
      <c r="G423" s="13"/>
      <c r="H423" s="14"/>
      <c r="I423" s="15"/>
    </row>
    <row r="424" spans="1:11" ht="13.5" customHeight="1" x14ac:dyDescent="0.2">
      <c r="B424" s="16" t="s">
        <v>7</v>
      </c>
      <c r="C424" s="17" t="s">
        <v>1</v>
      </c>
      <c r="D424" s="17" t="s">
        <v>2</v>
      </c>
      <c r="E424" s="17" t="s">
        <v>6</v>
      </c>
      <c r="F424" s="219" t="s">
        <v>242</v>
      </c>
      <c r="G424" s="219" t="s">
        <v>237</v>
      </c>
      <c r="H424" s="19" t="str">
        <f>$H$5</f>
        <v>PCAP</v>
      </c>
      <c r="I424" s="23"/>
      <c r="K424" s="57"/>
    </row>
    <row r="425" spans="1:11" ht="10.5" customHeight="1" x14ac:dyDescent="0.2">
      <c r="B425" s="21"/>
      <c r="C425" s="44" t="s">
        <v>5</v>
      </c>
      <c r="D425" s="44" t="s">
        <v>5</v>
      </c>
      <c r="E425" s="44"/>
      <c r="F425" s="220"/>
      <c r="G425" s="220" t="s">
        <v>239</v>
      </c>
      <c r="H425" s="22" t="str">
        <f>$H$6</f>
        <v>en %</v>
      </c>
      <c r="I425" s="23"/>
      <c r="K425" s="60"/>
    </row>
    <row r="426" spans="1:11" s="57" customFormat="1" ht="12" customHeight="1" x14ac:dyDescent="0.2">
      <c r="A426" s="6"/>
      <c r="B426" s="31" t="s">
        <v>152</v>
      </c>
      <c r="C426" s="55"/>
      <c r="D426" s="55"/>
      <c r="E426" s="55"/>
      <c r="F426" s="225"/>
      <c r="G426" s="225"/>
      <c r="H426" s="182"/>
      <c r="I426" s="56"/>
    </row>
    <row r="427" spans="1:11" s="60" customFormat="1" ht="14.25" customHeight="1" x14ac:dyDescent="0.2">
      <c r="A427" s="24"/>
      <c r="B427" s="16" t="s">
        <v>12</v>
      </c>
      <c r="C427" s="306"/>
      <c r="D427" s="306">
        <v>1749223983.8200781</v>
      </c>
      <c r="E427" s="306">
        <v>1749223983.8200781</v>
      </c>
      <c r="F427" s="306">
        <v>2578544.27</v>
      </c>
      <c r="G427" s="306">
        <v>8793176.7200000044</v>
      </c>
      <c r="H427" s="182">
        <v>0.1048199724390908</v>
      </c>
      <c r="I427" s="59"/>
      <c r="K427" s="57"/>
    </row>
    <row r="428" spans="1:11" s="57" customFormat="1" ht="10.5" customHeight="1" x14ac:dyDescent="0.2">
      <c r="A428" s="6"/>
      <c r="B428" s="16" t="s">
        <v>10</v>
      </c>
      <c r="C428" s="306">
        <v>424277238.8899672</v>
      </c>
      <c r="D428" s="306"/>
      <c r="E428" s="306">
        <v>424277238.8899672</v>
      </c>
      <c r="F428" s="307">
        <v>8975.269999999995</v>
      </c>
      <c r="G428" s="307">
        <v>2449312.3600000092</v>
      </c>
      <c r="H428" s="182">
        <v>5.9900827080212826E-2</v>
      </c>
      <c r="I428" s="56"/>
      <c r="J428" s="5"/>
    </row>
    <row r="429" spans="1:11" s="57" customFormat="1" ht="10.5" customHeight="1" x14ac:dyDescent="0.2">
      <c r="A429" s="6"/>
      <c r="B429" s="16" t="s">
        <v>9</v>
      </c>
      <c r="C429" s="306">
        <v>16698.05000000001</v>
      </c>
      <c r="D429" s="306"/>
      <c r="E429" s="306">
        <v>16698.05000000001</v>
      </c>
      <c r="F429" s="307"/>
      <c r="G429" s="307">
        <v>40.65</v>
      </c>
      <c r="H429" s="182"/>
      <c r="I429" s="56"/>
      <c r="J429" s="5"/>
    </row>
    <row r="430" spans="1:11" s="57" customFormat="1" ht="10.5" customHeight="1" x14ac:dyDescent="0.2">
      <c r="A430" s="6"/>
      <c r="B430" s="16" t="s">
        <v>299</v>
      </c>
      <c r="C430" s="306">
        <v>40415698.400000162</v>
      </c>
      <c r="D430" s="306"/>
      <c r="E430" s="306">
        <v>40415698.400000162</v>
      </c>
      <c r="F430" s="307"/>
      <c r="G430" s="307">
        <v>140835.21000000054</v>
      </c>
      <c r="H430" s="182">
        <v>5.9999685249934043E-2</v>
      </c>
      <c r="I430" s="56"/>
      <c r="J430" s="5"/>
    </row>
    <row r="431" spans="1:11" s="57" customFormat="1" ht="10.5" customHeight="1" x14ac:dyDescent="0.2">
      <c r="A431" s="6"/>
      <c r="B431" s="16" t="s">
        <v>11</v>
      </c>
      <c r="C431" s="306">
        <v>232098.57999999975</v>
      </c>
      <c r="D431" s="306"/>
      <c r="E431" s="306">
        <v>232098.57999999975</v>
      </c>
      <c r="F431" s="307"/>
      <c r="G431" s="307">
        <v>226910.14999999976</v>
      </c>
      <c r="H431" s="182">
        <v>0.13021285870660537</v>
      </c>
      <c r="I431" s="56"/>
      <c r="J431" s="5"/>
      <c r="K431" s="60"/>
    </row>
    <row r="432" spans="1:11" s="57" customFormat="1" ht="10.5" customHeight="1" x14ac:dyDescent="0.2">
      <c r="A432" s="6"/>
      <c r="B432" s="16" t="s">
        <v>75</v>
      </c>
      <c r="C432" s="306">
        <v>6289457.5100000026</v>
      </c>
      <c r="D432" s="306"/>
      <c r="E432" s="306">
        <v>6289457.5100000026</v>
      </c>
      <c r="F432" s="307"/>
      <c r="G432" s="307">
        <v>34812.359999999862</v>
      </c>
      <c r="H432" s="182">
        <v>0.10302592333622362</v>
      </c>
      <c r="I432" s="56"/>
      <c r="J432" s="5"/>
      <c r="K432" s="60"/>
    </row>
    <row r="433" spans="1:11" s="60" customFormat="1" ht="10.5" customHeight="1" x14ac:dyDescent="0.2">
      <c r="A433" s="24"/>
      <c r="B433" s="16" t="s">
        <v>85</v>
      </c>
      <c r="C433" s="306">
        <v>965401.77000000223</v>
      </c>
      <c r="D433" s="306">
        <v>185277101.07000065</v>
      </c>
      <c r="E433" s="306">
        <v>186242502.84000063</v>
      </c>
      <c r="F433" s="313">
        <v>186242502.84000063</v>
      </c>
      <c r="G433" s="313">
        <v>803122.89000000025</v>
      </c>
      <c r="H433" s="185">
        <v>-5.2196952405141772E-2</v>
      </c>
      <c r="I433" s="59"/>
      <c r="J433" s="5"/>
      <c r="K433" s="57"/>
    </row>
    <row r="434" spans="1:11" s="60" customFormat="1" x14ac:dyDescent="0.2">
      <c r="A434" s="24"/>
      <c r="B434" s="37" t="s">
        <v>25</v>
      </c>
      <c r="C434" s="306">
        <v>3308742.049999861</v>
      </c>
      <c r="D434" s="306">
        <v>34.92</v>
      </c>
      <c r="E434" s="306">
        <v>3308776.969999861</v>
      </c>
      <c r="F434" s="313">
        <v>272.69000000000005</v>
      </c>
      <c r="G434" s="313">
        <v>13922.429999999986</v>
      </c>
      <c r="H434" s="185">
        <v>4.4238945316499301E-3</v>
      </c>
      <c r="I434" s="59"/>
      <c r="J434" s="5"/>
      <c r="K434" s="57"/>
    </row>
    <row r="435" spans="1:11" s="57" customFormat="1" x14ac:dyDescent="0.2">
      <c r="A435" s="6"/>
      <c r="B435" s="37" t="s">
        <v>48</v>
      </c>
      <c r="C435" s="306"/>
      <c r="D435" s="306">
        <v>686375.80479000323</v>
      </c>
      <c r="E435" s="306">
        <v>686375.80479000323</v>
      </c>
      <c r="F435" s="313">
        <v>316.74203000000006</v>
      </c>
      <c r="G435" s="313">
        <v>2286.0873100000003</v>
      </c>
      <c r="H435" s="185">
        <v>0.20889804371991261</v>
      </c>
      <c r="I435" s="56"/>
      <c r="J435" s="5"/>
    </row>
    <row r="436" spans="1:11" s="57" customFormat="1" ht="10.5" customHeight="1" x14ac:dyDescent="0.2">
      <c r="A436" s="6"/>
      <c r="B436" s="37" t="s">
        <v>355</v>
      </c>
      <c r="C436" s="306">
        <v>18527.32</v>
      </c>
      <c r="D436" s="306">
        <v>226323.55131399992</v>
      </c>
      <c r="E436" s="306">
        <v>244850.87131399993</v>
      </c>
      <c r="F436" s="307"/>
      <c r="G436" s="307">
        <v>1642.1699999999996</v>
      </c>
      <c r="H436" s="182"/>
      <c r="I436" s="66"/>
      <c r="J436" s="5"/>
    </row>
    <row r="437" spans="1:11" s="57" customFormat="1" ht="10.5" customHeight="1" x14ac:dyDescent="0.2">
      <c r="A437" s="6"/>
      <c r="B437" s="37" t="s">
        <v>79</v>
      </c>
      <c r="C437" s="306"/>
      <c r="D437" s="306">
        <v>10664028.190000026</v>
      </c>
      <c r="E437" s="306">
        <v>10664028.190000026</v>
      </c>
      <c r="F437" s="307"/>
      <c r="G437" s="307">
        <v>15409.5</v>
      </c>
      <c r="H437" s="182">
        <v>8.2645064957215686E-2</v>
      </c>
      <c r="I437" s="66"/>
      <c r="J437" s="5"/>
    </row>
    <row r="438" spans="1:11" s="57" customFormat="1" ht="10.5" customHeight="1" x14ac:dyDescent="0.2">
      <c r="A438" s="6"/>
      <c r="B438" s="563" t="s">
        <v>432</v>
      </c>
      <c r="C438" s="314">
        <v>46456196.229997851</v>
      </c>
      <c r="D438" s="306">
        <v>57728834.780000672</v>
      </c>
      <c r="E438" s="306">
        <v>104185031.00999853</v>
      </c>
      <c r="F438" s="313"/>
      <c r="G438" s="313">
        <v>747329.1800000096</v>
      </c>
      <c r="H438" s="185">
        <v>5.5352260441508649E-2</v>
      </c>
      <c r="I438" s="56"/>
      <c r="J438" s="5"/>
      <c r="K438" s="60"/>
    </row>
    <row r="439" spans="1:11" s="57" customFormat="1" ht="10.5" customHeight="1" x14ac:dyDescent="0.2">
      <c r="A439" s="6"/>
      <c r="B439" s="563" t="s">
        <v>440</v>
      </c>
      <c r="C439" s="314">
        <v>1622405.739999953</v>
      </c>
      <c r="D439" s="306">
        <v>964040.77000000083</v>
      </c>
      <c r="E439" s="306">
        <v>2586446.5099999541</v>
      </c>
      <c r="F439" s="313"/>
      <c r="G439" s="313">
        <v>13722.799999999996</v>
      </c>
      <c r="H439" s="185">
        <v>0.54733878965844651</v>
      </c>
      <c r="I439" s="56"/>
      <c r="J439" s="5"/>
    </row>
    <row r="440" spans="1:11" s="57" customFormat="1" ht="10.5" customHeight="1" x14ac:dyDescent="0.2">
      <c r="A440" s="6"/>
      <c r="B440" s="574" t="s">
        <v>457</v>
      </c>
      <c r="C440" s="314"/>
      <c r="D440" s="306"/>
      <c r="E440" s="306"/>
      <c r="F440" s="313"/>
      <c r="G440" s="313"/>
      <c r="H440" s="185"/>
      <c r="I440" s="56"/>
      <c r="J440" s="5"/>
    </row>
    <row r="441" spans="1:11" s="57" customFormat="1" ht="10.5" customHeight="1" x14ac:dyDescent="0.2">
      <c r="A441" s="6"/>
      <c r="B441" s="574" t="s">
        <v>476</v>
      </c>
      <c r="C441" s="314">
        <v>8725247.1699998248</v>
      </c>
      <c r="D441" s="306">
        <v>11271002.58000011</v>
      </c>
      <c r="E441" s="306">
        <v>19996249.749999933</v>
      </c>
      <c r="F441" s="313"/>
      <c r="G441" s="313">
        <v>65764.14999999998</v>
      </c>
      <c r="H441" s="185">
        <v>-0.48245834810952404</v>
      </c>
      <c r="I441" s="56"/>
      <c r="J441" s="5"/>
    </row>
    <row r="442" spans="1:11" s="57" customFormat="1" ht="10.5" customHeight="1" x14ac:dyDescent="0.2">
      <c r="A442" s="6"/>
      <c r="B442" s="574" t="s">
        <v>495</v>
      </c>
      <c r="C442" s="314"/>
      <c r="D442" s="306">
        <v>1045494.4608200002</v>
      </c>
      <c r="E442" s="306">
        <v>1045494.4608200002</v>
      </c>
      <c r="F442" s="313"/>
      <c r="G442" s="313"/>
      <c r="H442" s="185"/>
      <c r="I442" s="56"/>
      <c r="J442" s="5"/>
    </row>
    <row r="443" spans="1:11" s="60" customFormat="1" ht="10.5" customHeight="1" x14ac:dyDescent="0.2">
      <c r="A443" s="24"/>
      <c r="B443" s="563" t="s">
        <v>445</v>
      </c>
      <c r="C443" s="314"/>
      <c r="D443" s="306">
        <v>31526.249999998519</v>
      </c>
      <c r="E443" s="306">
        <v>31526.249999998519</v>
      </c>
      <c r="F443" s="313"/>
      <c r="G443" s="313">
        <v>100.91999999999987</v>
      </c>
      <c r="H443" s="185">
        <v>-5.8649278638119862E-3</v>
      </c>
      <c r="I443" s="56"/>
      <c r="J443" s="5"/>
      <c r="K443" s="57"/>
    </row>
    <row r="444" spans="1:11" s="57" customFormat="1" ht="12.75" customHeight="1" x14ac:dyDescent="0.2">
      <c r="A444" s="6"/>
      <c r="B444" s="16" t="s">
        <v>280</v>
      </c>
      <c r="C444" s="310"/>
      <c r="D444" s="306">
        <v>-77950900.660001561</v>
      </c>
      <c r="E444" s="306">
        <v>-77950900.660001561</v>
      </c>
      <c r="F444" s="313"/>
      <c r="G444" s="313">
        <v>-435290.22999999876</v>
      </c>
      <c r="H444" s="185">
        <v>3.1694122445479422E-2</v>
      </c>
      <c r="I444" s="59"/>
      <c r="J444" s="5"/>
    </row>
    <row r="445" spans="1:11" s="57" customFormat="1" ht="10.5" customHeight="1" x14ac:dyDescent="0.2">
      <c r="A445" s="6"/>
      <c r="B445" s="29" t="s">
        <v>156</v>
      </c>
      <c r="C445" s="308">
        <v>532327711.70996481</v>
      </c>
      <c r="D445" s="308">
        <v>1939167845.5370018</v>
      </c>
      <c r="E445" s="308">
        <v>2471495557.2469668</v>
      </c>
      <c r="F445" s="315">
        <v>188830611.81203061</v>
      </c>
      <c r="G445" s="315">
        <v>12873097.347310022</v>
      </c>
      <c r="H445" s="186">
        <v>7.3947961151116459E-2</v>
      </c>
      <c r="I445" s="56"/>
      <c r="K445" s="209" t="b">
        <f>IF(ABS(E445-SUM(E427:E444))&lt;0.001,TRUE,FALSE)</f>
        <v>1</v>
      </c>
    </row>
    <row r="446" spans="1:11" s="60" customFormat="1" ht="15" customHeight="1" x14ac:dyDescent="0.2">
      <c r="A446" s="24"/>
      <c r="B446" s="29" t="s">
        <v>153</v>
      </c>
      <c r="C446" s="308"/>
      <c r="D446" s="308">
        <v>43309.79</v>
      </c>
      <c r="E446" s="308">
        <v>43309.79</v>
      </c>
      <c r="F446" s="315"/>
      <c r="G446" s="315"/>
      <c r="H446" s="186">
        <v>1.5610365795033943E-2</v>
      </c>
      <c r="I446" s="56"/>
      <c r="J446" s="5"/>
      <c r="K446" s="5"/>
    </row>
    <row r="447" spans="1:11" ht="17.25" customHeight="1" x14ac:dyDescent="0.2">
      <c r="A447" s="2"/>
      <c r="B447" s="31" t="s">
        <v>154</v>
      </c>
      <c r="C447" s="308"/>
      <c r="D447" s="308"/>
      <c r="E447" s="308"/>
      <c r="F447" s="315"/>
      <c r="G447" s="315"/>
      <c r="H447" s="186"/>
      <c r="I447" s="59"/>
      <c r="J447" s="60"/>
    </row>
    <row r="448" spans="1:11" ht="10.5" customHeight="1" x14ac:dyDescent="0.2">
      <c r="A448" s="2"/>
      <c r="B448" s="272" t="s">
        <v>268</v>
      </c>
      <c r="C448" s="316"/>
      <c r="D448" s="306"/>
      <c r="E448" s="306"/>
      <c r="F448" s="313"/>
      <c r="G448" s="313"/>
      <c r="H448" s="185"/>
      <c r="I448" s="69"/>
    </row>
    <row r="449" spans="1:11" ht="21" customHeight="1" x14ac:dyDescent="0.2">
      <c r="A449" s="2"/>
      <c r="B449" s="67" t="s">
        <v>267</v>
      </c>
      <c r="C449" s="317">
        <v>116762816.62999924</v>
      </c>
      <c r="D449" s="317">
        <v>407447032.2999866</v>
      </c>
      <c r="E449" s="317">
        <v>524209848.92998576</v>
      </c>
      <c r="F449" s="318"/>
      <c r="G449" s="318">
        <v>2831028.0900000031</v>
      </c>
      <c r="H449" s="281">
        <v>6.1884996243052104E-2</v>
      </c>
      <c r="I449" s="69"/>
    </row>
    <row r="450" spans="1:11" ht="11.25" customHeight="1" x14ac:dyDescent="0.2">
      <c r="A450" s="2"/>
      <c r="B450" s="272" t="s">
        <v>266</v>
      </c>
      <c r="C450" s="317"/>
      <c r="D450" s="317"/>
      <c r="E450" s="317"/>
      <c r="F450" s="318"/>
      <c r="G450" s="318"/>
      <c r="H450" s="281"/>
      <c r="I450" s="69"/>
      <c r="K450" s="28"/>
    </row>
    <row r="451" spans="1:11" s="28" customFormat="1" ht="10.5" customHeight="1" x14ac:dyDescent="0.2">
      <c r="A451" s="54"/>
      <c r="B451" s="67" t="s">
        <v>257</v>
      </c>
      <c r="C451" s="317">
        <v>35179403.190001428</v>
      </c>
      <c r="D451" s="317">
        <v>14325772.230000053</v>
      </c>
      <c r="E451" s="317">
        <v>49505175.420001477</v>
      </c>
      <c r="F451" s="318"/>
      <c r="G451" s="318">
        <v>269634.24000000046</v>
      </c>
      <c r="H451" s="281">
        <v>1.5638781729496731E-2</v>
      </c>
      <c r="I451" s="69"/>
      <c r="J451" s="5"/>
      <c r="K451" s="5"/>
    </row>
    <row r="452" spans="1:11" ht="10.5" customHeight="1" x14ac:dyDescent="0.2">
      <c r="A452" s="2"/>
      <c r="B452" s="16" t="s">
        <v>258</v>
      </c>
      <c r="C452" s="317">
        <v>6011152.869999391</v>
      </c>
      <c r="D452" s="317">
        <v>1667648.6200000849</v>
      </c>
      <c r="E452" s="317">
        <v>7678801.4899994759</v>
      </c>
      <c r="F452" s="318"/>
      <c r="G452" s="318">
        <v>24418.450000000063</v>
      </c>
      <c r="H452" s="281">
        <v>0.1868487982251128</v>
      </c>
      <c r="I452" s="70"/>
    </row>
    <row r="453" spans="1:11" ht="10.5" customHeight="1" x14ac:dyDescent="0.2">
      <c r="A453" s="2"/>
      <c r="B453" s="67" t="s">
        <v>259</v>
      </c>
      <c r="C453" s="317">
        <v>25288607.330000058</v>
      </c>
      <c r="D453" s="317">
        <v>7190290.7599997092</v>
      </c>
      <c r="E453" s="317">
        <v>32478898.089999765</v>
      </c>
      <c r="F453" s="318"/>
      <c r="G453" s="318">
        <v>152285.90000000005</v>
      </c>
      <c r="H453" s="281">
        <v>-1.6009963792156023E-2</v>
      </c>
      <c r="I453" s="69"/>
    </row>
    <row r="454" spans="1:11" ht="10.5" customHeight="1" x14ac:dyDescent="0.2">
      <c r="A454" s="2"/>
      <c r="B454" s="67" t="s">
        <v>260</v>
      </c>
      <c r="C454" s="317">
        <v>787799.70000000682</v>
      </c>
      <c r="D454" s="317">
        <v>1828273.3899999945</v>
      </c>
      <c r="E454" s="317">
        <v>2616073.0900000012</v>
      </c>
      <c r="F454" s="318"/>
      <c r="G454" s="318">
        <v>11452.86</v>
      </c>
      <c r="H454" s="281">
        <v>6.1234820121261579E-2</v>
      </c>
      <c r="I454" s="69"/>
    </row>
    <row r="455" spans="1:11" ht="10.5" customHeight="1" x14ac:dyDescent="0.2">
      <c r="A455" s="2"/>
      <c r="B455" s="67" t="s">
        <v>261</v>
      </c>
      <c r="C455" s="317"/>
      <c r="D455" s="317">
        <v>1190233.2400000007</v>
      </c>
      <c r="E455" s="317">
        <v>1190233.2400000007</v>
      </c>
      <c r="F455" s="318"/>
      <c r="G455" s="318">
        <v>5209.2000000000007</v>
      </c>
      <c r="H455" s="281">
        <v>-3.582676000000562E-2</v>
      </c>
      <c r="I455" s="69"/>
    </row>
    <row r="456" spans="1:11" ht="10.5" customHeight="1" x14ac:dyDescent="0.2">
      <c r="A456" s="2"/>
      <c r="B456" s="67" t="s">
        <v>262</v>
      </c>
      <c r="C456" s="317">
        <v>742778.849999998</v>
      </c>
      <c r="D456" s="317">
        <v>6163297.6900000153</v>
      </c>
      <c r="E456" s="317">
        <v>6906076.5400000131</v>
      </c>
      <c r="F456" s="318"/>
      <c r="G456" s="318">
        <v>26429.89</v>
      </c>
      <c r="H456" s="281">
        <v>-9.1912404673131221E-3</v>
      </c>
      <c r="I456" s="69"/>
    </row>
    <row r="457" spans="1:11" ht="10.5" customHeight="1" x14ac:dyDescent="0.2">
      <c r="A457" s="2"/>
      <c r="B457" s="67" t="s">
        <v>264</v>
      </c>
      <c r="C457" s="317"/>
      <c r="D457" s="317">
        <v>26592588.969999801</v>
      </c>
      <c r="E457" s="317">
        <v>26592588.969999801</v>
      </c>
      <c r="F457" s="318"/>
      <c r="G457" s="318">
        <v>78145.909999999989</v>
      </c>
      <c r="H457" s="281">
        <v>3.0072564312807026E-2</v>
      </c>
      <c r="I457" s="71"/>
    </row>
    <row r="458" spans="1:11" ht="18.75" customHeight="1" x14ac:dyDescent="0.2">
      <c r="A458" s="2"/>
      <c r="B458" s="67" t="s">
        <v>263</v>
      </c>
      <c r="C458" s="317"/>
      <c r="D458" s="317"/>
      <c r="E458" s="317"/>
      <c r="F458" s="318"/>
      <c r="G458" s="318"/>
      <c r="H458" s="281"/>
      <c r="I458" s="69"/>
    </row>
    <row r="459" spans="1:11" ht="10.5" customHeight="1" x14ac:dyDescent="0.2">
      <c r="A459" s="2"/>
      <c r="B459" s="29" t="s">
        <v>265</v>
      </c>
      <c r="C459" s="317"/>
      <c r="D459" s="317"/>
      <c r="E459" s="317"/>
      <c r="F459" s="318"/>
      <c r="G459" s="318"/>
      <c r="H459" s="281"/>
      <c r="I459" s="69"/>
    </row>
    <row r="460" spans="1:11" ht="10.5" customHeight="1" x14ac:dyDescent="0.2">
      <c r="A460" s="2"/>
      <c r="B460" s="16" t="s">
        <v>269</v>
      </c>
      <c r="C460" s="317">
        <v>57811.960000000108</v>
      </c>
      <c r="D460" s="317">
        <v>202282.14999999982</v>
      </c>
      <c r="E460" s="317">
        <v>260094.10999999993</v>
      </c>
      <c r="F460" s="318"/>
      <c r="G460" s="318">
        <v>1117.19</v>
      </c>
      <c r="H460" s="281">
        <v>-8.2451194188062238E-2</v>
      </c>
      <c r="I460" s="69"/>
    </row>
    <row r="461" spans="1:11" ht="10.5" customHeight="1" x14ac:dyDescent="0.2">
      <c r="A461" s="2"/>
      <c r="B461" s="16" t="s">
        <v>270</v>
      </c>
      <c r="C461" s="317"/>
      <c r="D461" s="317"/>
      <c r="E461" s="317"/>
      <c r="F461" s="318"/>
      <c r="G461" s="318"/>
      <c r="H461" s="281"/>
      <c r="I461" s="69"/>
    </row>
    <row r="462" spans="1:11" ht="10.5" customHeight="1" x14ac:dyDescent="0.2">
      <c r="A462" s="2"/>
      <c r="B462" s="29" t="s">
        <v>271</v>
      </c>
      <c r="C462" s="317"/>
      <c r="D462" s="317"/>
      <c r="E462" s="317"/>
      <c r="F462" s="318"/>
      <c r="G462" s="318"/>
      <c r="H462" s="281"/>
      <c r="I462" s="69"/>
    </row>
    <row r="463" spans="1:11" ht="10.5" customHeight="1" x14ac:dyDescent="0.2">
      <c r="A463" s="2"/>
      <c r="B463" s="16" t="s">
        <v>272</v>
      </c>
      <c r="C463" s="317"/>
      <c r="D463" s="317">
        <v>11123220.860000055</v>
      </c>
      <c r="E463" s="317">
        <v>11123220.860000055</v>
      </c>
      <c r="F463" s="318"/>
      <c r="G463" s="318">
        <v>43913.870000000032</v>
      </c>
      <c r="H463" s="281">
        <v>-4.4989669123513876E-2</v>
      </c>
      <c r="I463" s="69"/>
    </row>
    <row r="464" spans="1:11" ht="10.5" customHeight="1" x14ac:dyDescent="0.2">
      <c r="A464" s="2"/>
      <c r="B464" s="574" t="s">
        <v>458</v>
      </c>
      <c r="C464" s="317"/>
      <c r="D464" s="317"/>
      <c r="E464" s="317"/>
      <c r="F464" s="318"/>
      <c r="G464" s="318"/>
      <c r="H464" s="281"/>
      <c r="I464" s="69"/>
    </row>
    <row r="465" spans="1:12" ht="14.25" customHeight="1" x14ac:dyDescent="0.2">
      <c r="A465" s="2"/>
      <c r="B465" s="16" t="s">
        <v>86</v>
      </c>
      <c r="C465" s="317"/>
      <c r="D465" s="317">
        <v>255363.66999999958</v>
      </c>
      <c r="E465" s="317">
        <v>255363.66999999958</v>
      </c>
      <c r="F465" s="318"/>
      <c r="G465" s="318">
        <v>228.89</v>
      </c>
      <c r="H465" s="281">
        <v>0.30253275629485699</v>
      </c>
      <c r="I465" s="71"/>
      <c r="L465" s="28"/>
    </row>
    <row r="466" spans="1:12" s="28" customFormat="1" ht="10.5" customHeight="1" x14ac:dyDescent="0.2">
      <c r="A466" s="54"/>
      <c r="B466" s="29" t="s">
        <v>155</v>
      </c>
      <c r="C466" s="308">
        <v>184830370.53000012</v>
      </c>
      <c r="D466" s="308">
        <v>477986003.87998623</v>
      </c>
      <c r="E466" s="308">
        <v>662816374.40998638</v>
      </c>
      <c r="F466" s="315"/>
      <c r="G466" s="315">
        <v>3443864.4900000039</v>
      </c>
      <c r="H466" s="186">
        <v>5.1267556442982309E-2</v>
      </c>
      <c r="I466" s="70"/>
      <c r="J466" s="5"/>
      <c r="K466" s="209" t="b">
        <f>IF(ABS(E466-SUM(E449,E451:E458,E460:E461,E463:E465))&lt;0.001,TRUE,FALSE)</f>
        <v>1</v>
      </c>
      <c r="L466" s="5"/>
    </row>
    <row r="467" spans="1:12" ht="13.5" customHeight="1" x14ac:dyDescent="0.2">
      <c r="A467" s="2"/>
      <c r="B467" s="29" t="s">
        <v>354</v>
      </c>
      <c r="C467" s="308"/>
      <c r="D467" s="308"/>
      <c r="E467" s="308"/>
      <c r="F467" s="315"/>
      <c r="G467" s="315"/>
      <c r="H467" s="186"/>
      <c r="I467" s="69"/>
      <c r="L467" s="28"/>
    </row>
    <row r="468" spans="1:12" s="28" customFormat="1" ht="13.5" hidden="1" customHeight="1" x14ac:dyDescent="0.2">
      <c r="A468" s="54"/>
      <c r="B468" s="52"/>
      <c r="C468" s="308"/>
      <c r="D468" s="308"/>
      <c r="E468" s="308"/>
      <c r="F468" s="315"/>
      <c r="G468" s="315"/>
      <c r="H468" s="186"/>
      <c r="I468" s="70"/>
      <c r="K468" s="5"/>
      <c r="L468" s="5"/>
    </row>
    <row r="469" spans="1:12" s="28" customFormat="1" ht="13.5" customHeight="1" x14ac:dyDescent="0.2">
      <c r="A469" s="54"/>
      <c r="B469" s="273" t="s">
        <v>43</v>
      </c>
      <c r="C469" s="308">
        <v>264948.24000000011</v>
      </c>
      <c r="D469" s="308">
        <v>217303.85999999993</v>
      </c>
      <c r="E469" s="308">
        <v>482252.10000000003</v>
      </c>
      <c r="F469" s="315"/>
      <c r="G469" s="315">
        <v>39652.350000000006</v>
      </c>
      <c r="H469" s="186">
        <v>-0.39137552394482911</v>
      </c>
      <c r="I469" s="70"/>
      <c r="K469" s="5"/>
      <c r="L469" s="5"/>
    </row>
    <row r="470" spans="1:12" ht="13.5" customHeight="1" x14ac:dyDescent="0.2">
      <c r="A470" s="2"/>
      <c r="B470" s="74" t="s">
        <v>162</v>
      </c>
      <c r="C470" s="308"/>
      <c r="D470" s="308"/>
      <c r="E470" s="308"/>
      <c r="F470" s="315"/>
      <c r="G470" s="315"/>
      <c r="H470" s="186"/>
      <c r="I470" s="69"/>
      <c r="K470" s="28"/>
    </row>
    <row r="471" spans="1:12" ht="19.5" customHeight="1" x14ac:dyDescent="0.2">
      <c r="A471" s="2"/>
      <c r="B471" s="37" t="s">
        <v>20</v>
      </c>
      <c r="C471" s="306">
        <v>-1412.23</v>
      </c>
      <c r="D471" s="306">
        <v>19429.850000000002</v>
      </c>
      <c r="E471" s="306">
        <v>18017.620000000003</v>
      </c>
      <c r="F471" s="313"/>
      <c r="G471" s="313">
        <v>59.5</v>
      </c>
      <c r="H471" s="185"/>
      <c r="I471" s="69"/>
      <c r="L471" s="28"/>
    </row>
    <row r="472" spans="1:12" s="28" customFormat="1" ht="10.5" customHeight="1" x14ac:dyDescent="0.2">
      <c r="A472" s="54"/>
      <c r="B472" s="75" t="s">
        <v>159</v>
      </c>
      <c r="C472" s="306">
        <v>13074050.590000058</v>
      </c>
      <c r="D472" s="306">
        <v>118311231.81349985</v>
      </c>
      <c r="E472" s="306">
        <v>131385282.40349992</v>
      </c>
      <c r="F472" s="313"/>
      <c r="G472" s="313">
        <v>501819.2300000001</v>
      </c>
      <c r="H472" s="185">
        <v>4.219970495090708E-2</v>
      </c>
      <c r="I472" s="70"/>
      <c r="K472" s="5"/>
      <c r="L472" s="5"/>
    </row>
    <row r="473" spans="1:12" ht="10.5" customHeight="1" x14ac:dyDescent="0.2">
      <c r="A473" s="2"/>
      <c r="B473" s="75" t="s">
        <v>26</v>
      </c>
      <c r="C473" s="306">
        <v>3868662.739999997</v>
      </c>
      <c r="D473" s="306">
        <v>64590444.349999964</v>
      </c>
      <c r="E473" s="306">
        <v>68459107.089999959</v>
      </c>
      <c r="F473" s="313"/>
      <c r="G473" s="313">
        <v>382922.42000000022</v>
      </c>
      <c r="H473" s="185">
        <v>6.7835761556976903E-2</v>
      </c>
      <c r="I473" s="69"/>
    </row>
    <row r="474" spans="1:12" ht="10.5" customHeight="1" x14ac:dyDescent="0.2">
      <c r="A474" s="2"/>
      <c r="B474" s="75" t="s">
        <v>27</v>
      </c>
      <c r="C474" s="306">
        <v>12035506.779999953</v>
      </c>
      <c r="D474" s="306">
        <v>207646171.31999978</v>
      </c>
      <c r="E474" s="306">
        <v>219681678.09999973</v>
      </c>
      <c r="F474" s="313"/>
      <c r="G474" s="313">
        <v>1145879.0299999993</v>
      </c>
      <c r="H474" s="185">
        <v>8.1378304967120618E-2</v>
      </c>
      <c r="I474" s="69"/>
    </row>
    <row r="475" spans="1:12" ht="10.5" customHeight="1" x14ac:dyDescent="0.2">
      <c r="A475" s="2"/>
      <c r="B475" s="75" t="s">
        <v>274</v>
      </c>
      <c r="C475" s="306">
        <v>346961.10000000027</v>
      </c>
      <c r="D475" s="306">
        <v>5466236.5400000066</v>
      </c>
      <c r="E475" s="306">
        <v>5813197.6400000071</v>
      </c>
      <c r="F475" s="313"/>
      <c r="G475" s="313">
        <v>42281.24</v>
      </c>
      <c r="H475" s="185">
        <v>5.3237896156992592E-2</v>
      </c>
      <c r="I475" s="69"/>
    </row>
    <row r="476" spans="1:12" ht="10.5" customHeight="1" x14ac:dyDescent="0.2">
      <c r="A476" s="2"/>
      <c r="B476" s="75" t="s">
        <v>273</v>
      </c>
      <c r="C476" s="306">
        <v>585</v>
      </c>
      <c r="D476" s="306">
        <v>14690</v>
      </c>
      <c r="E476" s="306">
        <v>15275</v>
      </c>
      <c r="F476" s="313"/>
      <c r="G476" s="313">
        <v>13182.5</v>
      </c>
      <c r="H476" s="185">
        <v>0.41524555321045331</v>
      </c>
      <c r="I476" s="69"/>
    </row>
    <row r="477" spans="1:12" ht="10.5" customHeight="1" x14ac:dyDescent="0.2">
      <c r="A477" s="2"/>
      <c r="B477" s="75" t="s">
        <v>49</v>
      </c>
      <c r="C477" s="306">
        <v>6221.84</v>
      </c>
      <c r="D477" s="306">
        <v>45738705.273190036</v>
      </c>
      <c r="E477" s="306">
        <v>45744927.113190033</v>
      </c>
      <c r="F477" s="313"/>
      <c r="G477" s="313">
        <v>145520.46000000011</v>
      </c>
      <c r="H477" s="185">
        <v>8.8097893113937564E-2</v>
      </c>
      <c r="I477" s="69"/>
    </row>
    <row r="478" spans="1:12" ht="10.5" customHeight="1" x14ac:dyDescent="0.2">
      <c r="A478" s="2"/>
      <c r="B478" s="37" t="s">
        <v>349</v>
      </c>
      <c r="C478" s="306"/>
      <c r="D478" s="306">
        <v>605023.87598799972</v>
      </c>
      <c r="E478" s="306">
        <v>605023.87598799972</v>
      </c>
      <c r="F478" s="313"/>
      <c r="G478" s="313"/>
      <c r="H478" s="185"/>
      <c r="I478" s="69"/>
    </row>
    <row r="479" spans="1:12" x14ac:dyDescent="0.2">
      <c r="A479" s="2"/>
      <c r="B479" s="574" t="s">
        <v>459</v>
      </c>
      <c r="C479" s="305"/>
      <c r="D479" s="306">
        <v>35831</v>
      </c>
      <c r="E479" s="306">
        <v>35831</v>
      </c>
      <c r="F479" s="313"/>
      <c r="G479" s="313"/>
      <c r="H479" s="185">
        <v>0.10828951438292611</v>
      </c>
      <c r="I479" s="69"/>
    </row>
    <row r="480" spans="1:12" ht="10.5" customHeight="1" x14ac:dyDescent="0.2">
      <c r="A480" s="2"/>
      <c r="B480" s="75" t="s">
        <v>28</v>
      </c>
      <c r="C480" s="305">
        <v>189473.85999999993</v>
      </c>
      <c r="D480" s="306">
        <v>1889923.6499999997</v>
      </c>
      <c r="E480" s="306">
        <v>2079397.5099999995</v>
      </c>
      <c r="F480" s="313"/>
      <c r="G480" s="313">
        <v>2139.2800000000002</v>
      </c>
      <c r="H480" s="185">
        <v>0.11756757219397662</v>
      </c>
      <c r="I480" s="69"/>
    </row>
    <row r="481" spans="1:12" ht="10.5" customHeight="1" x14ac:dyDescent="0.2">
      <c r="A481" s="2"/>
      <c r="B481" s="37" t="s">
        <v>280</v>
      </c>
      <c r="C481" s="306"/>
      <c r="D481" s="306">
        <v>-6911433.7200000063</v>
      </c>
      <c r="E481" s="306">
        <v>-6911433.7200000063</v>
      </c>
      <c r="F481" s="313"/>
      <c r="G481" s="313">
        <v>-31797.25</v>
      </c>
      <c r="H481" s="185">
        <v>7.984286267824281E-2</v>
      </c>
      <c r="I481" s="69"/>
    </row>
    <row r="482" spans="1:12" ht="10.5" customHeight="1" x14ac:dyDescent="0.2">
      <c r="A482" s="2"/>
      <c r="B482" s="35" t="s">
        <v>160</v>
      </c>
      <c r="C482" s="308">
        <v>29520049.680000007</v>
      </c>
      <c r="D482" s="308">
        <v>437406253.95267773</v>
      </c>
      <c r="E482" s="308">
        <v>466926303.63267767</v>
      </c>
      <c r="F482" s="315"/>
      <c r="G482" s="315">
        <v>2202006.4099999997</v>
      </c>
      <c r="H482" s="186">
        <v>6.9551513381088004E-2</v>
      </c>
      <c r="I482" s="69"/>
      <c r="K482" s="209"/>
    </row>
    <row r="483" spans="1:12" ht="16.5" customHeight="1" x14ac:dyDescent="0.2">
      <c r="A483" s="2"/>
      <c r="B483" s="76" t="s">
        <v>33</v>
      </c>
      <c r="C483" s="306"/>
      <c r="D483" s="306">
        <v>5842.29</v>
      </c>
      <c r="E483" s="306">
        <v>5842.29</v>
      </c>
      <c r="F483" s="313"/>
      <c r="G483" s="313"/>
      <c r="H483" s="185"/>
      <c r="I483" s="69"/>
      <c r="K483" s="209" t="b">
        <f>IF(ABS(E482-SUM(E471:E481))&lt;0.001,TRUE,FALSE)</f>
        <v>1</v>
      </c>
      <c r="L483" s="28"/>
    </row>
    <row r="484" spans="1:12" s="28" customFormat="1" ht="14.25" customHeight="1" x14ac:dyDescent="0.2">
      <c r="A484" s="54"/>
      <c r="B484" s="76" t="s">
        <v>383</v>
      </c>
      <c r="C484" s="306"/>
      <c r="D484" s="306">
        <v>253970.62341200002</v>
      </c>
      <c r="E484" s="306">
        <v>253970.62341200002</v>
      </c>
      <c r="F484" s="313"/>
      <c r="G484" s="313"/>
      <c r="H484" s="185">
        <v>-0.39035790283196636</v>
      </c>
      <c r="I484" s="70"/>
      <c r="J484" s="5"/>
      <c r="L484" s="5"/>
    </row>
    <row r="485" spans="1:12" ht="10.5" customHeight="1" x14ac:dyDescent="0.2">
      <c r="A485" s="54"/>
      <c r="B485" s="76" t="s">
        <v>446</v>
      </c>
      <c r="C485" s="306"/>
      <c r="D485" s="306">
        <v>1257411.0309050002</v>
      </c>
      <c r="E485" s="306">
        <v>1257411.0309050002</v>
      </c>
      <c r="F485" s="313"/>
      <c r="G485" s="313"/>
      <c r="H485" s="185">
        <v>-0.54756223710115581</v>
      </c>
      <c r="I485" s="69"/>
    </row>
    <row r="486" spans="1:12" ht="10.5" customHeight="1" x14ac:dyDescent="0.2">
      <c r="A486" s="2"/>
      <c r="B486" s="76" t="s">
        <v>477</v>
      </c>
      <c r="C486" s="306"/>
      <c r="D486" s="306">
        <v>9798599.7760249972</v>
      </c>
      <c r="E486" s="306">
        <v>9798599.7760249972</v>
      </c>
      <c r="F486" s="313"/>
      <c r="G486" s="313">
        <v>17416.050174999986</v>
      </c>
      <c r="H486" s="185">
        <v>-0.57473641805598175</v>
      </c>
      <c r="I486" s="69"/>
    </row>
    <row r="487" spans="1:12" ht="10.5" customHeight="1" x14ac:dyDescent="0.2">
      <c r="A487" s="2"/>
      <c r="B487" s="76" t="s">
        <v>494</v>
      </c>
      <c r="C487" s="306"/>
      <c r="D487" s="306">
        <v>395613.43668000004</v>
      </c>
      <c r="E487" s="306">
        <v>395613.43668000004</v>
      </c>
      <c r="F487" s="313"/>
      <c r="G487" s="313">
        <v>-0.46175000000000005</v>
      </c>
      <c r="H487" s="185"/>
      <c r="I487" s="69"/>
    </row>
    <row r="488" spans="1:12" ht="13.5" customHeight="1" x14ac:dyDescent="0.2">
      <c r="A488" s="2"/>
      <c r="B488" s="76" t="s">
        <v>439</v>
      </c>
      <c r="C488" s="306"/>
      <c r="D488" s="306">
        <v>14275103.970905002</v>
      </c>
      <c r="E488" s="306">
        <v>14275103.970905002</v>
      </c>
      <c r="F488" s="313"/>
      <c r="G488" s="313"/>
      <c r="H488" s="185">
        <v>0.63878940036535781</v>
      </c>
      <c r="I488" s="69"/>
      <c r="L488" s="80"/>
    </row>
    <row r="489" spans="1:12" s="80" customFormat="1" ht="12.75" x14ac:dyDescent="0.2">
      <c r="A489" s="2"/>
      <c r="B489" s="76" t="s">
        <v>492</v>
      </c>
      <c r="C489" s="306"/>
      <c r="D489" s="306">
        <v>108195</v>
      </c>
      <c r="E489" s="306">
        <v>108195</v>
      </c>
      <c r="F489" s="313"/>
      <c r="G489" s="313">
        <v>110</v>
      </c>
      <c r="H489" s="185">
        <v>-0.13582268370607031</v>
      </c>
      <c r="I489" s="79"/>
      <c r="J489" s="5"/>
      <c r="L489" s="164"/>
    </row>
    <row r="490" spans="1:12" s="80" customFormat="1" ht="12.75" x14ac:dyDescent="0.2">
      <c r="A490" s="2"/>
      <c r="B490" s="76" t="s">
        <v>480</v>
      </c>
      <c r="C490" s="306">
        <v>25137</v>
      </c>
      <c r="D490" s="306">
        <v>922093.22000000009</v>
      </c>
      <c r="E490" s="306">
        <v>947230.22000000009</v>
      </c>
      <c r="F490" s="313"/>
      <c r="G490" s="313">
        <v>3835.6</v>
      </c>
      <c r="H490" s="185"/>
      <c r="I490" s="79"/>
      <c r="J490" s="5"/>
      <c r="L490" s="164"/>
    </row>
    <row r="491" spans="1:12" s="80" customFormat="1" ht="12.75" x14ac:dyDescent="0.2">
      <c r="A491" s="2"/>
      <c r="B491" s="76" t="s">
        <v>496</v>
      </c>
      <c r="C491" s="306"/>
      <c r="D491" s="306">
        <v>233683.93847599995</v>
      </c>
      <c r="E491" s="306">
        <v>233683.93847599995</v>
      </c>
      <c r="F491" s="313"/>
      <c r="G491" s="313"/>
      <c r="H491" s="185"/>
      <c r="I491" s="79"/>
      <c r="J491" s="5"/>
      <c r="L491" s="164"/>
    </row>
    <row r="492" spans="1:12" s="80" customFormat="1" ht="12.75" x14ac:dyDescent="0.2">
      <c r="A492" s="2"/>
      <c r="B492" s="73" t="s">
        <v>158</v>
      </c>
      <c r="C492" s="306"/>
      <c r="D492" s="306">
        <v>171461.64999999997</v>
      </c>
      <c r="E492" s="306">
        <v>171461.64999999997</v>
      </c>
      <c r="F492" s="313"/>
      <c r="G492" s="313"/>
      <c r="H492" s="185">
        <v>-4.0463230301550634E-2</v>
      </c>
      <c r="I492" s="79"/>
      <c r="J492" s="5"/>
      <c r="L492" s="164"/>
    </row>
    <row r="493" spans="1:12" ht="18" customHeight="1" x14ac:dyDescent="0.2">
      <c r="A493" s="77"/>
      <c r="B493" s="78" t="s">
        <v>297</v>
      </c>
      <c r="C493" s="308">
        <v>29810134.920000006</v>
      </c>
      <c r="D493" s="308">
        <v>465045532.74908078</v>
      </c>
      <c r="E493" s="308">
        <v>494855667.66908079</v>
      </c>
      <c r="F493" s="315"/>
      <c r="G493" s="315">
        <v>2263019.9484249996</v>
      </c>
      <c r="H493" s="186">
        <v>3.9767562452709404E-2</v>
      </c>
      <c r="I493" s="69"/>
      <c r="K493" s="209" t="b">
        <f>IF(ABS(E493-SUM(E469,E482,E483:E492))&lt;0.001,TRUE,FALSE)</f>
        <v>1</v>
      </c>
    </row>
    <row r="494" spans="1:12" ht="12" customHeight="1" x14ac:dyDescent="0.2">
      <c r="A494" s="2"/>
      <c r="B494" s="76" t="s">
        <v>80</v>
      </c>
      <c r="C494" s="306"/>
      <c r="D494" s="306">
        <v>529315557.42999935</v>
      </c>
      <c r="E494" s="306">
        <v>529315557.42999935</v>
      </c>
      <c r="F494" s="313"/>
      <c r="G494" s="313"/>
      <c r="H494" s="185">
        <v>-2.56261796780064E-2</v>
      </c>
      <c r="I494" s="69"/>
    </row>
    <row r="495" spans="1:12" ht="12" customHeight="1" x14ac:dyDescent="0.2">
      <c r="A495" s="2"/>
      <c r="B495" s="76" t="s">
        <v>81</v>
      </c>
      <c r="C495" s="306"/>
      <c r="D495" s="306">
        <v>386243884.76000136</v>
      </c>
      <c r="E495" s="306">
        <v>386243884.76000136</v>
      </c>
      <c r="F495" s="313"/>
      <c r="G495" s="313"/>
      <c r="H495" s="185">
        <v>0.11379911551702171</v>
      </c>
      <c r="I495" s="69"/>
    </row>
    <row r="496" spans="1:12" ht="12" customHeight="1" x14ac:dyDescent="0.2">
      <c r="A496" s="2"/>
      <c r="B496" s="76" t="s">
        <v>438</v>
      </c>
      <c r="C496" s="306"/>
      <c r="D496" s="306">
        <v>37259238.170000128</v>
      </c>
      <c r="E496" s="306">
        <v>37259238.170000128</v>
      </c>
      <c r="F496" s="313"/>
      <c r="G496" s="313"/>
      <c r="H496" s="185">
        <v>9.5961540844287097E-2</v>
      </c>
      <c r="I496" s="69"/>
    </row>
    <row r="497" spans="1:12" ht="12" customHeight="1" x14ac:dyDescent="0.2">
      <c r="A497" s="2"/>
      <c r="B497" s="76" t="s">
        <v>78</v>
      </c>
      <c r="C497" s="306"/>
      <c r="D497" s="306">
        <v>70756961.710000008</v>
      </c>
      <c r="E497" s="306">
        <v>70756961.710000008</v>
      </c>
      <c r="F497" s="313"/>
      <c r="G497" s="313"/>
      <c r="H497" s="185">
        <v>7.4928955493359206E-2</v>
      </c>
      <c r="I497" s="69"/>
    </row>
    <row r="498" spans="1:12" ht="12" customHeight="1" x14ac:dyDescent="0.2">
      <c r="A498" s="2"/>
      <c r="B498" s="76" t="s">
        <v>76</v>
      </c>
      <c r="C498" s="306"/>
      <c r="D498" s="306">
        <v>341185023.27000052</v>
      </c>
      <c r="E498" s="306">
        <v>341185023.27000052</v>
      </c>
      <c r="F498" s="313"/>
      <c r="G498" s="313"/>
      <c r="H498" s="185">
        <v>0.15288252456022633</v>
      </c>
      <c r="I498" s="69"/>
    </row>
    <row r="499" spans="1:12" ht="12" customHeight="1" x14ac:dyDescent="0.2">
      <c r="A499" s="2"/>
      <c r="B499" s="76" t="s">
        <v>77</v>
      </c>
      <c r="C499" s="306"/>
      <c r="D499" s="306"/>
      <c r="E499" s="306"/>
      <c r="F499" s="313"/>
      <c r="G499" s="313"/>
      <c r="H499" s="185"/>
      <c r="I499" s="69"/>
      <c r="L499" s="28"/>
    </row>
    <row r="500" spans="1:12" s="28" customFormat="1" ht="18.75" customHeight="1" x14ac:dyDescent="0.2">
      <c r="A500" s="2"/>
      <c r="B500" s="83" t="s">
        <v>277</v>
      </c>
      <c r="C500" s="308"/>
      <c r="D500" s="308">
        <v>1364760665.3400011</v>
      </c>
      <c r="E500" s="308">
        <v>1364760665.3400011</v>
      </c>
      <c r="F500" s="315"/>
      <c r="G500" s="315"/>
      <c r="H500" s="186">
        <v>6.1422704872416745E-2</v>
      </c>
      <c r="I500" s="70"/>
      <c r="J500" s="5"/>
      <c r="K500" s="209" t="b">
        <f>IF(ABS(E500-SUM(E494:E499))&lt;0.001,TRUE,FALSE)</f>
        <v>1</v>
      </c>
      <c r="L500" s="5"/>
    </row>
    <row r="501" spans="1:12" ht="10.5" customHeight="1" x14ac:dyDescent="0.2">
      <c r="A501" s="54"/>
      <c r="B501" s="52" t="s">
        <v>157</v>
      </c>
      <c r="C501" s="308">
        <v>1152671008.3999648</v>
      </c>
      <c r="D501" s="308">
        <v>5277423341.7770815</v>
      </c>
      <c r="E501" s="308">
        <v>6430094350.1770458</v>
      </c>
      <c r="F501" s="315">
        <v>188830611.81203061</v>
      </c>
      <c r="G501" s="315">
        <v>24962162.459063023</v>
      </c>
      <c r="H501" s="186">
        <v>5.2039281550927186E-2</v>
      </c>
      <c r="I501" s="69"/>
      <c r="K501" s="209" t="b">
        <f>IF(ABS(E501-SUM(E402,E415,E445:E446,E466,E467,E469,E482,E483:E492,E500))&lt;0.001,TRUE,FALSE)</f>
        <v>1</v>
      </c>
    </row>
    <row r="502" spans="1:12" ht="10.5" customHeight="1" x14ac:dyDescent="0.2">
      <c r="A502" s="2"/>
      <c r="B502" s="167" t="s">
        <v>181</v>
      </c>
      <c r="C502" s="319"/>
      <c r="D502" s="319"/>
      <c r="E502" s="319"/>
      <c r="F502" s="320"/>
      <c r="G502" s="320"/>
      <c r="H502" s="240"/>
      <c r="I502" s="69"/>
      <c r="L502" s="28"/>
    </row>
    <row r="503" spans="1:12" s="28" customFormat="1" x14ac:dyDescent="0.2">
      <c r="A503" s="2"/>
      <c r="B503" s="168" t="s">
        <v>182</v>
      </c>
      <c r="C503" s="321"/>
      <c r="D503" s="321">
        <v>51.34</v>
      </c>
      <c r="E503" s="321">
        <v>51.34</v>
      </c>
      <c r="F503" s="322"/>
      <c r="G503" s="322"/>
      <c r="H503" s="194"/>
      <c r="I503" s="70"/>
      <c r="J503" s="5"/>
    </row>
    <row r="504" spans="1:12" s="28" customFormat="1" ht="12.75" x14ac:dyDescent="0.2">
      <c r="A504" s="54"/>
      <c r="B504" s="212" t="s">
        <v>31</v>
      </c>
      <c r="C504" s="431">
        <v>2126785668.7099648</v>
      </c>
      <c r="D504" s="431">
        <v>6420633083.6594439</v>
      </c>
      <c r="E504" s="431">
        <v>8547418752.3694077</v>
      </c>
      <c r="F504" s="432"/>
      <c r="G504" s="432">
        <v>37256017.746879026</v>
      </c>
      <c r="H504" s="433">
        <v>4.7328315974171975E-2</v>
      </c>
      <c r="I504" s="70"/>
      <c r="J504" s="5"/>
      <c r="K504" s="209" t="b">
        <f>IF(ABS(E504-SUM(E297,E501:E503))&lt;0.001,TRUE,FALSE)</f>
        <v>1</v>
      </c>
    </row>
    <row r="505" spans="1:12" s="28" customFormat="1" x14ac:dyDescent="0.2">
      <c r="A505" s="54"/>
      <c r="B505" s="76" t="s">
        <v>13</v>
      </c>
      <c r="C505" s="440"/>
      <c r="D505" s="441">
        <v>87277398.930000052</v>
      </c>
      <c r="E505" s="441">
        <v>87277398.930000052</v>
      </c>
      <c r="F505" s="442"/>
      <c r="G505" s="442"/>
      <c r="H505" s="430">
        <v>2.7730917558435264E-2</v>
      </c>
      <c r="I505" s="70"/>
      <c r="J505" s="5"/>
    </row>
    <row r="506" spans="1:12" s="28" customFormat="1" x14ac:dyDescent="0.2">
      <c r="A506" s="54"/>
      <c r="B506" s="76" t="s">
        <v>14</v>
      </c>
      <c r="C506" s="443"/>
      <c r="D506" s="311">
        <v>11405300.969999997</v>
      </c>
      <c r="E506" s="311">
        <v>11405300.969999997</v>
      </c>
      <c r="F506" s="444"/>
      <c r="G506" s="444"/>
      <c r="H506" s="428">
        <v>0.1487119969252757</v>
      </c>
      <c r="I506" s="70"/>
      <c r="J506" s="5"/>
    </row>
    <row r="507" spans="1:12" s="28" customFormat="1" ht="21.75" customHeight="1" x14ac:dyDescent="0.2">
      <c r="A507" s="54"/>
      <c r="B507" s="229" t="s">
        <v>248</v>
      </c>
      <c r="C507" s="431"/>
      <c r="D507" s="431">
        <v>98682699.900000051</v>
      </c>
      <c r="E507" s="431">
        <v>98682699.900000051</v>
      </c>
      <c r="F507" s="431"/>
      <c r="G507" s="431"/>
      <c r="H507" s="445">
        <v>4.0394898234004106E-2</v>
      </c>
      <c r="I507" s="70"/>
      <c r="J507" s="5"/>
      <c r="K507" s="209" t="b">
        <f>IF(ABS(E507-SUM(E505:E506))&lt;0.001,TRUE,FALSE)</f>
        <v>1</v>
      </c>
    </row>
    <row r="508" spans="1:12" s="28" customFormat="1" ht="12" x14ac:dyDescent="0.2">
      <c r="A508" s="54"/>
      <c r="B508" s="229" t="s">
        <v>298</v>
      </c>
      <c r="C508" s="431"/>
      <c r="D508" s="431">
        <v>34271.43</v>
      </c>
      <c r="E508" s="431">
        <v>34271.43</v>
      </c>
      <c r="F508" s="431"/>
      <c r="G508" s="431"/>
      <c r="H508" s="445">
        <v>-0.25166664810650319</v>
      </c>
      <c r="I508" s="70"/>
    </row>
    <row r="509" spans="1:12" s="28" customFormat="1" ht="20.25" customHeight="1" x14ac:dyDescent="0.2">
      <c r="A509" s="54"/>
      <c r="B509" s="229" t="s">
        <v>421</v>
      </c>
      <c r="C509" s="229"/>
      <c r="D509" s="323">
        <v>53702.490612000001</v>
      </c>
      <c r="E509" s="323">
        <v>53702.490612000001</v>
      </c>
      <c r="F509" s="323"/>
      <c r="G509" s="324"/>
      <c r="H509" s="445">
        <v>-0.75569386387775905</v>
      </c>
      <c r="I509" s="70"/>
    </row>
    <row r="510" spans="1:12" s="28" customFormat="1" ht="12" hidden="1" x14ac:dyDescent="0.2">
      <c r="A510" s="54"/>
      <c r="B510" s="229" t="s">
        <v>497</v>
      </c>
      <c r="C510" s="229"/>
      <c r="D510" s="323"/>
      <c r="E510" s="323"/>
      <c r="F510" s="323"/>
      <c r="G510" s="324"/>
      <c r="H510" s="445"/>
      <c r="I510" s="70"/>
    </row>
    <row r="511" spans="1:12" s="28" customFormat="1" ht="12" x14ac:dyDescent="0.2">
      <c r="A511" s="54"/>
      <c r="B511" s="229" t="s">
        <v>389</v>
      </c>
      <c r="C511" s="229"/>
      <c r="D511" s="323">
        <v>6888.300000000002</v>
      </c>
      <c r="E511" s="323">
        <v>6888.300000000002</v>
      </c>
      <c r="F511" s="323"/>
      <c r="G511" s="324"/>
      <c r="H511" s="445">
        <v>0.20856909756033426</v>
      </c>
      <c r="I511" s="70"/>
    </row>
    <row r="512" spans="1:12" s="28" customFormat="1" ht="11.25" customHeight="1" x14ac:dyDescent="0.2">
      <c r="A512" s="54"/>
      <c r="B512" s="265" t="s">
        <v>238</v>
      </c>
      <c r="C512" s="213"/>
      <c r="D512" s="213"/>
      <c r="E512" s="213"/>
      <c r="F512" s="213"/>
      <c r="G512" s="213"/>
      <c r="H512" s="214"/>
      <c r="I512" s="70"/>
      <c r="L512" s="5"/>
    </row>
    <row r="513" spans="1:12" ht="10.5" customHeight="1" x14ac:dyDescent="0.2">
      <c r="A513" s="54"/>
      <c r="B513" s="265" t="s">
        <v>251</v>
      </c>
      <c r="C513" s="213"/>
      <c r="D513" s="213"/>
      <c r="E513" s="213"/>
      <c r="F513" s="213"/>
      <c r="G513" s="213"/>
      <c r="H513" s="214"/>
      <c r="I513" s="69"/>
    </row>
    <row r="514" spans="1:12" ht="7.5" customHeight="1" x14ac:dyDescent="0.2">
      <c r="A514" s="2"/>
      <c r="B514" s="265" t="s">
        <v>376</v>
      </c>
      <c r="C514" s="213"/>
      <c r="D514" s="213"/>
      <c r="E514" s="213"/>
      <c r="F514" s="165"/>
      <c r="G514" s="165"/>
      <c r="H514" s="215"/>
      <c r="I514" s="85"/>
    </row>
    <row r="515" spans="1:12" ht="9.75" customHeight="1" x14ac:dyDescent="0.2">
      <c r="B515" s="265" t="s">
        <v>282</v>
      </c>
      <c r="C515" s="213"/>
      <c r="D515" s="85"/>
      <c r="E515" s="86"/>
      <c r="F515" s="5"/>
      <c r="G515" s="5"/>
      <c r="H515" s="5"/>
      <c r="I515" s="8"/>
    </row>
    <row r="516" spans="1:12" ht="15.75" x14ac:dyDescent="0.25">
      <c r="B516" s="7" t="s">
        <v>288</v>
      </c>
      <c r="C516" s="8"/>
      <c r="D516" s="8"/>
      <c r="E516" s="8"/>
      <c r="F516" s="8"/>
      <c r="G516" s="8"/>
      <c r="H516" s="8"/>
    </row>
    <row r="517" spans="1:12" ht="19.5" customHeight="1" x14ac:dyDescent="0.2">
      <c r="B517" s="9"/>
      <c r="C517" s="10" t="str">
        <f>$C$3</f>
        <v>PERIODE DU 1.1 AU 31.1.2024</v>
      </c>
      <c r="D517" s="11"/>
      <c r="I517" s="15"/>
    </row>
    <row r="518" spans="1:12" ht="12.75" x14ac:dyDescent="0.2">
      <c r="B518" s="12" t="str">
        <f>B423</f>
        <v xml:space="preserve">             I - ASSURANCE MALADIE : DÉPENSES en milliers d'euros</v>
      </c>
      <c r="C518" s="13"/>
      <c r="D518" s="13"/>
      <c r="E518" s="13"/>
      <c r="F518" s="14"/>
      <c r="G518" s="15"/>
      <c r="H518" s="15"/>
      <c r="I518" s="20"/>
    </row>
    <row r="519" spans="1:12" ht="12.75" customHeight="1" x14ac:dyDescent="0.2">
      <c r="B519" s="626"/>
      <c r="C519" s="627"/>
      <c r="D519" s="87"/>
      <c r="E519" s="815" t="s">
        <v>6</v>
      </c>
      <c r="F519" s="339" t="str">
        <f>$H$5</f>
        <v>PCAP</v>
      </c>
      <c r="G519" s="814"/>
      <c r="H519" s="89"/>
      <c r="I519" s="20"/>
    </row>
    <row r="520" spans="1:12" ht="12.75" customHeight="1" x14ac:dyDescent="0.2">
      <c r="B520" s="643" t="s">
        <v>296</v>
      </c>
      <c r="C520" s="818"/>
      <c r="D520" s="90"/>
      <c r="E520" s="301"/>
      <c r="F520" s="239"/>
      <c r="G520" s="199"/>
      <c r="H520" s="90"/>
      <c r="I520" s="20"/>
      <c r="L520" s="95"/>
    </row>
    <row r="521" spans="1:12" ht="20.25" customHeight="1" x14ac:dyDescent="0.2">
      <c r="A521" s="91"/>
      <c r="B521" s="649" t="s">
        <v>295</v>
      </c>
      <c r="C521" s="650"/>
      <c r="D521" s="93"/>
      <c r="E521" s="303"/>
      <c r="F521" s="237"/>
      <c r="G521" s="200"/>
      <c r="H521" s="93"/>
      <c r="I521" s="20"/>
      <c r="L521" s="95"/>
    </row>
    <row r="522" spans="1:12" s="95" customFormat="1" ht="12" customHeight="1" x14ac:dyDescent="0.2">
      <c r="A522" s="6"/>
      <c r="B522" s="647"/>
      <c r="C522" s="648"/>
      <c r="D522" s="90"/>
      <c r="E522" s="301"/>
      <c r="F522" s="239"/>
      <c r="G522" s="199"/>
      <c r="H522" s="90"/>
      <c r="I522" s="94"/>
      <c r="J522" s="104"/>
      <c r="L522" s="5"/>
    </row>
    <row r="523" spans="1:12" ht="12.75" customHeight="1" x14ac:dyDescent="0.2">
      <c r="A523" s="91"/>
      <c r="B523" s="92" t="s">
        <v>294</v>
      </c>
      <c r="C523" s="172"/>
      <c r="D523" s="93"/>
      <c r="E523" s="303">
        <v>6930962310.6445532</v>
      </c>
      <c r="F523" s="237">
        <v>-7.0014403800212399E-2</v>
      </c>
      <c r="G523" s="200"/>
      <c r="H523" s="93"/>
      <c r="I523" s="20"/>
      <c r="J523" s="104"/>
      <c r="K523" s="209" t="b">
        <f>IF(ABS(E523-SUM(E524,E529,E541:E542,E545:E550))&lt;0.001,TRUE,FALSE)</f>
        <v>1</v>
      </c>
    </row>
    <row r="524" spans="1:12" ht="18" customHeight="1" x14ac:dyDescent="0.2">
      <c r="B524" s="645" t="s">
        <v>410</v>
      </c>
      <c r="C524" s="646"/>
      <c r="D524" s="90"/>
      <c r="E524" s="303">
        <v>1662841893.2032104</v>
      </c>
      <c r="F524" s="237">
        <v>-0.22015713655227831</v>
      </c>
      <c r="G524" s="198"/>
      <c r="H524" s="90"/>
      <c r="I524" s="20"/>
      <c r="J524" s="104"/>
      <c r="K524" s="209" t="b">
        <f>IF(ABS(E524-SUM(E525:E528))&lt;0.001,TRUE,FALSE)</f>
        <v>1</v>
      </c>
    </row>
    <row r="525" spans="1:12" ht="15" customHeight="1" x14ac:dyDescent="0.2">
      <c r="B525" s="639" t="s">
        <v>72</v>
      </c>
      <c r="C525" s="640"/>
      <c r="D525" s="90"/>
      <c r="E525" s="301">
        <v>147262986.53388098</v>
      </c>
      <c r="F525" s="239">
        <v>0.40755861791921233</v>
      </c>
      <c r="G525" s="201"/>
      <c r="H525" s="90"/>
      <c r="I525" s="20"/>
      <c r="J525" s="104"/>
    </row>
    <row r="526" spans="1:12" ht="15" customHeight="1" x14ac:dyDescent="0.2">
      <c r="B526" s="421" t="s">
        <v>404</v>
      </c>
      <c r="C526" s="404"/>
      <c r="D526" s="90"/>
      <c r="E526" s="301">
        <v>1510092449.1666996</v>
      </c>
      <c r="F526" s="239">
        <v>-0.25247992216632043</v>
      </c>
      <c r="G526" s="199"/>
      <c r="H526" s="90"/>
      <c r="I526" s="20"/>
      <c r="J526" s="104"/>
    </row>
    <row r="527" spans="1:12" ht="15" customHeight="1" x14ac:dyDescent="0.2">
      <c r="B527" s="421" t="s">
        <v>407</v>
      </c>
      <c r="C527" s="404"/>
      <c r="D527" s="90"/>
      <c r="E527" s="301">
        <v>4884152.6033699987</v>
      </c>
      <c r="F527" s="239">
        <v>0.33767504419468741</v>
      </c>
      <c r="G527" s="199"/>
      <c r="H527" s="90"/>
      <c r="I527" s="20"/>
      <c r="J527" s="104"/>
    </row>
    <row r="528" spans="1:12" ht="15" customHeight="1" x14ac:dyDescent="0.2">
      <c r="B528" s="421" t="s">
        <v>405</v>
      </c>
      <c r="C528" s="404"/>
      <c r="D528" s="90"/>
      <c r="E528" s="301">
        <v>602304.89925999951</v>
      </c>
      <c r="F528" s="239">
        <v>-0.84427010050327278</v>
      </c>
      <c r="G528" s="199"/>
      <c r="H528" s="90"/>
      <c r="I528" s="20"/>
      <c r="J528" s="104"/>
    </row>
    <row r="529" spans="2:11" ht="15" customHeight="1" x14ac:dyDescent="0.2">
      <c r="B529" s="624" t="s">
        <v>71</v>
      </c>
      <c r="C529" s="625"/>
      <c r="D529" s="90"/>
      <c r="E529" s="303">
        <v>4145914347.1590662</v>
      </c>
      <c r="F529" s="237">
        <v>0.131538939777329</v>
      </c>
      <c r="G529" s="199"/>
      <c r="H529" s="90"/>
      <c r="I529" s="20"/>
      <c r="J529" s="104"/>
      <c r="K529" s="209" t="b">
        <f>IF(ABS(E529-SUM(E530:E535))&lt;0.001,TRUE,FALSE)</f>
        <v>1</v>
      </c>
    </row>
    <row r="530" spans="2:11" ht="15" customHeight="1" x14ac:dyDescent="0.2">
      <c r="B530" s="639" t="s">
        <v>70</v>
      </c>
      <c r="C530" s="640"/>
      <c r="D530" s="90"/>
      <c r="E530" s="301"/>
      <c r="F530" s="239"/>
      <c r="G530" s="201"/>
      <c r="H530" s="90"/>
      <c r="I530" s="20"/>
      <c r="J530" s="104"/>
    </row>
    <row r="531" spans="2:11" ht="15" customHeight="1" x14ac:dyDescent="0.2">
      <c r="B531" s="639" t="s">
        <v>361</v>
      </c>
      <c r="C531" s="640"/>
      <c r="D531" s="90"/>
      <c r="E531" s="301">
        <v>0</v>
      </c>
      <c r="F531" s="239"/>
      <c r="G531" s="199"/>
      <c r="H531" s="90"/>
      <c r="I531" s="20"/>
      <c r="J531" s="104"/>
    </row>
    <row r="532" spans="2:11" ht="15" customHeight="1" x14ac:dyDescent="0.2">
      <c r="B532" s="641" t="s">
        <v>413</v>
      </c>
      <c r="C532" s="642"/>
      <c r="D532" s="90"/>
      <c r="E532" s="301">
        <v>3164675127.71</v>
      </c>
      <c r="F532" s="239">
        <v>0.10837197024000478</v>
      </c>
      <c r="G532" s="199"/>
      <c r="H532" s="90"/>
      <c r="I532" s="20"/>
      <c r="J532" s="104"/>
    </row>
    <row r="533" spans="2:11" ht="15" customHeight="1" x14ac:dyDescent="0.2">
      <c r="B533" s="639" t="s">
        <v>357</v>
      </c>
      <c r="C533" s="640"/>
      <c r="D533" s="90"/>
      <c r="E533" s="301">
        <v>565591933.22000015</v>
      </c>
      <c r="F533" s="239">
        <v>0.23400478889961573</v>
      </c>
      <c r="G533" s="199"/>
      <c r="H533" s="90"/>
      <c r="I533" s="20"/>
      <c r="J533" s="104"/>
    </row>
    <row r="534" spans="2:11" ht="15" customHeight="1" x14ac:dyDescent="0.2">
      <c r="B534" s="639" t="s">
        <v>358</v>
      </c>
      <c r="C534" s="640"/>
      <c r="D534" s="90"/>
      <c r="E534" s="301">
        <v>109104561.44000001</v>
      </c>
      <c r="F534" s="239">
        <v>0.16316583425433406</v>
      </c>
      <c r="G534" s="199"/>
      <c r="H534" s="90"/>
      <c r="I534" s="20"/>
      <c r="J534" s="104"/>
    </row>
    <row r="535" spans="2:11" ht="15" customHeight="1" x14ac:dyDescent="0.2">
      <c r="B535" s="639" t="s">
        <v>359</v>
      </c>
      <c r="C535" s="640"/>
      <c r="D535" s="90"/>
      <c r="E535" s="301">
        <v>306542724.78906715</v>
      </c>
      <c r="F535" s="239">
        <v>0.1947434370355583</v>
      </c>
      <c r="G535" s="199"/>
      <c r="H535" s="90"/>
      <c r="I535" s="20"/>
      <c r="J535" s="104"/>
      <c r="K535" s="209" t="b">
        <f>IF(ABS(E535-SUM(E536:E540))&lt;0.001,TRUE,FALSE)</f>
        <v>1</v>
      </c>
    </row>
    <row r="536" spans="2:11" ht="12.75" customHeight="1" x14ac:dyDescent="0.2">
      <c r="B536" s="607" t="s">
        <v>394</v>
      </c>
      <c r="C536" s="608"/>
      <c r="D536" s="90"/>
      <c r="E536" s="301">
        <v>256073771.11833712</v>
      </c>
      <c r="F536" s="239">
        <v>0.15715091720487662</v>
      </c>
      <c r="G536" s="199"/>
      <c r="H536" s="90"/>
      <c r="I536" s="20"/>
      <c r="J536" s="104"/>
    </row>
    <row r="537" spans="2:11" ht="15" customHeight="1" x14ac:dyDescent="0.2">
      <c r="B537" s="607" t="s">
        <v>395</v>
      </c>
      <c r="C537" s="608"/>
      <c r="D537" s="90"/>
      <c r="E537" s="301">
        <v>4513510.9583550002</v>
      </c>
      <c r="F537" s="239">
        <v>0.16687114719168505</v>
      </c>
      <c r="G537" s="199"/>
      <c r="H537" s="90"/>
      <c r="I537" s="20"/>
      <c r="J537" s="104"/>
    </row>
    <row r="538" spans="2:11" ht="15" customHeight="1" x14ac:dyDescent="0.2">
      <c r="B538" s="607" t="s">
        <v>396</v>
      </c>
      <c r="C538" s="608"/>
      <c r="D538" s="90"/>
      <c r="E538" s="301">
        <v>8874213.8180850036</v>
      </c>
      <c r="F538" s="239">
        <v>0.23859003369820297</v>
      </c>
      <c r="G538" s="199"/>
      <c r="H538" s="90"/>
      <c r="I538" s="20"/>
      <c r="J538" s="104"/>
    </row>
    <row r="539" spans="2:11" ht="15" customHeight="1" x14ac:dyDescent="0.2">
      <c r="B539" s="607" t="s">
        <v>397</v>
      </c>
      <c r="C539" s="608"/>
      <c r="D539" s="90"/>
      <c r="E539" s="301">
        <v>1962126.8352000003</v>
      </c>
      <c r="F539" s="239">
        <v>0.10996542256938824</v>
      </c>
      <c r="G539" s="199"/>
      <c r="H539" s="90"/>
      <c r="I539" s="20"/>
      <c r="J539" s="104"/>
    </row>
    <row r="540" spans="2:11" ht="15" customHeight="1" x14ac:dyDescent="0.2">
      <c r="B540" s="631" t="s">
        <v>406</v>
      </c>
      <c r="C540" s="632"/>
      <c r="D540" s="90"/>
      <c r="E540" s="301">
        <v>35119102.059089996</v>
      </c>
      <c r="F540" s="239">
        <v>0.56231672766987351</v>
      </c>
      <c r="G540" s="199"/>
      <c r="H540" s="90"/>
      <c r="I540" s="20"/>
      <c r="J540" s="104"/>
    </row>
    <row r="541" spans="2:11" ht="15" customHeight="1" x14ac:dyDescent="0.2">
      <c r="B541" s="624" t="s">
        <v>362</v>
      </c>
      <c r="C541" s="625"/>
      <c r="D541" s="90"/>
      <c r="E541" s="303">
        <v>1769714.2400000005</v>
      </c>
      <c r="F541" s="237">
        <v>0.49720214451225386</v>
      </c>
      <c r="G541" s="199"/>
      <c r="H541" s="90"/>
      <c r="I541" s="20"/>
      <c r="J541" s="104"/>
    </row>
    <row r="542" spans="2:11" ht="26.25" customHeight="1" x14ac:dyDescent="0.2">
      <c r="B542" s="622" t="s">
        <v>363</v>
      </c>
      <c r="C542" s="638"/>
      <c r="D542" s="90"/>
      <c r="E542" s="303">
        <v>1120436356.042275</v>
      </c>
      <c r="F542" s="237">
        <v>-0.32313908888958998</v>
      </c>
      <c r="G542" s="199"/>
      <c r="H542" s="90"/>
      <c r="I542" s="20"/>
      <c r="J542" s="104"/>
      <c r="K542" s="209" t="b">
        <f>IF(ABS(E542-SUM(E543:E544))&lt;0.001,TRUE,FALSE)</f>
        <v>1</v>
      </c>
    </row>
    <row r="543" spans="2:11" ht="12.75" x14ac:dyDescent="0.2">
      <c r="B543" s="423" t="s">
        <v>408</v>
      </c>
      <c r="C543" s="405"/>
      <c r="D543" s="90"/>
      <c r="E543" s="301">
        <v>1055235767.0296804</v>
      </c>
      <c r="F543" s="239">
        <v>-0.34913582844674429</v>
      </c>
      <c r="G543" s="201"/>
      <c r="H543" s="90"/>
      <c r="I543" s="20"/>
      <c r="J543" s="104"/>
    </row>
    <row r="544" spans="2:11" ht="17.25" customHeight="1" x14ac:dyDescent="0.2">
      <c r="B544" s="423" t="s">
        <v>409</v>
      </c>
      <c r="C544" s="405"/>
      <c r="D544" s="90"/>
      <c r="E544" s="301">
        <v>65200589.012594707</v>
      </c>
      <c r="F544" s="239">
        <v>0.91440211258291915</v>
      </c>
      <c r="G544" s="201"/>
      <c r="H544" s="90"/>
      <c r="I544" s="20"/>
      <c r="J544" s="104"/>
    </row>
    <row r="545" spans="1:12" ht="20.100000000000001" customHeight="1" x14ac:dyDescent="0.2">
      <c r="B545" s="622" t="s">
        <v>364</v>
      </c>
      <c r="C545" s="638"/>
      <c r="D545" s="90"/>
      <c r="E545" s="301"/>
      <c r="F545" s="239"/>
      <c r="G545" s="201"/>
      <c r="H545" s="90"/>
      <c r="I545" s="20"/>
      <c r="J545" s="104"/>
      <c r="L545" s="363"/>
    </row>
    <row r="546" spans="1:12" s="363" customFormat="1" ht="21.75" customHeight="1" x14ac:dyDescent="0.2">
      <c r="A546" s="6"/>
      <c r="B546" s="622" t="s">
        <v>365</v>
      </c>
      <c r="C546" s="630"/>
      <c r="D546" s="360"/>
      <c r="E546" s="301"/>
      <c r="F546" s="239"/>
      <c r="G546" s="199"/>
      <c r="H546" s="90"/>
      <c r="I546" s="362"/>
      <c r="J546" s="359"/>
    </row>
    <row r="547" spans="1:12" s="363" customFormat="1" ht="29.25" customHeight="1" x14ac:dyDescent="0.2">
      <c r="A547" s="356"/>
      <c r="B547" s="622" t="s">
        <v>366</v>
      </c>
      <c r="C547" s="630"/>
      <c r="D547" s="360"/>
      <c r="E547" s="301"/>
      <c r="F547" s="239"/>
      <c r="G547" s="361"/>
      <c r="H547" s="360"/>
      <c r="I547" s="362"/>
      <c r="J547" s="359"/>
    </row>
    <row r="548" spans="1:12" s="363" customFormat="1" ht="19.5" customHeight="1" x14ac:dyDescent="0.2">
      <c r="A548" s="356"/>
      <c r="B548" s="622" t="s">
        <v>367</v>
      </c>
      <c r="C548" s="630"/>
      <c r="D548" s="360"/>
      <c r="E548" s="301"/>
      <c r="F548" s="239"/>
      <c r="G548" s="361"/>
      <c r="H548" s="360"/>
      <c r="I548" s="362"/>
      <c r="J548" s="359"/>
    </row>
    <row r="549" spans="1:12" s="363" customFormat="1" ht="18.75" customHeight="1" x14ac:dyDescent="0.2">
      <c r="A549" s="356"/>
      <c r="B549" s="622" t="s">
        <v>368</v>
      </c>
      <c r="C549" s="817"/>
      <c r="D549" s="360"/>
      <c r="E549" s="301"/>
      <c r="F549" s="239"/>
      <c r="G549" s="361"/>
      <c r="H549" s="360"/>
      <c r="I549" s="362"/>
      <c r="J549" s="359"/>
      <c r="L549" s="5"/>
    </row>
    <row r="550" spans="1:12" ht="12.75" customHeight="1" x14ac:dyDescent="0.2">
      <c r="A550" s="356"/>
      <c r="B550" s="622" t="s">
        <v>369</v>
      </c>
      <c r="C550" s="817"/>
      <c r="D550" s="90"/>
      <c r="E550" s="301"/>
      <c r="F550" s="239"/>
      <c r="G550" s="361"/>
      <c r="H550" s="360"/>
      <c r="I550" s="20"/>
      <c r="J550" s="104"/>
      <c r="L550" s="95"/>
    </row>
    <row r="551" spans="1:12" s="95" customFormat="1" ht="16.5" customHeight="1" x14ac:dyDescent="0.2">
      <c r="A551" s="6"/>
      <c r="B551" s="628" t="s">
        <v>66</v>
      </c>
      <c r="C551" s="629"/>
      <c r="D551" s="93"/>
      <c r="E551" s="303">
        <v>283753814.81802183</v>
      </c>
      <c r="F551" s="237">
        <v>3.297533731421054E-2</v>
      </c>
      <c r="G551" s="201"/>
      <c r="H551" s="90"/>
      <c r="I551" s="94"/>
      <c r="J551" s="104"/>
    </row>
    <row r="552" spans="1:12" s="95" customFormat="1" ht="16.5" customHeight="1" x14ac:dyDescent="0.2">
      <c r="A552" s="91"/>
      <c r="B552" s="624" t="s">
        <v>375</v>
      </c>
      <c r="C552" s="625"/>
      <c r="D552" s="93"/>
      <c r="E552" s="301">
        <v>279496687.29802203</v>
      </c>
      <c r="F552" s="239">
        <v>3.4591527746030692E-2</v>
      </c>
      <c r="G552" s="200"/>
      <c r="H552" s="93"/>
      <c r="I552" s="94"/>
      <c r="J552" s="104"/>
      <c r="L552" s="5"/>
    </row>
    <row r="553" spans="1:12" ht="16.5" customHeight="1" x14ac:dyDescent="0.2">
      <c r="A553" s="91"/>
      <c r="B553" s="624" t="s">
        <v>236</v>
      </c>
      <c r="C553" s="625"/>
      <c r="D553" s="90"/>
      <c r="E553" s="301">
        <v>-53337.000000000007</v>
      </c>
      <c r="F553" s="239">
        <v>0.21946591064977827</v>
      </c>
      <c r="G553" s="200"/>
      <c r="H553" s="93"/>
      <c r="I553" s="20"/>
      <c r="J553" s="104"/>
    </row>
    <row r="554" spans="1:12" ht="13.5" customHeight="1" x14ac:dyDescent="0.2">
      <c r="B554" s="624" t="s">
        <v>316</v>
      </c>
      <c r="C554" s="625"/>
      <c r="D554" s="90"/>
      <c r="E554" s="301">
        <v>-5424</v>
      </c>
      <c r="F554" s="239">
        <v>-0.26384364820846906</v>
      </c>
      <c r="G554" s="199"/>
      <c r="H554" s="90"/>
      <c r="I554" s="20"/>
      <c r="J554" s="104"/>
      <c r="L554" s="95"/>
    </row>
    <row r="555" spans="1:12" s="95" customFormat="1" ht="16.5" customHeight="1" x14ac:dyDescent="0.2">
      <c r="A555" s="6"/>
      <c r="B555" s="628" t="s">
        <v>67</v>
      </c>
      <c r="C555" s="629"/>
      <c r="D555" s="93"/>
      <c r="E555" s="303">
        <v>67472796.523994476</v>
      </c>
      <c r="F555" s="237">
        <v>0.13197895586728547</v>
      </c>
      <c r="G555" s="199"/>
      <c r="H555" s="90"/>
      <c r="I555" s="94"/>
      <c r="J555" s="104"/>
      <c r="K555" s="209" t="b">
        <f>IF(ABS(E555-SUM(E556:E557))&lt;0.001,TRUE,FALSE)</f>
        <v>1</v>
      </c>
      <c r="L555" s="5"/>
    </row>
    <row r="556" spans="1:12" ht="18" customHeight="1" x14ac:dyDescent="0.2">
      <c r="A556" s="91"/>
      <c r="B556" s="624" t="s">
        <v>68</v>
      </c>
      <c r="C556" s="625"/>
      <c r="D556" s="90"/>
      <c r="E556" s="301">
        <v>64210447.871633478</v>
      </c>
      <c r="F556" s="239">
        <v>0.14773136424375521</v>
      </c>
      <c r="G556" s="200"/>
      <c r="H556" s="93"/>
      <c r="I556" s="20"/>
      <c r="J556" s="104"/>
    </row>
    <row r="557" spans="1:12" ht="15" customHeight="1" x14ac:dyDescent="0.2">
      <c r="B557" s="624" t="s">
        <v>69</v>
      </c>
      <c r="C557" s="625"/>
      <c r="D557" s="90"/>
      <c r="E557" s="301">
        <v>3262348.6523610014</v>
      </c>
      <c r="F557" s="239">
        <v>-0.10877323992747812</v>
      </c>
      <c r="G557" s="199"/>
      <c r="H557" s="90"/>
      <c r="I557" s="20"/>
      <c r="J557" s="104"/>
      <c r="L557" s="95"/>
    </row>
    <row r="558" spans="1:12" s="95" customFormat="1" ht="27" customHeight="1" x14ac:dyDescent="0.2">
      <c r="A558" s="6"/>
      <c r="B558" s="633" t="s">
        <v>293</v>
      </c>
      <c r="C558" s="634"/>
      <c r="D558" s="98"/>
      <c r="E558" s="326">
        <v>7282188921.9865694</v>
      </c>
      <c r="F558" s="243">
        <v>-6.4835191845239559E-2</v>
      </c>
      <c r="G558" s="199"/>
      <c r="H558" s="90"/>
      <c r="I558" s="94"/>
      <c r="J558" s="104"/>
      <c r="K558" s="209" t="b">
        <f>IF(ABS(E558-SUM(E523,E551,E555))&lt;0.001,TRUE,FALSE)</f>
        <v>1</v>
      </c>
      <c r="L558" s="5"/>
    </row>
    <row r="559" spans="1:12" ht="21" customHeight="1" x14ac:dyDescent="0.25">
      <c r="A559" s="91"/>
      <c r="B559" s="7" t="s">
        <v>288</v>
      </c>
      <c r="C559" s="8"/>
      <c r="D559" s="8"/>
      <c r="E559" s="8"/>
      <c r="F559" s="8"/>
      <c r="G559" s="202"/>
      <c r="H559" s="99"/>
      <c r="I559" s="8"/>
    </row>
    <row r="560" spans="1:12" ht="10.5" customHeight="1" x14ac:dyDescent="0.2">
      <c r="B560" s="9"/>
      <c r="C560" s="10" t="str">
        <f>$C$3</f>
        <v>PERIODE DU 1.1 AU 31.1.2024</v>
      </c>
      <c r="D560" s="11"/>
      <c r="G560" s="8"/>
      <c r="H560" s="8"/>
    </row>
    <row r="561" spans="1:12" ht="19.5" customHeight="1" x14ac:dyDescent="0.2">
      <c r="B561" s="12" t="str">
        <f>B518</f>
        <v xml:space="preserve">             I - ASSURANCE MALADIE : DÉPENSES en milliers d'euros</v>
      </c>
      <c r="C561" s="13"/>
      <c r="D561" s="13"/>
      <c r="E561" s="13"/>
      <c r="F561" s="14"/>
      <c r="I561" s="5"/>
    </row>
    <row r="562" spans="1:12" ht="12.75" x14ac:dyDescent="0.2">
      <c r="B562" s="626"/>
      <c r="C562" s="627"/>
      <c r="D562" s="87"/>
      <c r="E562" s="815" t="s">
        <v>6</v>
      </c>
      <c r="F562" s="339" t="str">
        <f>$H$5</f>
        <v>PCAP</v>
      </c>
      <c r="G562" s="15"/>
      <c r="H562" s="15"/>
      <c r="I562" s="5"/>
      <c r="L562" s="104"/>
    </row>
    <row r="563" spans="1:12" s="104" customFormat="1" ht="13.5" customHeight="1" x14ac:dyDescent="0.2">
      <c r="A563" s="6"/>
      <c r="B563" s="635" t="s">
        <v>292</v>
      </c>
      <c r="C563" s="636"/>
      <c r="D563" s="637"/>
      <c r="E563" s="101"/>
      <c r="F563" s="176"/>
      <c r="G563" s="89"/>
      <c r="H563" s="20"/>
    </row>
    <row r="564" spans="1:12" s="104" customFormat="1" ht="22.5" customHeight="1" x14ac:dyDescent="0.2">
      <c r="A564" s="6"/>
      <c r="B564" s="604" t="s">
        <v>291</v>
      </c>
      <c r="C564" s="605"/>
      <c r="D564" s="606"/>
      <c r="E564" s="327">
        <v>1138990538.7997661</v>
      </c>
      <c r="F564" s="177">
        <v>0.15509368260533618</v>
      </c>
      <c r="G564" s="102"/>
      <c r="H564" s="103"/>
      <c r="K564" s="209" t="b">
        <f>IF(ABS(E564-SUM(E565,E579,E587:E588,E592))&lt;0.001,TRUE,FALSE)</f>
        <v>1</v>
      </c>
    </row>
    <row r="565" spans="1:12" s="104" customFormat="1" ht="15" customHeight="1" x14ac:dyDescent="0.2">
      <c r="A565" s="24"/>
      <c r="B565" s="595" t="s">
        <v>183</v>
      </c>
      <c r="C565" s="596"/>
      <c r="D565" s="600"/>
      <c r="E565" s="327">
        <v>923711460.2338208</v>
      </c>
      <c r="F565" s="177">
        <v>0.14874626992289186</v>
      </c>
      <c r="G565" s="105"/>
      <c r="H565" s="107"/>
      <c r="K565" s="209" t="b">
        <f>IF(ABS(E565-SUM(E566:E578))&lt;0.001,TRUE,FALSE)</f>
        <v>1</v>
      </c>
    </row>
    <row r="566" spans="1:12" s="104" customFormat="1" ht="15.75" customHeight="1" x14ac:dyDescent="0.2">
      <c r="A566" s="6"/>
      <c r="B566" s="601" t="s">
        <v>53</v>
      </c>
      <c r="C566" s="602"/>
      <c r="D566" s="603"/>
      <c r="E566" s="328">
        <v>662998516.92999971</v>
      </c>
      <c r="F566" s="174">
        <v>0.10902168526625822</v>
      </c>
      <c r="G566" s="109"/>
      <c r="H566" s="106"/>
    </row>
    <row r="567" spans="1:12" s="104" customFormat="1" ht="15.75" customHeight="1" x14ac:dyDescent="0.2">
      <c r="A567" s="6"/>
      <c r="B567" s="169" t="s">
        <v>360</v>
      </c>
      <c r="C567" s="383"/>
      <c r="D567" s="384"/>
      <c r="E567" s="328">
        <v>59373305.157130003</v>
      </c>
      <c r="F567" s="174">
        <v>0.91838425931322187</v>
      </c>
      <c r="G567" s="109"/>
      <c r="H567" s="106"/>
    </row>
    <row r="568" spans="1:12" s="104" customFormat="1" ht="12.75" x14ac:dyDescent="0.2">
      <c r="A568" s="6"/>
      <c r="B568" s="601" t="s">
        <v>428</v>
      </c>
      <c r="C568" s="602"/>
      <c r="D568" s="603"/>
      <c r="E568" s="328">
        <v>37555929.35999991</v>
      </c>
      <c r="F568" s="174">
        <v>0.10762817176519657</v>
      </c>
      <c r="G568" s="109"/>
      <c r="H568" s="106"/>
    </row>
    <row r="569" spans="1:12" s="104" customFormat="1" ht="40.5" customHeight="1" x14ac:dyDescent="0.2">
      <c r="A569" s="6"/>
      <c r="B569" s="601" t="s">
        <v>54</v>
      </c>
      <c r="C569" s="602"/>
      <c r="D569" s="603"/>
      <c r="E569" s="328">
        <v>2762817.4999999972</v>
      </c>
      <c r="F569" s="174">
        <v>8.4217952202944479E-2</v>
      </c>
      <c r="G569" s="109"/>
      <c r="H569" s="106"/>
    </row>
    <row r="570" spans="1:12" s="104" customFormat="1" ht="15" customHeight="1" x14ac:dyDescent="0.2">
      <c r="A570" s="6"/>
      <c r="B570" s="601" t="s">
        <v>482</v>
      </c>
      <c r="C570" s="602"/>
      <c r="D570" s="603"/>
      <c r="E570" s="328">
        <v>5713470.8300000103</v>
      </c>
      <c r="F570" s="174">
        <v>0.12145149496528607</v>
      </c>
      <c r="G570" s="109"/>
      <c r="H570" s="106"/>
    </row>
    <row r="571" spans="1:12" s="104" customFormat="1" ht="15" customHeight="1" x14ac:dyDescent="0.2">
      <c r="A571" s="6"/>
      <c r="B571" s="601" t="s">
        <v>302</v>
      </c>
      <c r="C571" s="602"/>
      <c r="D571" s="603"/>
      <c r="E571" s="328">
        <v>234.98000000000002</v>
      </c>
      <c r="F571" s="174">
        <v>-0.42053216936697013</v>
      </c>
      <c r="G571" s="109"/>
      <c r="H571" s="106"/>
    </row>
    <row r="572" spans="1:12" s="104" customFormat="1" ht="12.75" x14ac:dyDescent="0.2">
      <c r="A572" s="6"/>
      <c r="B572" s="169" t="s">
        <v>184</v>
      </c>
      <c r="C572" s="170"/>
      <c r="D572" s="171"/>
      <c r="E572" s="328">
        <v>64553297.020000033</v>
      </c>
      <c r="F572" s="174">
        <v>0.29673367828572372</v>
      </c>
      <c r="G572" s="109"/>
      <c r="H572" s="106"/>
    </row>
    <row r="573" spans="1:12" s="104" customFormat="1" ht="12.75" x14ac:dyDescent="0.2">
      <c r="A573" s="6"/>
      <c r="B573" s="395" t="s">
        <v>373</v>
      </c>
      <c r="C573" s="170"/>
      <c r="D573" s="171"/>
      <c r="E573" s="328">
        <v>75994533.820000008</v>
      </c>
      <c r="F573" s="174">
        <v>9.1055767413155131E-2</v>
      </c>
      <c r="G573" s="109"/>
      <c r="H573" s="110"/>
    </row>
    <row r="574" spans="1:12" s="104" customFormat="1" ht="12.75" x14ac:dyDescent="0.2">
      <c r="A574" s="6"/>
      <c r="B574" s="169" t="s">
        <v>185</v>
      </c>
      <c r="C574" s="170"/>
      <c r="D574" s="171"/>
      <c r="E574" s="328">
        <v>84801.071399999928</v>
      </c>
      <c r="F574" s="174">
        <v>-0.10897763318403986</v>
      </c>
      <c r="G574" s="109"/>
      <c r="H574" s="110"/>
    </row>
    <row r="575" spans="1:12" s="104" customFormat="1" ht="24" customHeight="1" x14ac:dyDescent="0.2">
      <c r="A575" s="6"/>
      <c r="B575" s="601" t="s">
        <v>186</v>
      </c>
      <c r="C575" s="602"/>
      <c r="D575" s="603"/>
      <c r="E575" s="328">
        <v>13912741.535291143</v>
      </c>
      <c r="F575" s="174">
        <v>3.1106653412651841E-2</v>
      </c>
      <c r="G575" s="109"/>
      <c r="H575" s="110"/>
    </row>
    <row r="576" spans="1:12" s="104" customFormat="1" ht="12.75" x14ac:dyDescent="0.2">
      <c r="A576" s="6"/>
      <c r="B576" s="601" t="s">
        <v>187</v>
      </c>
      <c r="C576" s="602"/>
      <c r="D576" s="603"/>
      <c r="E576" s="328">
        <v>364275.87999999966</v>
      </c>
      <c r="F576" s="174">
        <v>-3.8844468378909536E-2</v>
      </c>
      <c r="G576" s="109"/>
      <c r="H576" s="110"/>
    </row>
    <row r="577" spans="1:11" s="104" customFormat="1" ht="12.75" x14ac:dyDescent="0.2">
      <c r="A577" s="6"/>
      <c r="B577" s="601" t="s">
        <v>188</v>
      </c>
      <c r="C577" s="602"/>
      <c r="D577" s="603"/>
      <c r="E577" s="328">
        <v>84126.14999999979</v>
      </c>
      <c r="F577" s="174">
        <v>-9.3348367339759708E-2</v>
      </c>
      <c r="G577" s="109"/>
      <c r="H577" s="106"/>
    </row>
    <row r="578" spans="1:11" s="104" customFormat="1" ht="12.75" x14ac:dyDescent="0.2">
      <c r="A578" s="6"/>
      <c r="B578" s="601" t="s">
        <v>378</v>
      </c>
      <c r="C578" s="602"/>
      <c r="D578" s="603"/>
      <c r="E578" s="328">
        <v>313410</v>
      </c>
      <c r="F578" s="174">
        <v>8.8951353154348878E-2</v>
      </c>
      <c r="G578" s="109"/>
      <c r="H578" s="106"/>
    </row>
    <row r="579" spans="1:11" s="104" customFormat="1" ht="21" customHeight="1" x14ac:dyDescent="0.2">
      <c r="A579" s="6"/>
      <c r="B579" s="595" t="s">
        <v>55</v>
      </c>
      <c r="C579" s="596"/>
      <c r="D579" s="600"/>
      <c r="E579" s="327">
        <v>25770648.135945</v>
      </c>
      <c r="F579" s="177">
        <v>0.27431772825035883</v>
      </c>
      <c r="G579" s="109"/>
      <c r="H579" s="106"/>
      <c r="K579" s="209" t="b">
        <f>IF(ABS(E579-SUM(E580,E583,E586))&lt;0.001,TRUE,FALSE)</f>
        <v>1</v>
      </c>
    </row>
    <row r="580" spans="1:11" s="104" customFormat="1" ht="18" customHeight="1" x14ac:dyDescent="0.2">
      <c r="A580" s="6"/>
      <c r="B580" s="619" t="s">
        <v>56</v>
      </c>
      <c r="C580" s="620"/>
      <c r="D580" s="621"/>
      <c r="E580" s="328">
        <v>17349000.867977999</v>
      </c>
      <c r="F580" s="174">
        <v>0.39121093558695597</v>
      </c>
      <c r="G580" s="108"/>
      <c r="H580" s="106"/>
      <c r="K580" s="209" t="b">
        <f>IF(ABS(E580-SUM(E581:E582))&lt;0.001,TRUE,FALSE)</f>
        <v>1</v>
      </c>
    </row>
    <row r="581" spans="1:11" s="104" customFormat="1" ht="15" customHeight="1" x14ac:dyDescent="0.2">
      <c r="A581" s="6"/>
      <c r="B581" s="601" t="s">
        <v>57</v>
      </c>
      <c r="C581" s="602"/>
      <c r="D581" s="603"/>
      <c r="E581" s="328">
        <v>620114.3599999944</v>
      </c>
      <c r="F581" s="174">
        <v>0.10396643051304588</v>
      </c>
      <c r="G581" s="109"/>
      <c r="H581" s="106"/>
    </row>
    <row r="582" spans="1:11" s="104" customFormat="1" ht="15" customHeight="1" x14ac:dyDescent="0.2">
      <c r="A582" s="6"/>
      <c r="B582" s="601" t="s">
        <v>58</v>
      </c>
      <c r="C582" s="602"/>
      <c r="D582" s="603"/>
      <c r="E582" s="328">
        <v>16728886.507978002</v>
      </c>
      <c r="F582" s="174">
        <v>0.40475979336504886</v>
      </c>
      <c r="G582" s="109"/>
      <c r="H582" s="111"/>
    </row>
    <row r="583" spans="1:11" s="104" customFormat="1" ht="18" customHeight="1" x14ac:dyDescent="0.2">
      <c r="A583" s="24"/>
      <c r="B583" s="619" t="s">
        <v>379</v>
      </c>
      <c r="C583" s="620"/>
      <c r="D583" s="621"/>
      <c r="E583" s="328">
        <v>8421647.2679670006</v>
      </c>
      <c r="F583" s="174">
        <v>8.6290887163253283E-2</v>
      </c>
      <c r="G583" s="109"/>
      <c r="H583" s="112"/>
      <c r="K583" s="209" t="b">
        <f>IF(ABS(E583-SUM(E584:E585))&lt;0.001,TRUE,FALSE)</f>
        <v>1</v>
      </c>
    </row>
    <row r="584" spans="1:11" s="104" customFormat="1" ht="15" customHeight="1" x14ac:dyDescent="0.2">
      <c r="A584" s="24"/>
      <c r="B584" s="601" t="s">
        <v>372</v>
      </c>
      <c r="C584" s="602"/>
      <c r="D584" s="603"/>
      <c r="E584" s="328"/>
      <c r="F584" s="174"/>
      <c r="G584" s="109"/>
      <c r="H584" s="107"/>
    </row>
    <row r="585" spans="1:11" s="104" customFormat="1" ht="15" customHeight="1" x14ac:dyDescent="0.2">
      <c r="A585" s="6"/>
      <c r="B585" s="601" t="s">
        <v>434</v>
      </c>
      <c r="C585" s="602"/>
      <c r="D585" s="603"/>
      <c r="E585" s="328">
        <v>8421647.2679670006</v>
      </c>
      <c r="F585" s="174">
        <v>8.6290887163253283E-2</v>
      </c>
      <c r="G585" s="109"/>
      <c r="H585" s="106"/>
    </row>
    <row r="586" spans="1:11" s="104" customFormat="1" ht="15" customHeight="1" x14ac:dyDescent="0.2">
      <c r="A586" s="6"/>
      <c r="B586" s="619" t="s">
        <v>180</v>
      </c>
      <c r="C586" s="620"/>
      <c r="D586" s="621"/>
      <c r="E586" s="328"/>
      <c r="F586" s="174"/>
      <c r="G586" s="109"/>
      <c r="H586" s="111"/>
    </row>
    <row r="587" spans="1:11" s="104" customFormat="1" ht="18" customHeight="1" x14ac:dyDescent="0.2">
      <c r="A587" s="6"/>
      <c r="B587" s="595" t="s">
        <v>189</v>
      </c>
      <c r="C587" s="596"/>
      <c r="D587" s="600"/>
      <c r="E587" s="327">
        <v>79929541.290000126</v>
      </c>
      <c r="F587" s="177">
        <v>5.0638777840190663E-2</v>
      </c>
      <c r="G587" s="109"/>
      <c r="H587" s="111"/>
    </row>
    <row r="588" spans="1:11" s="104" customFormat="1" ht="26.25" customHeight="1" x14ac:dyDescent="0.2">
      <c r="A588" s="24"/>
      <c r="B588" s="595" t="s">
        <v>190</v>
      </c>
      <c r="C588" s="596"/>
      <c r="D588" s="600"/>
      <c r="E588" s="327">
        <v>117850315.43000004</v>
      </c>
      <c r="F588" s="177">
        <v>0.2597353110980698</v>
      </c>
      <c r="G588" s="109"/>
      <c r="H588" s="107"/>
      <c r="K588" s="209" t="b">
        <f>IF(ABS(E588-SUM(E589:E591))&lt;0.001,TRUE,FALSE)</f>
        <v>1</v>
      </c>
    </row>
    <row r="589" spans="1:11" s="104" customFormat="1" ht="17.25" customHeight="1" x14ac:dyDescent="0.2">
      <c r="A589" s="6"/>
      <c r="B589" s="601" t="s">
        <v>191</v>
      </c>
      <c r="C589" s="602"/>
      <c r="D589" s="603"/>
      <c r="E589" s="328">
        <v>98438346.180000022</v>
      </c>
      <c r="F589" s="174">
        <v>0.19863062673688447</v>
      </c>
      <c r="G589" s="109"/>
      <c r="H589" s="106"/>
    </row>
    <row r="590" spans="1:11" s="104" customFormat="1" ht="17.25" customHeight="1" x14ac:dyDescent="0.2">
      <c r="A590" s="6"/>
      <c r="B590" s="601" t="s">
        <v>392</v>
      </c>
      <c r="C590" s="602"/>
      <c r="D590" s="603"/>
      <c r="E590" s="328">
        <v>41926.51999999999</v>
      </c>
      <c r="F590" s="174">
        <v>0.64353015518595846</v>
      </c>
      <c r="G590" s="109"/>
      <c r="H590" s="106"/>
    </row>
    <row r="591" spans="1:11" s="104" customFormat="1" ht="17.25" customHeight="1" x14ac:dyDescent="0.2">
      <c r="A591" s="6"/>
      <c r="B591" s="422" t="s">
        <v>393</v>
      </c>
      <c r="C591" s="383"/>
      <c r="D591" s="384"/>
      <c r="E591" s="328">
        <v>19370042.730000027</v>
      </c>
      <c r="F591" s="174">
        <v>0.6990570459451686</v>
      </c>
      <c r="G591" s="109"/>
      <c r="H591" s="106"/>
    </row>
    <row r="592" spans="1:11" s="104" customFormat="1" ht="13.5" customHeight="1" x14ac:dyDescent="0.2">
      <c r="A592" s="6"/>
      <c r="B592" s="595" t="s">
        <v>82</v>
      </c>
      <c r="C592" s="609"/>
      <c r="D592" s="610"/>
      <c r="E592" s="327">
        <v>-8271426.29</v>
      </c>
      <c r="F592" s="177">
        <v>4.7438939267881564E-2</v>
      </c>
      <c r="G592" s="109"/>
      <c r="H592" s="106"/>
    </row>
    <row r="593" spans="1:12" s="104" customFormat="1" ht="32.25" customHeight="1" x14ac:dyDescent="0.2">
      <c r="A593" s="6"/>
      <c r="B593" s="604" t="s">
        <v>60</v>
      </c>
      <c r="C593" s="605"/>
      <c r="D593" s="606"/>
      <c r="E593" s="327">
        <v>63637094.051615976</v>
      </c>
      <c r="F593" s="177">
        <v>-0.4941614268597353</v>
      </c>
      <c r="G593" s="102"/>
      <c r="H593" s="106"/>
      <c r="K593" s="209" t="b">
        <f>IF(ABS(E593-SUM(E594:E596))&lt;0.001,TRUE,FALSE)</f>
        <v>1</v>
      </c>
    </row>
    <row r="594" spans="1:12" s="104" customFormat="1" ht="12.75" customHeight="1" x14ac:dyDescent="0.2">
      <c r="A594" s="24"/>
      <c r="B594" s="681" t="s">
        <v>390</v>
      </c>
      <c r="C594" s="602"/>
      <c r="D594" s="603"/>
      <c r="E594" s="328">
        <v>40552189.911953993</v>
      </c>
      <c r="F594" s="174">
        <v>-0.58150542681062123</v>
      </c>
      <c r="G594" s="105"/>
      <c r="H594" s="107"/>
    </row>
    <row r="595" spans="1:12" s="104" customFormat="1" ht="12.75" customHeight="1" x14ac:dyDescent="0.2">
      <c r="A595" s="24"/>
      <c r="B595" s="681" t="s">
        <v>391</v>
      </c>
      <c r="C595" s="602"/>
      <c r="D595" s="603"/>
      <c r="E595" s="328">
        <v>23084904.139661986</v>
      </c>
      <c r="F595" s="174">
        <v>-0.20135217397712568</v>
      </c>
      <c r="G595" s="105"/>
      <c r="H595" s="107"/>
    </row>
    <row r="596" spans="1:12" s="104" customFormat="1" ht="12.75" customHeight="1" x14ac:dyDescent="0.2">
      <c r="A596" s="24"/>
      <c r="B596" s="681" t="s">
        <v>462</v>
      </c>
      <c r="C596" s="602"/>
      <c r="D596" s="603"/>
      <c r="E596" s="328"/>
      <c r="F596" s="174"/>
      <c r="G596" s="105"/>
      <c r="H596" s="107"/>
    </row>
    <row r="597" spans="1:12" s="104" customFormat="1" ht="17.25" hidden="1" customHeight="1" x14ac:dyDescent="0.2">
      <c r="A597" s="24"/>
      <c r="B597" s="604"/>
      <c r="C597" s="605"/>
      <c r="D597" s="606"/>
      <c r="E597" s="327"/>
      <c r="F597" s="177"/>
      <c r="G597" s="105"/>
      <c r="H597" s="107"/>
      <c r="L597" s="359"/>
    </row>
    <row r="598" spans="1:12" s="359" customFormat="1" ht="29.25" customHeight="1" x14ac:dyDescent="0.2">
      <c r="A598" s="6"/>
      <c r="B598" s="604" t="s">
        <v>483</v>
      </c>
      <c r="C598" s="605"/>
      <c r="D598" s="606"/>
      <c r="E598" s="328"/>
      <c r="F598" s="328"/>
      <c r="G598" s="109"/>
      <c r="H598" s="106"/>
    </row>
    <row r="599" spans="1:12" s="359" customFormat="1" ht="25.5" customHeight="1" x14ac:dyDescent="0.2">
      <c r="A599" s="356"/>
      <c r="B599" s="604" t="s">
        <v>484</v>
      </c>
      <c r="C599" s="611"/>
      <c r="D599" s="612"/>
      <c r="E599" s="328"/>
      <c r="F599" s="174"/>
      <c r="G599" s="357"/>
      <c r="H599" s="358"/>
    </row>
    <row r="600" spans="1:12" s="359" customFormat="1" ht="24.75" customHeight="1" x14ac:dyDescent="0.2">
      <c r="A600" s="356"/>
      <c r="B600" s="604" t="s">
        <v>342</v>
      </c>
      <c r="C600" s="611"/>
      <c r="D600" s="612"/>
      <c r="E600" s="327">
        <v>300535912.26827127</v>
      </c>
      <c r="F600" s="177">
        <v>0.13840016445521064</v>
      </c>
      <c r="G600" s="357"/>
      <c r="H600" s="358"/>
      <c r="K600" s="209" t="b">
        <f>IF(ABS(E600-SUM(E601,E610))&lt;0.001,TRUE,FALSE)</f>
        <v>1</v>
      </c>
    </row>
    <row r="601" spans="1:12" s="359" customFormat="1" ht="21" customHeight="1" x14ac:dyDescent="0.2">
      <c r="A601" s="356"/>
      <c r="B601" s="595" t="s">
        <v>61</v>
      </c>
      <c r="C601" s="596"/>
      <c r="D601" s="600"/>
      <c r="E601" s="327">
        <v>79069279.512159944</v>
      </c>
      <c r="F601" s="177">
        <v>-3.7042937866893499E-2</v>
      </c>
      <c r="G601" s="357"/>
      <c r="H601" s="358"/>
      <c r="K601" s="209" t="b">
        <f>IF(ABS(E601-SUM(E602:E609))&lt;0.001,TRUE,FALSE)</f>
        <v>0</v>
      </c>
      <c r="L601" s="104"/>
    </row>
    <row r="602" spans="1:12" s="104" customFormat="1" ht="18.75" customHeight="1" x14ac:dyDescent="0.2">
      <c r="A602" s="6"/>
      <c r="B602" s="601" t="s">
        <v>471</v>
      </c>
      <c r="C602" s="602"/>
      <c r="D602" s="603"/>
      <c r="E602" s="328">
        <v>10392.710000000001</v>
      </c>
      <c r="F602" s="174"/>
      <c r="G602" s="105"/>
      <c r="H602" s="106"/>
    </row>
    <row r="603" spans="1:12" s="104" customFormat="1" ht="18.75" customHeight="1" x14ac:dyDescent="0.2">
      <c r="A603" s="6"/>
      <c r="B603" s="601" t="s">
        <v>473</v>
      </c>
      <c r="C603" s="602"/>
      <c r="D603" s="603"/>
      <c r="E603" s="328">
        <v>78277081.709154993</v>
      </c>
      <c r="F603" s="174">
        <v>-4.5644522517302777E-2</v>
      </c>
      <c r="G603" s="105"/>
      <c r="H603" s="106"/>
    </row>
    <row r="604" spans="1:12" s="104" customFormat="1" ht="18.75" customHeight="1" x14ac:dyDescent="0.2">
      <c r="A604" s="6"/>
      <c r="B604" s="601" t="s">
        <v>430</v>
      </c>
      <c r="C604" s="602"/>
      <c r="D604" s="603"/>
      <c r="E604" s="328"/>
      <c r="F604" s="174"/>
      <c r="G604" s="105"/>
      <c r="H604" s="106"/>
    </row>
    <row r="605" spans="1:12" s="104" customFormat="1" ht="15" customHeight="1" x14ac:dyDescent="0.2">
      <c r="A605" s="6"/>
      <c r="B605" s="601" t="s">
        <v>469</v>
      </c>
      <c r="C605" s="602"/>
      <c r="D605" s="603"/>
      <c r="E605" s="328">
        <v>17.28</v>
      </c>
      <c r="F605" s="174"/>
      <c r="G605" s="108"/>
      <c r="H605" s="106"/>
    </row>
    <row r="606" spans="1:12" s="104" customFormat="1" ht="12.75" customHeight="1" x14ac:dyDescent="0.2">
      <c r="A606" s="6"/>
      <c r="B606" s="601" t="s">
        <v>399</v>
      </c>
      <c r="C606" s="602"/>
      <c r="D606" s="603"/>
      <c r="E606" s="328"/>
      <c r="F606" s="174"/>
      <c r="G606" s="109"/>
      <c r="H606" s="106"/>
    </row>
    <row r="607" spans="1:12" s="104" customFormat="1" ht="12.75" customHeight="1" x14ac:dyDescent="0.2">
      <c r="A607" s="6"/>
      <c r="B607" s="601" t="s">
        <v>400</v>
      </c>
      <c r="C607" s="602"/>
      <c r="D607" s="603"/>
      <c r="E607" s="328"/>
      <c r="F607" s="174"/>
      <c r="G607" s="109"/>
      <c r="H607" s="106"/>
    </row>
    <row r="608" spans="1:12" s="104" customFormat="1" ht="12.75" customHeight="1" x14ac:dyDescent="0.2">
      <c r="A608" s="6"/>
      <c r="B608" s="681" t="s">
        <v>443</v>
      </c>
      <c r="C608" s="602"/>
      <c r="D608" s="603"/>
      <c r="E608" s="328">
        <v>742455.12300499983</v>
      </c>
      <c r="F608" s="174"/>
      <c r="G608" s="109"/>
      <c r="H608" s="106"/>
    </row>
    <row r="609" spans="1:12" s="104" customFormat="1" ht="12.75" customHeight="1" x14ac:dyDescent="0.2">
      <c r="A609" s="6"/>
      <c r="B609" s="681" t="s">
        <v>401</v>
      </c>
      <c r="C609" s="602"/>
      <c r="D609" s="603"/>
      <c r="E609" s="328">
        <v>39313.07999999998</v>
      </c>
      <c r="F609" s="174">
        <v>-3.5093695985938256E-3</v>
      </c>
      <c r="G609" s="102"/>
      <c r="H609" s="106"/>
    </row>
    <row r="610" spans="1:12" s="104" customFormat="1" ht="11.25" customHeight="1" x14ac:dyDescent="0.2">
      <c r="A610" s="6"/>
      <c r="B610" s="595" t="s">
        <v>62</v>
      </c>
      <c r="C610" s="596"/>
      <c r="D610" s="600"/>
      <c r="E610" s="327">
        <v>221466632.75611129</v>
      </c>
      <c r="F610" s="177">
        <v>0.2176017972819666</v>
      </c>
      <c r="G610" s="102"/>
      <c r="H610" s="106"/>
      <c r="K610" s="209" t="b">
        <f>IF(ABS(E610-SUM(E611:E619))&lt;0.001,TRUE,FALSE)</f>
        <v>1</v>
      </c>
    </row>
    <row r="611" spans="1:12" s="104" customFormat="1" ht="15" customHeight="1" x14ac:dyDescent="0.2">
      <c r="A611" s="6"/>
      <c r="B611" s="601" t="s">
        <v>470</v>
      </c>
      <c r="C611" s="602"/>
      <c r="D611" s="603"/>
      <c r="E611" s="328">
        <v>107409499.01958403</v>
      </c>
      <c r="F611" s="174">
        <v>-0.30389752471752962</v>
      </c>
      <c r="G611" s="108"/>
      <c r="H611" s="113"/>
    </row>
    <row r="612" spans="1:12" s="104" customFormat="1" ht="15" customHeight="1" x14ac:dyDescent="0.2">
      <c r="A612" s="6"/>
      <c r="B612" s="601" t="s">
        <v>474</v>
      </c>
      <c r="C612" s="602"/>
      <c r="D612" s="603"/>
      <c r="E612" s="328">
        <v>83478770.338430971</v>
      </c>
      <c r="F612" s="174"/>
      <c r="G612" s="108"/>
      <c r="H612" s="113"/>
    </row>
    <row r="613" spans="1:12" s="104" customFormat="1" ht="15" customHeight="1" x14ac:dyDescent="0.2">
      <c r="A613" s="6"/>
      <c r="B613" s="601" t="s">
        <v>402</v>
      </c>
      <c r="C613" s="602"/>
      <c r="D613" s="603"/>
      <c r="E613" s="328">
        <v>12271982.269999998</v>
      </c>
      <c r="F613" s="174">
        <v>-0.23026511868417954</v>
      </c>
      <c r="G613" s="108"/>
      <c r="H613" s="113"/>
    </row>
    <row r="614" spans="1:12" s="104" customFormat="1" ht="12.75" customHeight="1" x14ac:dyDescent="0.2">
      <c r="A614" s="6"/>
      <c r="B614" s="601" t="s">
        <v>469</v>
      </c>
      <c r="C614" s="602"/>
      <c r="D614" s="603"/>
      <c r="E614" s="328">
        <v>1083145.9899999995</v>
      </c>
      <c r="F614" s="174">
        <v>-0.25061221330950822</v>
      </c>
      <c r="G614" s="109"/>
      <c r="H614" s="113"/>
    </row>
    <row r="615" spans="1:12" s="104" customFormat="1" ht="12.75" customHeight="1" x14ac:dyDescent="0.2">
      <c r="A615" s="6"/>
      <c r="B615" s="601" t="s">
        <v>472</v>
      </c>
      <c r="C615" s="602"/>
      <c r="D615" s="603"/>
      <c r="E615" s="328"/>
      <c r="F615" s="174"/>
      <c r="G615" s="109"/>
      <c r="H615" s="113"/>
    </row>
    <row r="616" spans="1:12" s="104" customFormat="1" ht="12.75" customHeight="1" x14ac:dyDescent="0.2">
      <c r="A616" s="6"/>
      <c r="B616" s="601" t="s">
        <v>399</v>
      </c>
      <c r="C616" s="602"/>
      <c r="D616" s="603"/>
      <c r="E616" s="328">
        <v>11909541.694662988</v>
      </c>
      <c r="F616" s="174">
        <v>0.9071088438258712</v>
      </c>
      <c r="G616" s="109"/>
      <c r="H616" s="113"/>
    </row>
    <row r="617" spans="1:12" s="104" customFormat="1" ht="12.75" customHeight="1" x14ac:dyDescent="0.2">
      <c r="A617" s="6"/>
      <c r="B617" s="601" t="s">
        <v>400</v>
      </c>
      <c r="C617" s="602"/>
      <c r="D617" s="603"/>
      <c r="E617" s="328">
        <v>-15720</v>
      </c>
      <c r="F617" s="174">
        <v>-0.2857142857142857</v>
      </c>
      <c r="G617" s="109"/>
      <c r="H617" s="113"/>
      <c r="L617" s="457"/>
    </row>
    <row r="618" spans="1:12" s="457" customFormat="1" ht="12.75" customHeight="1" x14ac:dyDescent="0.2">
      <c r="A618" s="6"/>
      <c r="B618" s="587" t="s">
        <v>425</v>
      </c>
      <c r="C618" s="588"/>
      <c r="D618" s="589"/>
      <c r="E618" s="453">
        <v>2150775.7434330005</v>
      </c>
      <c r="F618" s="454">
        <v>0.27604468824451023</v>
      </c>
      <c r="G618" s="109"/>
      <c r="H618" s="113"/>
      <c r="K618" s="104"/>
    </row>
    <row r="619" spans="1:12" s="457" customFormat="1" ht="12.75" customHeight="1" x14ac:dyDescent="0.2">
      <c r="A619" s="452"/>
      <c r="B619" s="681" t="s">
        <v>403</v>
      </c>
      <c r="C619" s="602"/>
      <c r="D619" s="603"/>
      <c r="E619" s="453">
        <v>3178637.700000003</v>
      </c>
      <c r="F619" s="454">
        <v>0.38836411881926991</v>
      </c>
      <c r="G619" s="455"/>
      <c r="H619" s="456"/>
    </row>
    <row r="620" spans="1:12" s="457" customFormat="1" ht="21" customHeight="1" x14ac:dyDescent="0.2">
      <c r="A620" s="452"/>
      <c r="B620" s="604" t="s">
        <v>343</v>
      </c>
      <c r="C620" s="605"/>
      <c r="D620" s="605"/>
      <c r="E620" s="458"/>
      <c r="F620" s="459"/>
      <c r="G620" s="455"/>
      <c r="H620" s="456"/>
    </row>
    <row r="621" spans="1:12" s="457" customFormat="1" ht="18.75" customHeight="1" x14ac:dyDescent="0.2">
      <c r="A621" s="452"/>
      <c r="B621" s="604" t="s">
        <v>344</v>
      </c>
      <c r="C621" s="605"/>
      <c r="D621" s="605"/>
      <c r="E621" s="458">
        <v>18488706.900440004</v>
      </c>
      <c r="F621" s="459">
        <v>-4.8785217937547531E-2</v>
      </c>
      <c r="G621" s="460"/>
      <c r="H621" s="461"/>
      <c r="K621" s="209" t="b">
        <f>IF(ABS(E621-SUM(E622:E624))&lt;0.001,TRUE,FALSE)</f>
        <v>1</v>
      </c>
    </row>
    <row r="622" spans="1:12" s="457" customFormat="1" ht="15" customHeight="1" x14ac:dyDescent="0.2">
      <c r="A622" s="452"/>
      <c r="B622" s="595" t="s">
        <v>63</v>
      </c>
      <c r="C622" s="596"/>
      <c r="D622" s="596"/>
      <c r="E622" s="453">
        <v>6431988.840440006</v>
      </c>
      <c r="F622" s="454">
        <v>0.19046749938594054</v>
      </c>
      <c r="G622" s="460"/>
      <c r="H622" s="461"/>
    </row>
    <row r="623" spans="1:12" s="457" customFormat="1" ht="12.75" customHeight="1" x14ac:dyDescent="0.2">
      <c r="A623" s="452"/>
      <c r="B623" s="595" t="s">
        <v>64</v>
      </c>
      <c r="C623" s="596"/>
      <c r="D623" s="596"/>
      <c r="E623" s="453">
        <v>12056718.059999999</v>
      </c>
      <c r="F623" s="454">
        <v>-7.4165804247599665E-2</v>
      </c>
      <c r="G623" s="462"/>
      <c r="H623" s="461"/>
      <c r="L623" s="816"/>
    </row>
    <row r="624" spans="1:12" s="457" customFormat="1" ht="12.75" customHeight="1" x14ac:dyDescent="0.2">
      <c r="A624" s="452"/>
      <c r="B624" s="595" t="s">
        <v>478</v>
      </c>
      <c r="C624" s="596"/>
      <c r="D624" s="596"/>
      <c r="E624" s="453"/>
      <c r="F624" s="581"/>
      <c r="G624" s="462"/>
      <c r="H624" s="461"/>
      <c r="L624" s="816"/>
    </row>
    <row r="625" spans="1:12" s="457" customFormat="1" ht="12.75" customHeight="1" x14ac:dyDescent="0.2">
      <c r="A625" s="452"/>
      <c r="B625" s="595" t="s">
        <v>479</v>
      </c>
      <c r="C625" s="596"/>
      <c r="D625" s="596"/>
      <c r="E625" s="453"/>
      <c r="F625" s="581"/>
      <c r="G625" s="462"/>
      <c r="H625" s="461"/>
      <c r="L625" s="816"/>
    </row>
    <row r="626" spans="1:12" s="816" customFormat="1" ht="12.75" customHeight="1" x14ac:dyDescent="0.2">
      <c r="A626" s="452"/>
      <c r="B626" s="613" t="s">
        <v>290</v>
      </c>
      <c r="C626" s="614"/>
      <c r="D626" s="615"/>
      <c r="E626" s="326">
        <v>1521652252.0200934</v>
      </c>
      <c r="F626" s="243">
        <v>9.0555945276910244E-2</v>
      </c>
      <c r="G626" s="462"/>
      <c r="H626" s="461"/>
      <c r="J626" s="457"/>
      <c r="K626" s="209" t="b">
        <f>IF(ABS(E626-SUM(E564,E593,E597:E600,E620:E621))&lt;0.001,TRUE,FALSE)</f>
        <v>1</v>
      </c>
      <c r="L626" s="5"/>
    </row>
    <row r="627" spans="1:12" ht="15.75" x14ac:dyDescent="0.25">
      <c r="A627" s="463"/>
      <c r="B627" s="7" t="s">
        <v>288</v>
      </c>
      <c r="C627" s="8"/>
      <c r="D627" s="8"/>
      <c r="E627" s="8"/>
      <c r="F627" s="115"/>
      <c r="G627" s="580"/>
      <c r="H627" s="465"/>
      <c r="I627" s="8"/>
    </row>
    <row r="628" spans="1:12" ht="12" customHeight="1" x14ac:dyDescent="0.2">
      <c r="B628" s="9"/>
      <c r="C628" s="10" t="str">
        <f>$C$3</f>
        <v>PERIODE DU 1.1 AU 31.1.2024</v>
      </c>
      <c r="D628" s="11"/>
      <c r="F628" s="116"/>
      <c r="G628" s="115"/>
      <c r="H628" s="115"/>
    </row>
    <row r="629" spans="1:12" ht="19.5" customHeight="1" x14ac:dyDescent="0.2">
      <c r="B629" s="12" t="str">
        <f>B561</f>
        <v xml:space="preserve">             I - ASSURANCE MALADIE : DÉPENSES en milliers d'euros</v>
      </c>
      <c r="C629" s="13"/>
      <c r="D629" s="13"/>
      <c r="E629" s="13"/>
      <c r="F629" s="14"/>
      <c r="G629" s="116"/>
      <c r="H629" s="116"/>
      <c r="I629" s="15"/>
    </row>
    <row r="630" spans="1:12" ht="12.75" x14ac:dyDescent="0.2">
      <c r="B630" s="626"/>
      <c r="C630" s="627"/>
      <c r="D630" s="87"/>
      <c r="E630" s="815" t="s">
        <v>6</v>
      </c>
      <c r="F630" s="339" t="str">
        <f>$H$5</f>
        <v>PCAP</v>
      </c>
      <c r="G630" s="15"/>
      <c r="H630" s="15"/>
      <c r="I630" s="20"/>
    </row>
    <row r="631" spans="1:12" s="121" customFormat="1" ht="15.75" customHeight="1" x14ac:dyDescent="0.2">
      <c r="A631" s="6"/>
      <c r="B631" s="126" t="s">
        <v>475</v>
      </c>
      <c r="C631" s="126"/>
      <c r="D631" s="126"/>
      <c r="E631" s="326">
        <v>142010796.41861415</v>
      </c>
      <c r="F631" s="243">
        <v>8.2972167314318446E-2</v>
      </c>
      <c r="G631" s="175"/>
      <c r="H631" s="122"/>
      <c r="I631" s="120"/>
      <c r="J631" s="104"/>
      <c r="K631" s="209"/>
      <c r="L631" s="5"/>
    </row>
    <row r="632" spans="1:12" ht="12" customHeight="1" x14ac:dyDescent="0.2">
      <c r="A632" s="114"/>
      <c r="B632" s="123"/>
      <c r="C632" s="124"/>
      <c r="D632" s="124"/>
      <c r="E632" s="813"/>
      <c r="F632" s="812"/>
      <c r="G632" s="204"/>
      <c r="H632" s="119"/>
      <c r="I632" s="111"/>
      <c r="L632" s="121"/>
    </row>
    <row r="633" spans="1:12" s="121" customFormat="1" ht="17.25" customHeight="1" x14ac:dyDescent="0.2">
      <c r="A633" s="6"/>
      <c r="B633" s="126" t="s">
        <v>30</v>
      </c>
      <c r="C633" s="127"/>
      <c r="D633" s="128"/>
      <c r="E633" s="407">
        <v>8945851970.4252796</v>
      </c>
      <c r="F633" s="408">
        <v>-3.9474222815343185E-2</v>
      </c>
      <c r="G633" s="205"/>
      <c r="H633" s="125"/>
      <c r="I633" s="120"/>
      <c r="J633" s="104"/>
      <c r="K633" s="209" t="b">
        <f>IF(ABS(E633-SUM(E558,E626,E631))&lt;0.001,TRUE,FALSE)</f>
        <v>1</v>
      </c>
      <c r="L633" s="5"/>
    </row>
    <row r="634" spans="1:12" ht="12.75" x14ac:dyDescent="0.2">
      <c r="A634" s="114"/>
      <c r="B634" s="218"/>
      <c r="C634" s="127"/>
      <c r="D634" s="127"/>
      <c r="E634" s="409"/>
      <c r="F634" s="410"/>
      <c r="G634" s="206"/>
      <c r="H634" s="129"/>
      <c r="I634" s="111"/>
      <c r="L634" s="121"/>
    </row>
    <row r="635" spans="1:12" s="121" customFormat="1" ht="17.25" customHeight="1" x14ac:dyDescent="0.2">
      <c r="A635" s="6"/>
      <c r="B635" s="126" t="s">
        <v>240</v>
      </c>
      <c r="C635" s="127"/>
      <c r="D635" s="128"/>
      <c r="E635" s="407">
        <v>6435673.0699999975</v>
      </c>
      <c r="F635" s="408">
        <v>-0.20517709448951116</v>
      </c>
      <c r="G635" s="206"/>
      <c r="H635" s="130"/>
      <c r="I635" s="120"/>
      <c r="J635" s="104"/>
    </row>
    <row r="636" spans="1:12" s="121" customFormat="1" ht="17.25" customHeight="1" x14ac:dyDescent="0.2">
      <c r="A636" s="114"/>
      <c r="B636" s="216"/>
      <c r="C636" s="573"/>
      <c r="D636" s="573"/>
      <c r="E636" s="402"/>
      <c r="F636" s="209"/>
      <c r="G636" s="206"/>
      <c r="H636" s="129"/>
      <c r="I636" s="120"/>
      <c r="J636" s="104"/>
    </row>
    <row r="637" spans="1:12" s="121" customFormat="1" ht="17.25" customHeight="1" x14ac:dyDescent="0.2">
      <c r="A637" s="114"/>
      <c r="B637" s="126" t="s">
        <v>437</v>
      </c>
      <c r="C637" s="127"/>
      <c r="D637" s="128"/>
      <c r="E637" s="407">
        <v>6844163.9300000006</v>
      </c>
      <c r="F637" s="408">
        <v>6.3147165821463735E-2</v>
      </c>
      <c r="G637" s="206"/>
      <c r="H637" s="129"/>
      <c r="I637" s="120"/>
      <c r="J637" s="104"/>
      <c r="L637" s="5"/>
    </row>
    <row r="638" spans="1:12" ht="12.75" x14ac:dyDescent="0.2">
      <c r="A638" s="114"/>
      <c r="B638" s="216"/>
      <c r="C638" s="217"/>
      <c r="D638" s="584"/>
      <c r="E638" s="402"/>
      <c r="F638" s="209"/>
      <c r="G638" s="206"/>
      <c r="H638" s="129"/>
      <c r="I638" s="111"/>
      <c r="J638" s="104"/>
    </row>
    <row r="639" spans="1:12" ht="12.75" customHeight="1" x14ac:dyDescent="0.2">
      <c r="B639" s="126" t="s">
        <v>19</v>
      </c>
      <c r="C639" s="131"/>
      <c r="D639" s="403"/>
      <c r="E639" s="407">
        <v>624450377.61999965</v>
      </c>
      <c r="F639" s="408">
        <v>2.4807572272179224E-2</v>
      </c>
      <c r="G639" s="173"/>
      <c r="H639" s="130"/>
      <c r="I639" s="111"/>
      <c r="J639" s="104"/>
    </row>
    <row r="640" spans="1:12" ht="12.75" customHeight="1" x14ac:dyDescent="0.2">
      <c r="B640" s="216"/>
      <c r="C640" s="217"/>
      <c r="D640" s="584"/>
      <c r="E640" s="402"/>
      <c r="F640" s="209"/>
      <c r="G640" s="173"/>
      <c r="H640" s="130"/>
      <c r="I640" s="111"/>
    </row>
    <row r="641" spans="2:12" ht="12.75" customHeight="1" x14ac:dyDescent="0.2">
      <c r="B641" s="126" t="s">
        <v>44</v>
      </c>
      <c r="C641" s="131"/>
      <c r="D641" s="403"/>
      <c r="E641" s="407">
        <v>9582539.75</v>
      </c>
      <c r="F641" s="408">
        <v>7.7943703076043702E-2</v>
      </c>
      <c r="G641" s="173"/>
      <c r="H641" s="130"/>
      <c r="I641" s="111"/>
      <c r="J641" s="104"/>
    </row>
    <row r="642" spans="2:12" ht="12.75" customHeight="1" x14ac:dyDescent="0.2">
      <c r="B642" s="216"/>
      <c r="C642" s="217"/>
      <c r="D642" s="584"/>
      <c r="E642" s="402"/>
      <c r="F642" s="209"/>
      <c r="G642" s="173"/>
      <c r="H642" s="130"/>
      <c r="I642" s="111"/>
    </row>
    <row r="643" spans="2:12" ht="12.75" customHeight="1" x14ac:dyDescent="0.2">
      <c r="B643" s="233" t="s">
        <v>42</v>
      </c>
      <c r="C643" s="131"/>
      <c r="D643" s="403"/>
      <c r="E643" s="411">
        <v>390393123.71000004</v>
      </c>
      <c r="F643" s="412">
        <v>-1.3362763740046857E-3</v>
      </c>
      <c r="G643" s="173"/>
      <c r="H643" s="130"/>
      <c r="I643" s="111"/>
      <c r="J643" s="104"/>
    </row>
    <row r="644" spans="2:12" ht="12.75" customHeight="1" x14ac:dyDescent="0.2">
      <c r="B644" s="149" t="s">
        <v>83</v>
      </c>
      <c r="C644" s="217"/>
      <c r="D644" s="811"/>
      <c r="E644" s="289">
        <v>40604.65</v>
      </c>
      <c r="F644" s="179">
        <v>0.15798297902921954</v>
      </c>
      <c r="G644" s="173"/>
      <c r="H644" s="130"/>
      <c r="I644" s="111"/>
      <c r="J644" s="104"/>
    </row>
    <row r="645" spans="2:12" ht="12.75" customHeight="1" x14ac:dyDescent="0.2">
      <c r="B645" s="162" t="s">
        <v>84</v>
      </c>
      <c r="C645" s="231"/>
      <c r="D645" s="810"/>
      <c r="E645" s="413">
        <v>812691.92000000016</v>
      </c>
      <c r="F645" s="187">
        <v>-0.43989307923298748</v>
      </c>
      <c r="G645" s="173"/>
      <c r="H645" s="130"/>
      <c r="I645" s="111"/>
      <c r="J645" s="104"/>
    </row>
    <row r="646" spans="2:12" ht="16.5" hidden="1" customHeight="1" x14ac:dyDescent="0.2">
      <c r="B646" s="71"/>
      <c r="C646" s="217"/>
      <c r="D646" s="584"/>
      <c r="E646" s="414"/>
      <c r="F646" s="415"/>
      <c r="G646" s="173"/>
      <c r="H646" s="130"/>
      <c r="I646" s="111"/>
    </row>
    <row r="647" spans="2:12" ht="16.5" hidden="1" customHeight="1" x14ac:dyDescent="0.2">
      <c r="B647" s="71"/>
      <c r="C647" s="217"/>
      <c r="D647" s="584"/>
      <c r="E647" s="416"/>
      <c r="F647" s="205"/>
      <c r="G647" s="173"/>
      <c r="H647" s="130"/>
      <c r="I647" s="111"/>
    </row>
    <row r="648" spans="2:12" ht="16.5" hidden="1" customHeight="1" x14ac:dyDescent="0.2">
      <c r="B648" s="71"/>
      <c r="C648" s="217"/>
      <c r="D648" s="584"/>
      <c r="E648" s="416"/>
      <c r="F648" s="205"/>
      <c r="G648" s="173"/>
      <c r="H648" s="130"/>
      <c r="I648" s="111"/>
    </row>
    <row r="649" spans="2:12" ht="16.5" hidden="1" customHeight="1" x14ac:dyDescent="0.2">
      <c r="B649" s="71"/>
      <c r="C649" s="217"/>
      <c r="D649" s="584"/>
      <c r="E649" s="416"/>
      <c r="F649" s="205"/>
      <c r="G649" s="173"/>
      <c r="H649" s="130"/>
      <c r="I649" s="111"/>
    </row>
    <row r="650" spans="2:12" ht="16.5" hidden="1" customHeight="1" x14ac:dyDescent="0.2">
      <c r="B650" s="71"/>
      <c r="C650" s="217"/>
      <c r="D650" s="584"/>
      <c r="E650" s="416"/>
      <c r="F650" s="205"/>
      <c r="G650" s="173"/>
      <c r="H650" s="130"/>
      <c r="I650" s="111"/>
    </row>
    <row r="651" spans="2:12" ht="16.5" hidden="1" customHeight="1" x14ac:dyDescent="0.2">
      <c r="B651" s="71"/>
      <c r="C651" s="217"/>
      <c r="D651" s="584"/>
      <c r="E651" s="416"/>
      <c r="F651" s="205"/>
      <c r="G651" s="173"/>
      <c r="H651" s="130"/>
      <c r="I651" s="111"/>
    </row>
    <row r="652" spans="2:12" ht="16.5" hidden="1" customHeight="1" x14ac:dyDescent="0.2">
      <c r="B652" s="71"/>
      <c r="C652" s="217"/>
      <c r="D652" s="584"/>
      <c r="E652" s="416"/>
      <c r="F652" s="205"/>
      <c r="G652" s="173"/>
      <c r="H652" s="130"/>
      <c r="I652" s="111"/>
    </row>
    <row r="653" spans="2:12" ht="16.5" customHeight="1" x14ac:dyDescent="0.2">
      <c r="B653" s="71"/>
      <c r="C653" s="217"/>
      <c r="D653" s="584"/>
      <c r="E653" s="416"/>
      <c r="F653" s="205"/>
      <c r="G653" s="173"/>
      <c r="H653" s="130"/>
      <c r="I653" s="111"/>
    </row>
    <row r="654" spans="2:12" ht="16.5" customHeight="1" x14ac:dyDescent="0.2">
      <c r="B654" s="233" t="s">
        <v>384</v>
      </c>
      <c r="C654" s="131"/>
      <c r="D654" s="403"/>
      <c r="E654" s="407">
        <v>377342175</v>
      </c>
      <c r="F654" s="408">
        <v>0</v>
      </c>
      <c r="G654" s="173"/>
      <c r="H654" s="130"/>
      <c r="I654" s="111"/>
    </row>
    <row r="655" spans="2:12" ht="16.5" customHeight="1" thickBot="1" x14ac:dyDescent="0.25">
      <c r="B655" s="583"/>
      <c r="C655" s="217"/>
      <c r="D655" s="584"/>
      <c r="E655" s="402"/>
      <c r="F655" s="209"/>
      <c r="G655" s="173"/>
      <c r="H655" s="130"/>
      <c r="I655" s="111"/>
    </row>
    <row r="656" spans="2:12" ht="16.5" customHeight="1" thickBot="1" x14ac:dyDescent="0.25">
      <c r="B656" s="133" t="s">
        <v>289</v>
      </c>
      <c r="C656" s="134"/>
      <c r="D656" s="134"/>
      <c r="E656" s="417">
        <v>19007949634.565296</v>
      </c>
      <c r="F656" s="418">
        <v>1.8576281957272123E-3</v>
      </c>
      <c r="G656" s="173"/>
      <c r="H656" s="130"/>
      <c r="I656" s="111"/>
      <c r="K656" s="209" t="b">
        <f>IF(ABS(E656-SUM(E504,E507:E511,E633,E635,E637,E639,E641,E643:E645,E654))&lt;0.001,TRUE,FALSE)</f>
        <v>1</v>
      </c>
      <c r="L656" s="136"/>
    </row>
    <row r="657" spans="1:12" s="136" customFormat="1" ht="39" customHeight="1" x14ac:dyDescent="0.2">
      <c r="A657" s="6"/>
      <c r="B657" s="5"/>
      <c r="C657" s="3"/>
      <c r="D657" s="3"/>
      <c r="E657" s="3"/>
      <c r="F657" s="3"/>
      <c r="G657" s="173"/>
      <c r="H657" s="130"/>
      <c r="I657" s="85"/>
      <c r="J657" s="104"/>
      <c r="L657" s="5"/>
    </row>
    <row r="658" spans="1:12" ht="12" x14ac:dyDescent="0.2">
      <c r="G658" s="207"/>
      <c r="H658" s="135"/>
    </row>
  </sheetData>
  <dataConsolidate/>
  <mergeCells count="94">
    <mergeCell ref="B603:D603"/>
    <mergeCell ref="B612:D612"/>
    <mergeCell ref="B621:D621"/>
    <mergeCell ref="B622:D622"/>
    <mergeCell ref="B623:D623"/>
    <mergeCell ref="B604:D604"/>
    <mergeCell ref="B608:D608"/>
    <mergeCell ref="B626:D626"/>
    <mergeCell ref="B630:C630"/>
    <mergeCell ref="B613:D613"/>
    <mergeCell ref="B614:D614"/>
    <mergeCell ref="B616:D616"/>
    <mergeCell ref="B617:D617"/>
    <mergeCell ref="B619:D619"/>
    <mergeCell ref="B615:D615"/>
    <mergeCell ref="B624:D624"/>
    <mergeCell ref="B625:D625"/>
    <mergeCell ref="B564:D564"/>
    <mergeCell ref="B620:D620"/>
    <mergeCell ref="B605:D605"/>
    <mergeCell ref="B606:D606"/>
    <mergeCell ref="B607:D607"/>
    <mergeCell ref="B609:D609"/>
    <mergeCell ref="B610:D610"/>
    <mergeCell ref="B611:D611"/>
    <mergeCell ref="B586:D586"/>
    <mergeCell ref="B577:D577"/>
    <mergeCell ref="B551:C551"/>
    <mergeCell ref="B547:C547"/>
    <mergeCell ref="B558:C558"/>
    <mergeCell ref="B562:C562"/>
    <mergeCell ref="B563:D563"/>
    <mergeCell ref="B554:C554"/>
    <mergeCell ref="B555:C555"/>
    <mergeCell ref="B556:C556"/>
    <mergeCell ref="B538:C538"/>
    <mergeCell ref="B557:C557"/>
    <mergeCell ref="B519:C519"/>
    <mergeCell ref="B520:C520"/>
    <mergeCell ref="B548:C548"/>
    <mergeCell ref="B549:C549"/>
    <mergeCell ref="B550:C550"/>
    <mergeCell ref="B552:C552"/>
    <mergeCell ref="B524:C524"/>
    <mergeCell ref="B531:C531"/>
    <mergeCell ref="B537:C537"/>
    <mergeCell ref="B525:C525"/>
    <mergeCell ref="B521:C521"/>
    <mergeCell ref="B522:C522"/>
    <mergeCell ref="B529:C529"/>
    <mergeCell ref="B534:C534"/>
    <mergeCell ref="B533:C533"/>
    <mergeCell ref="B530:C530"/>
    <mergeCell ref="B532:C532"/>
    <mergeCell ref="B580:D580"/>
    <mergeCell ref="B535:C535"/>
    <mergeCell ref="B541:C541"/>
    <mergeCell ref="B546:C546"/>
    <mergeCell ref="B542:C542"/>
    <mergeCell ref="B536:C536"/>
    <mergeCell ref="B553:C553"/>
    <mergeCell ref="B539:C539"/>
    <mergeCell ref="B545:C545"/>
    <mergeCell ref="B540:C540"/>
    <mergeCell ref="B592:D592"/>
    <mergeCell ref="B578:D578"/>
    <mergeCell ref="B579:D579"/>
    <mergeCell ref="B565:D565"/>
    <mergeCell ref="B569:D569"/>
    <mergeCell ref="B570:D570"/>
    <mergeCell ref="B581:D581"/>
    <mergeCell ref="B566:D566"/>
    <mergeCell ref="B568:D568"/>
    <mergeCell ref="B571:D571"/>
    <mergeCell ref="B600:D600"/>
    <mergeCell ref="B601:D601"/>
    <mergeCell ref="B596:D596"/>
    <mergeCell ref="B590:D590"/>
    <mergeCell ref="B594:D594"/>
    <mergeCell ref="B575:D575"/>
    <mergeCell ref="B576:D576"/>
    <mergeCell ref="B587:D587"/>
    <mergeCell ref="B584:D584"/>
    <mergeCell ref="B585:D585"/>
    <mergeCell ref="B582:D582"/>
    <mergeCell ref="B583:D583"/>
    <mergeCell ref="B588:D588"/>
    <mergeCell ref="B589:D589"/>
    <mergeCell ref="B602:D602"/>
    <mergeCell ref="B593:D593"/>
    <mergeCell ref="B595:D595"/>
    <mergeCell ref="B597:D597"/>
    <mergeCell ref="B598:D598"/>
    <mergeCell ref="B599:D599"/>
  </mergeCells>
  <printOptions headings="1"/>
  <pageMargins left="0.19685039370078741" right="0.19685039370078741" top="0.27559055118110237" bottom="0.19685039370078741" header="0.31496062992125984" footer="0.51181102362204722"/>
  <pageSetup paperSize="9" scale="45" orientation="portrait" r:id="rId1"/>
  <headerFooter alignWithMargins="0">
    <oddFooter xml:space="preserve">&amp;R&amp;8
</oddFooter>
  </headerFooter>
  <rowBreaks count="5" manualBreakCount="5">
    <brk id="156" max="8" man="1"/>
    <brk id="302" max="8" man="1"/>
    <brk id="420" max="8" man="1"/>
    <brk id="515" max="8" man="1"/>
    <brk id="626" max="8"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tabColor indexed="43"/>
  </sheetPr>
  <dimension ref="A1:H358"/>
  <sheetViews>
    <sheetView showRowColHeaders="0" showZeros="0" view="pageBreakPreview" topLeftCell="A168" zoomScale="115" zoomScaleNormal="100" zoomScaleSheetLayoutView="115" workbookViewId="0">
      <selection activeCell="C192" sqref="C192:G192"/>
    </sheetView>
  </sheetViews>
  <sheetFormatPr baseColWidth="10" defaultRowHeight="11.25" x14ac:dyDescent="0.2"/>
  <cols>
    <col min="1" max="1" width="4" style="6" customWidth="1"/>
    <col min="2" max="2" width="42.85546875" style="5" customWidth="1"/>
    <col min="3" max="3" width="13.7109375" style="3" customWidth="1"/>
    <col min="4" max="4" width="13.5703125" style="3" customWidth="1"/>
    <col min="5" max="5" width="13" style="3" customWidth="1"/>
    <col min="6" max="6" width="13.7109375" style="3" customWidth="1"/>
    <col min="7" max="7" width="8.7109375" style="3" customWidth="1"/>
    <col min="8" max="8" width="2.5703125" style="3" customWidth="1"/>
    <col min="9" max="16384" width="11.42578125" style="5"/>
  </cols>
  <sheetData>
    <row r="1" spans="1:8" ht="9" customHeight="1" x14ac:dyDescent="0.2">
      <c r="A1" s="1"/>
      <c r="F1" s="4"/>
      <c r="G1" s="4"/>
      <c r="H1" s="4"/>
    </row>
    <row r="2" spans="1:8" ht="18" customHeight="1" x14ac:dyDescent="0.25">
      <c r="B2" s="7" t="s">
        <v>288</v>
      </c>
      <c r="C2" s="8"/>
      <c r="D2" s="8"/>
      <c r="E2" s="8"/>
      <c r="F2" s="8"/>
      <c r="G2" s="8"/>
      <c r="H2" s="8"/>
    </row>
    <row r="3" spans="1:8" ht="12" customHeight="1" x14ac:dyDescent="0.2">
      <c r="B3" s="9"/>
      <c r="C3" s="10" t="str">
        <f>CUMUL_Tousrisques_mnt!C3</f>
        <v>PERIODE DU 1.1 AU 31.1.2024</v>
      </c>
      <c r="D3" s="11"/>
    </row>
    <row r="4" spans="1:8" ht="14.25" customHeight="1" x14ac:dyDescent="0.2">
      <c r="B4" s="12" t="s">
        <v>172</v>
      </c>
      <c r="C4" s="13"/>
      <c r="D4" s="13"/>
      <c r="E4" s="13"/>
      <c r="F4" s="13"/>
      <c r="G4" s="351"/>
      <c r="H4" s="15"/>
    </row>
    <row r="5" spans="1:8" ht="12" customHeight="1" x14ac:dyDescent="0.2">
      <c r="B5" s="16" t="s">
        <v>4</v>
      </c>
      <c r="C5" s="17" t="s">
        <v>1</v>
      </c>
      <c r="D5" s="17" t="s">
        <v>2</v>
      </c>
      <c r="E5" s="18" t="s">
        <v>6</v>
      </c>
      <c r="F5" s="219" t="s">
        <v>3</v>
      </c>
      <c r="G5" s="19" t="str">
        <f>CUMUL_Maladie_mnt!$H$5</f>
        <v>PCAP</v>
      </c>
      <c r="H5" s="20"/>
    </row>
    <row r="6" spans="1:8" ht="9.75" customHeight="1" x14ac:dyDescent="0.2">
      <c r="B6" s="21"/>
      <c r="C6" s="45" t="s">
        <v>5</v>
      </c>
      <c r="D6" s="44" t="s">
        <v>5</v>
      </c>
      <c r="E6" s="44"/>
      <c r="F6" s="220" t="s">
        <v>87</v>
      </c>
      <c r="G6" s="22" t="str">
        <f>CUMUL_Maladie_mnt!$H$6</f>
        <v>en %</v>
      </c>
      <c r="H6" s="23"/>
    </row>
    <row r="7" spans="1:8" s="28" customFormat="1" ht="16.5" customHeight="1" x14ac:dyDescent="0.2">
      <c r="A7" s="24"/>
      <c r="B7" s="25" t="s">
        <v>170</v>
      </c>
      <c r="C7" s="192"/>
      <c r="D7" s="192"/>
      <c r="E7" s="192"/>
      <c r="F7" s="228"/>
      <c r="G7" s="193"/>
      <c r="H7" s="27"/>
    </row>
    <row r="8" spans="1:8" ht="6.75" customHeight="1" x14ac:dyDescent="0.2">
      <c r="B8" s="29"/>
      <c r="C8" s="30"/>
      <c r="D8" s="30"/>
      <c r="E8" s="30"/>
      <c r="F8" s="222"/>
      <c r="G8" s="179"/>
      <c r="H8" s="20"/>
    </row>
    <row r="9" spans="1:8" s="28" customFormat="1" ht="12.75" customHeight="1" x14ac:dyDescent="0.2">
      <c r="A9" s="24"/>
      <c r="B9" s="31" t="s">
        <v>88</v>
      </c>
      <c r="C9" s="30"/>
      <c r="D9" s="30"/>
      <c r="E9" s="30"/>
      <c r="F9" s="222"/>
      <c r="G9" s="179"/>
      <c r="H9" s="27"/>
    </row>
    <row r="10" spans="1:8" ht="10.5" customHeight="1" x14ac:dyDescent="0.2">
      <c r="B10" s="16" t="s">
        <v>22</v>
      </c>
      <c r="C10" s="30">
        <v>14021092</v>
      </c>
      <c r="D10" s="30">
        <v>4854566</v>
      </c>
      <c r="E10" s="30">
        <v>18875658</v>
      </c>
      <c r="F10" s="222">
        <v>227520</v>
      </c>
      <c r="G10" s="179">
        <v>1.2770551215027348E-2</v>
      </c>
      <c r="H10" s="20"/>
    </row>
    <row r="11" spans="1:8" ht="10.5" customHeight="1" x14ac:dyDescent="0.2">
      <c r="B11" s="16" t="s">
        <v>23</v>
      </c>
      <c r="C11" s="30">
        <v>288287</v>
      </c>
      <c r="D11" s="30">
        <v>848378</v>
      </c>
      <c r="E11" s="30">
        <v>1136665</v>
      </c>
      <c r="F11" s="222">
        <v>388</v>
      </c>
      <c r="G11" s="179">
        <v>-8.0417226911831619E-2</v>
      </c>
      <c r="H11" s="20"/>
    </row>
    <row r="12" spans="1:8" ht="10.5" customHeight="1" x14ac:dyDescent="0.2">
      <c r="B12" s="33" t="s">
        <v>193</v>
      </c>
      <c r="C12" s="30">
        <v>51545.39000000005</v>
      </c>
      <c r="D12" s="30">
        <v>228837.84</v>
      </c>
      <c r="E12" s="30">
        <v>280383.23000000004</v>
      </c>
      <c r="F12" s="222">
        <v>223217</v>
      </c>
      <c r="G12" s="179">
        <v>-8.842965985143636E-2</v>
      </c>
      <c r="H12" s="20"/>
    </row>
    <row r="13" spans="1:8" ht="10.5" customHeight="1" x14ac:dyDescent="0.2">
      <c r="B13" s="33" t="s">
        <v>194</v>
      </c>
      <c r="C13" s="30">
        <v>686258</v>
      </c>
      <c r="D13" s="30">
        <v>292230</v>
      </c>
      <c r="E13" s="30">
        <v>978488</v>
      </c>
      <c r="F13" s="222">
        <v>54123</v>
      </c>
      <c r="G13" s="179">
        <v>2.9825306438618249E-2</v>
      </c>
      <c r="H13" s="20"/>
    </row>
    <row r="14" spans="1:8" x14ac:dyDescent="0.2">
      <c r="B14" s="33" t="s">
        <v>322</v>
      </c>
      <c r="C14" s="30">
        <v>28841</v>
      </c>
      <c r="D14" s="30">
        <v>8196</v>
      </c>
      <c r="E14" s="30">
        <v>37037</v>
      </c>
      <c r="F14" s="222">
        <v>2577</v>
      </c>
      <c r="G14" s="179">
        <v>9.8955551599311686E-2</v>
      </c>
      <c r="H14" s="20"/>
    </row>
    <row r="15" spans="1:8" x14ac:dyDescent="0.2">
      <c r="B15" s="33" t="s">
        <v>324</v>
      </c>
      <c r="C15" s="30">
        <v>1</v>
      </c>
      <c r="D15" s="30"/>
      <c r="E15" s="30">
        <v>1</v>
      </c>
      <c r="F15" s="222"/>
      <c r="G15" s="179">
        <v>-0.5</v>
      </c>
      <c r="H15" s="20"/>
    </row>
    <row r="16" spans="1:8" x14ac:dyDescent="0.2">
      <c r="B16" s="33" t="s">
        <v>325</v>
      </c>
      <c r="C16" s="30">
        <v>18</v>
      </c>
      <c r="D16" s="30">
        <v>292</v>
      </c>
      <c r="E16" s="30">
        <v>310</v>
      </c>
      <c r="F16" s="222">
        <v>282</v>
      </c>
      <c r="G16" s="179">
        <v>0.31914893617021267</v>
      </c>
      <c r="H16" s="20"/>
    </row>
    <row r="17" spans="1:8" x14ac:dyDescent="0.2">
      <c r="B17" s="33" t="s">
        <v>320</v>
      </c>
      <c r="C17" s="30">
        <v>159905</v>
      </c>
      <c r="D17" s="30">
        <v>75564</v>
      </c>
      <c r="E17" s="30">
        <v>235469</v>
      </c>
      <c r="F17" s="222">
        <v>5665</v>
      </c>
      <c r="G17" s="179">
        <v>-9.2188710815364283E-2</v>
      </c>
      <c r="H17" s="20"/>
    </row>
    <row r="18" spans="1:8" x14ac:dyDescent="0.2">
      <c r="B18" s="33" t="s">
        <v>321</v>
      </c>
      <c r="C18" s="30">
        <v>26270</v>
      </c>
      <c r="D18" s="30">
        <v>1058</v>
      </c>
      <c r="E18" s="30">
        <v>27328</v>
      </c>
      <c r="F18" s="222">
        <v>63</v>
      </c>
      <c r="G18" s="179">
        <v>0.53089462775194662</v>
      </c>
      <c r="H18" s="20"/>
    </row>
    <row r="19" spans="1:8" x14ac:dyDescent="0.2">
      <c r="B19" s="33" t="s">
        <v>323</v>
      </c>
      <c r="C19" s="30">
        <v>471223</v>
      </c>
      <c r="D19" s="30">
        <v>207120</v>
      </c>
      <c r="E19" s="30">
        <v>678343</v>
      </c>
      <c r="F19" s="222">
        <v>45536</v>
      </c>
      <c r="G19" s="179">
        <v>6.1605359178751762E-2</v>
      </c>
      <c r="H19" s="20"/>
    </row>
    <row r="20" spans="1:8" x14ac:dyDescent="0.2">
      <c r="B20" s="16" t="s">
        <v>195</v>
      </c>
      <c r="C20" s="30">
        <v>737803.39</v>
      </c>
      <c r="D20" s="30">
        <v>521067.83999999997</v>
      </c>
      <c r="E20" s="30">
        <v>1258871.23</v>
      </c>
      <c r="F20" s="222">
        <v>277340</v>
      </c>
      <c r="G20" s="179">
        <v>9.0565387148866527E-4</v>
      </c>
      <c r="H20" s="20"/>
    </row>
    <row r="21" spans="1:8" x14ac:dyDescent="0.2">
      <c r="B21" s="35"/>
      <c r="C21" s="30"/>
      <c r="D21" s="30"/>
      <c r="E21" s="30"/>
      <c r="F21" s="222"/>
      <c r="G21" s="179"/>
      <c r="H21" s="34"/>
    </row>
    <row r="22" spans="1:8" s="28" customFormat="1" ht="12.75" customHeight="1" x14ac:dyDescent="0.2">
      <c r="A22" s="24"/>
      <c r="B22" s="31" t="s">
        <v>102</v>
      </c>
      <c r="C22" s="30"/>
      <c r="D22" s="30"/>
      <c r="E22" s="30"/>
      <c r="F22" s="222"/>
      <c r="G22" s="179"/>
      <c r="H22" s="36"/>
    </row>
    <row r="23" spans="1:8" ht="10.5" customHeight="1" x14ac:dyDescent="0.2">
      <c r="B23" s="16" t="s">
        <v>22</v>
      </c>
      <c r="C23" s="30">
        <v>4911416</v>
      </c>
      <c r="D23" s="30">
        <v>1827103</v>
      </c>
      <c r="E23" s="30">
        <v>6738519</v>
      </c>
      <c r="F23" s="222">
        <v>498154</v>
      </c>
      <c r="G23" s="179">
        <v>-1.9284036431272189E-2</v>
      </c>
      <c r="H23" s="20"/>
    </row>
    <row r="24" spans="1:8" ht="10.5" customHeight="1" x14ac:dyDescent="0.2">
      <c r="B24" s="16" t="s">
        <v>23</v>
      </c>
      <c r="C24" s="30">
        <v>1916</v>
      </c>
      <c r="D24" s="30">
        <v>3097</v>
      </c>
      <c r="E24" s="30">
        <v>5013</v>
      </c>
      <c r="F24" s="222">
        <v>17</v>
      </c>
      <c r="G24" s="179">
        <v>-0.3292748193738293</v>
      </c>
      <c r="H24" s="34"/>
    </row>
    <row r="25" spans="1:8" ht="10.5" customHeight="1" x14ac:dyDescent="0.2">
      <c r="B25" s="33" t="s">
        <v>193</v>
      </c>
      <c r="C25" s="30">
        <v>240723.84000000003</v>
      </c>
      <c r="D25" s="30">
        <v>1954066.8</v>
      </c>
      <c r="E25" s="30">
        <v>2194790.64</v>
      </c>
      <c r="F25" s="222">
        <v>1890096.5</v>
      </c>
      <c r="G25" s="179">
        <v>3.1411651750350211E-2</v>
      </c>
      <c r="H25" s="34"/>
    </row>
    <row r="26" spans="1:8" ht="10.5" customHeight="1" x14ac:dyDescent="0.2">
      <c r="B26" s="33" t="s">
        <v>194</v>
      </c>
      <c r="C26" s="30">
        <v>10228017</v>
      </c>
      <c r="D26" s="30">
        <v>5359230.5</v>
      </c>
      <c r="E26" s="30">
        <v>15587247.5</v>
      </c>
      <c r="F26" s="222">
        <v>2567292</v>
      </c>
      <c r="G26" s="179">
        <v>2.315230141941349E-2</v>
      </c>
      <c r="H26" s="34"/>
    </row>
    <row r="27" spans="1:8" ht="10.5" customHeight="1" x14ac:dyDescent="0.2">
      <c r="B27" s="33" t="s">
        <v>322</v>
      </c>
      <c r="C27" s="30">
        <v>180106</v>
      </c>
      <c r="D27" s="30">
        <v>548619</v>
      </c>
      <c r="E27" s="30">
        <v>728725</v>
      </c>
      <c r="F27" s="222">
        <v>470672</v>
      </c>
      <c r="G27" s="179">
        <v>4.6798339142694712E-2</v>
      </c>
      <c r="H27" s="34"/>
    </row>
    <row r="28" spans="1:8" ht="10.5" customHeight="1" x14ac:dyDescent="0.2">
      <c r="B28" s="33" t="s">
        <v>324</v>
      </c>
      <c r="C28" s="30">
        <v>718</v>
      </c>
      <c r="D28" s="30">
        <v>373</v>
      </c>
      <c r="E28" s="30">
        <v>1091</v>
      </c>
      <c r="F28" s="222">
        <v>950</v>
      </c>
      <c r="G28" s="179">
        <v>-0.14765625000000004</v>
      </c>
      <c r="H28" s="34"/>
    </row>
    <row r="29" spans="1:8" ht="10.5" customHeight="1" x14ac:dyDescent="0.2">
      <c r="B29" s="33" t="s">
        <v>325</v>
      </c>
      <c r="C29" s="30">
        <v>8065</v>
      </c>
      <c r="D29" s="30">
        <v>691702</v>
      </c>
      <c r="E29" s="30">
        <v>699767</v>
      </c>
      <c r="F29" s="222">
        <v>690758</v>
      </c>
      <c r="G29" s="179">
        <v>7.1448038903451749E-2</v>
      </c>
      <c r="H29" s="34"/>
    </row>
    <row r="30" spans="1:8" ht="10.5" customHeight="1" x14ac:dyDescent="0.2">
      <c r="B30" s="33" t="s">
        <v>320</v>
      </c>
      <c r="C30" s="30">
        <v>1662705</v>
      </c>
      <c r="D30" s="30">
        <v>604372</v>
      </c>
      <c r="E30" s="30">
        <v>2267077</v>
      </c>
      <c r="F30" s="222">
        <v>70202</v>
      </c>
      <c r="G30" s="179">
        <v>3.6972169267099897E-3</v>
      </c>
      <c r="H30" s="34"/>
    </row>
    <row r="31" spans="1:8" ht="10.5" customHeight="1" x14ac:dyDescent="0.2">
      <c r="B31" s="33" t="s">
        <v>321</v>
      </c>
      <c r="C31" s="30">
        <v>4108301</v>
      </c>
      <c r="D31" s="30">
        <v>1261853</v>
      </c>
      <c r="E31" s="30">
        <v>5370154</v>
      </c>
      <c r="F31" s="222">
        <v>361198</v>
      </c>
      <c r="G31" s="179">
        <v>4.4261007206555458E-2</v>
      </c>
      <c r="H31" s="34"/>
    </row>
    <row r="32" spans="1:8" ht="10.5" customHeight="1" x14ac:dyDescent="0.2">
      <c r="B32" s="33" t="s">
        <v>323</v>
      </c>
      <c r="C32" s="30">
        <v>4268122</v>
      </c>
      <c r="D32" s="30">
        <v>2252311.5</v>
      </c>
      <c r="E32" s="30">
        <v>6520433.5</v>
      </c>
      <c r="F32" s="222">
        <v>973512</v>
      </c>
      <c r="G32" s="179">
        <v>5.8149826080391431E-3</v>
      </c>
      <c r="H32" s="34"/>
    </row>
    <row r="33" spans="1:8" ht="10.5" customHeight="1" x14ac:dyDescent="0.2">
      <c r="B33" s="269" t="s">
        <v>195</v>
      </c>
      <c r="C33" s="30">
        <v>10468740.84</v>
      </c>
      <c r="D33" s="30">
        <v>7313297.2999999998</v>
      </c>
      <c r="E33" s="30">
        <v>17782038.140000001</v>
      </c>
      <c r="F33" s="222">
        <v>4457388.5</v>
      </c>
      <c r="G33" s="179">
        <v>2.4164568616407367E-2</v>
      </c>
      <c r="H33" s="34"/>
    </row>
    <row r="34" spans="1:8" ht="10.5" customHeight="1" x14ac:dyDescent="0.2">
      <c r="B34" s="16" t="s">
        <v>196</v>
      </c>
      <c r="C34" s="30">
        <v>4507</v>
      </c>
      <c r="D34" s="30">
        <v>291</v>
      </c>
      <c r="E34" s="30">
        <v>4798</v>
      </c>
      <c r="F34" s="222">
        <v>18</v>
      </c>
      <c r="G34" s="179">
        <v>-0.34048109965635742</v>
      </c>
      <c r="H34" s="34"/>
    </row>
    <row r="35" spans="1:8" ht="10.5" customHeight="1" x14ac:dyDescent="0.2">
      <c r="B35" s="16" t="s">
        <v>197</v>
      </c>
      <c r="C35" s="30">
        <v>2729</v>
      </c>
      <c r="D35" s="30">
        <v>231</v>
      </c>
      <c r="E35" s="30">
        <v>2960</v>
      </c>
      <c r="F35" s="222">
        <v>8</v>
      </c>
      <c r="G35" s="179">
        <v>-0.25907384230287855</v>
      </c>
      <c r="H35" s="34"/>
    </row>
    <row r="36" spans="1:8" ht="10.5" customHeight="1" x14ac:dyDescent="0.2">
      <c r="B36" s="16" t="s">
        <v>198</v>
      </c>
      <c r="C36" s="30">
        <v>20540</v>
      </c>
      <c r="D36" s="30">
        <v>294237.5</v>
      </c>
      <c r="E36" s="30">
        <v>314777.5</v>
      </c>
      <c r="F36" s="222"/>
      <c r="G36" s="179">
        <v>-8.761078473602868E-2</v>
      </c>
      <c r="H36" s="34"/>
    </row>
    <row r="37" spans="1:8" ht="9" customHeight="1" x14ac:dyDescent="0.2">
      <c r="B37" s="16" t="s">
        <v>303</v>
      </c>
      <c r="C37" s="30"/>
      <c r="D37" s="30"/>
      <c r="E37" s="30"/>
      <c r="F37" s="222"/>
      <c r="G37" s="179"/>
      <c r="H37" s="34"/>
    </row>
    <row r="38" spans="1:8" s="28" customFormat="1" ht="13.5" customHeight="1" x14ac:dyDescent="0.2">
      <c r="A38" s="24"/>
      <c r="B38" s="31" t="s">
        <v>113</v>
      </c>
      <c r="C38" s="30"/>
      <c r="D38" s="30"/>
      <c r="E38" s="30"/>
      <c r="F38" s="222"/>
      <c r="G38" s="179"/>
      <c r="H38" s="36"/>
    </row>
    <row r="39" spans="1:8" ht="10.5" customHeight="1" x14ac:dyDescent="0.2">
      <c r="B39" s="16" t="s">
        <v>22</v>
      </c>
      <c r="C39" s="30">
        <v>18932508</v>
      </c>
      <c r="D39" s="30">
        <v>6681669</v>
      </c>
      <c r="E39" s="30">
        <v>25614177</v>
      </c>
      <c r="F39" s="222">
        <v>725674</v>
      </c>
      <c r="G39" s="179">
        <v>4.1363199524553362E-3</v>
      </c>
      <c r="H39" s="34"/>
    </row>
    <row r="40" spans="1:8" ht="10.5" customHeight="1" x14ac:dyDescent="0.2">
      <c r="B40" s="16" t="s">
        <v>23</v>
      </c>
      <c r="C40" s="30">
        <v>290203</v>
      </c>
      <c r="D40" s="30">
        <v>851475</v>
      </c>
      <c r="E40" s="30">
        <v>1141678</v>
      </c>
      <c r="F40" s="222">
        <v>405</v>
      </c>
      <c r="G40" s="179">
        <v>-8.1912926001576181E-2</v>
      </c>
      <c r="H40" s="34"/>
    </row>
    <row r="41" spans="1:8" s="28" customFormat="1" ht="10.5" customHeight="1" x14ac:dyDescent="0.2">
      <c r="A41" s="24"/>
      <c r="B41" s="33" t="s">
        <v>193</v>
      </c>
      <c r="C41" s="30">
        <v>292269.2300000001</v>
      </c>
      <c r="D41" s="30">
        <v>2182904.64</v>
      </c>
      <c r="E41" s="30">
        <v>2475173.87</v>
      </c>
      <c r="F41" s="222">
        <v>2113313.5</v>
      </c>
      <c r="G41" s="179">
        <v>1.6276919135656431E-2</v>
      </c>
      <c r="H41" s="27"/>
    </row>
    <row r="42" spans="1:8" ht="10.5" customHeight="1" x14ac:dyDescent="0.2">
      <c r="B42" s="33" t="s">
        <v>194</v>
      </c>
      <c r="C42" s="30">
        <v>10914275</v>
      </c>
      <c r="D42" s="30">
        <v>5651460.5</v>
      </c>
      <c r="E42" s="30">
        <v>16565735.5</v>
      </c>
      <c r="F42" s="222">
        <v>2621415</v>
      </c>
      <c r="G42" s="179">
        <v>2.3544051605584482E-2</v>
      </c>
      <c r="H42" s="34"/>
    </row>
    <row r="43" spans="1:8" ht="10.5" customHeight="1" x14ac:dyDescent="0.2">
      <c r="B43" s="33" t="s">
        <v>322</v>
      </c>
      <c r="C43" s="30">
        <v>208947</v>
      </c>
      <c r="D43" s="30">
        <v>556815</v>
      </c>
      <c r="E43" s="30">
        <v>765762</v>
      </c>
      <c r="F43" s="222">
        <v>473249</v>
      </c>
      <c r="G43" s="179">
        <v>4.9206787436022692E-2</v>
      </c>
      <c r="H43" s="34"/>
    </row>
    <row r="44" spans="1:8" ht="10.5" customHeight="1" x14ac:dyDescent="0.2">
      <c r="B44" s="33" t="s">
        <v>324</v>
      </c>
      <c r="C44" s="30">
        <v>719</v>
      </c>
      <c r="D44" s="30">
        <v>373</v>
      </c>
      <c r="E44" s="343">
        <v>1092</v>
      </c>
      <c r="F44" s="222">
        <v>950</v>
      </c>
      <c r="G44" s="344">
        <v>-0.14820592823712953</v>
      </c>
      <c r="H44" s="34"/>
    </row>
    <row r="45" spans="1:8" ht="10.5" customHeight="1" x14ac:dyDescent="0.2">
      <c r="B45" s="33" t="s">
        <v>325</v>
      </c>
      <c r="C45" s="30">
        <v>8083</v>
      </c>
      <c r="D45" s="30">
        <v>691994</v>
      </c>
      <c r="E45" s="343">
        <v>700077</v>
      </c>
      <c r="F45" s="222">
        <v>691040</v>
      </c>
      <c r="G45" s="344">
        <v>7.1537134626893595E-2</v>
      </c>
      <c r="H45" s="34"/>
    </row>
    <row r="46" spans="1:8" ht="10.5" customHeight="1" x14ac:dyDescent="0.2">
      <c r="B46" s="33" t="s">
        <v>320</v>
      </c>
      <c r="C46" s="30">
        <v>1822610</v>
      </c>
      <c r="D46" s="30">
        <v>679936</v>
      </c>
      <c r="E46" s="343">
        <v>2502546</v>
      </c>
      <c r="F46" s="222">
        <v>75867</v>
      </c>
      <c r="G46" s="344">
        <v>-6.1796420882830327E-3</v>
      </c>
      <c r="H46" s="34"/>
    </row>
    <row r="47" spans="1:8" ht="10.5" customHeight="1" x14ac:dyDescent="0.2">
      <c r="B47" s="33" t="s">
        <v>321</v>
      </c>
      <c r="C47" s="30">
        <v>4134571</v>
      </c>
      <c r="D47" s="30">
        <v>1262911</v>
      </c>
      <c r="E47" s="343">
        <v>5397482</v>
      </c>
      <c r="F47" s="222">
        <v>361261</v>
      </c>
      <c r="G47" s="344">
        <v>4.5944386772242662E-2</v>
      </c>
      <c r="H47" s="34"/>
    </row>
    <row r="48" spans="1:8" ht="10.5" customHeight="1" x14ac:dyDescent="0.2">
      <c r="B48" s="33" t="s">
        <v>323</v>
      </c>
      <c r="C48" s="30">
        <v>4739345</v>
      </c>
      <c r="D48" s="30">
        <v>2459431.5</v>
      </c>
      <c r="E48" s="343">
        <v>7198776.5</v>
      </c>
      <c r="F48" s="222">
        <v>1019048</v>
      </c>
      <c r="G48" s="344">
        <v>1.082063800643529E-2</v>
      </c>
      <c r="H48" s="34"/>
    </row>
    <row r="49" spans="1:8" ht="10.5" customHeight="1" x14ac:dyDescent="0.2">
      <c r="B49" s="269" t="s">
        <v>195</v>
      </c>
      <c r="C49" s="30">
        <v>11206544.229999999</v>
      </c>
      <c r="D49" s="30">
        <v>7834365.1399999997</v>
      </c>
      <c r="E49" s="343">
        <v>19040909.369999997</v>
      </c>
      <c r="F49" s="222">
        <v>4734728.5</v>
      </c>
      <c r="G49" s="344">
        <v>2.2593507941331747E-2</v>
      </c>
      <c r="H49" s="34"/>
    </row>
    <row r="50" spans="1:8" ht="10.5" customHeight="1" x14ac:dyDescent="0.2">
      <c r="B50" s="16" t="s">
        <v>196</v>
      </c>
      <c r="C50" s="30">
        <v>4507</v>
      </c>
      <c r="D50" s="30">
        <v>291</v>
      </c>
      <c r="E50" s="343">
        <v>4798</v>
      </c>
      <c r="F50" s="222">
        <v>18</v>
      </c>
      <c r="G50" s="344">
        <v>-0.34048109965635742</v>
      </c>
      <c r="H50" s="34"/>
    </row>
    <row r="51" spans="1:8" s="28" customFormat="1" ht="10.5" customHeight="1" x14ac:dyDescent="0.2">
      <c r="A51" s="24"/>
      <c r="B51" s="16" t="s">
        <v>197</v>
      </c>
      <c r="C51" s="30">
        <v>2729</v>
      </c>
      <c r="D51" s="30">
        <v>231</v>
      </c>
      <c r="E51" s="343">
        <v>2960</v>
      </c>
      <c r="F51" s="222">
        <v>8</v>
      </c>
      <c r="G51" s="344">
        <v>-0.25907384230287855</v>
      </c>
      <c r="H51" s="27"/>
    </row>
    <row r="52" spans="1:8" ht="10.5" customHeight="1" x14ac:dyDescent="0.2">
      <c r="B52" s="16" t="s">
        <v>198</v>
      </c>
      <c r="C52" s="30">
        <v>20540</v>
      </c>
      <c r="D52" s="30">
        <v>294237.5</v>
      </c>
      <c r="E52" s="343">
        <v>314777.5</v>
      </c>
      <c r="F52" s="222"/>
      <c r="G52" s="344">
        <v>-8.761078473602868E-2</v>
      </c>
      <c r="H52" s="34"/>
    </row>
    <row r="53" spans="1:8" ht="10.5" customHeight="1" x14ac:dyDescent="0.2">
      <c r="B53" s="16" t="s">
        <v>303</v>
      </c>
      <c r="C53" s="30"/>
      <c r="D53" s="30"/>
      <c r="E53" s="343"/>
      <c r="F53" s="222"/>
      <c r="G53" s="344"/>
      <c r="H53" s="34"/>
    </row>
    <row r="54" spans="1:8" ht="9.75" customHeight="1" x14ac:dyDescent="0.2">
      <c r="B54" s="31" t="s">
        <v>122</v>
      </c>
      <c r="C54" s="30"/>
      <c r="D54" s="30"/>
      <c r="E54" s="30"/>
      <c r="F54" s="222"/>
      <c r="G54" s="179"/>
      <c r="H54" s="34"/>
    </row>
    <row r="55" spans="1:8" ht="10.5" customHeight="1" x14ac:dyDescent="0.2">
      <c r="B55" s="16" t="s">
        <v>22</v>
      </c>
      <c r="C55" s="30">
        <v>315199</v>
      </c>
      <c r="D55" s="30">
        <v>33622</v>
      </c>
      <c r="E55" s="30">
        <v>348821</v>
      </c>
      <c r="F55" s="222">
        <v>9</v>
      </c>
      <c r="G55" s="179">
        <v>0.10647955768858663</v>
      </c>
      <c r="H55" s="34"/>
    </row>
    <row r="56" spans="1:8" ht="10.5" customHeight="1" x14ac:dyDescent="0.2">
      <c r="B56" s="16" t="s">
        <v>23</v>
      </c>
      <c r="C56" s="30">
        <v>3092</v>
      </c>
      <c r="D56" s="30">
        <v>199</v>
      </c>
      <c r="E56" s="30">
        <v>3291</v>
      </c>
      <c r="F56" s="222"/>
      <c r="G56" s="179">
        <v>2.6512788521522168E-2</v>
      </c>
      <c r="H56" s="34"/>
    </row>
    <row r="57" spans="1:8" s="28" customFormat="1" ht="7.5" customHeight="1" x14ac:dyDescent="0.2">
      <c r="A57" s="24"/>
      <c r="B57" s="35"/>
      <c r="C57" s="30"/>
      <c r="D57" s="30"/>
      <c r="E57" s="30"/>
      <c r="F57" s="222"/>
      <c r="G57" s="179"/>
      <c r="H57" s="36"/>
    </row>
    <row r="58" spans="1:8" s="28" customFormat="1" ht="10.5" customHeight="1" x14ac:dyDescent="0.2">
      <c r="A58" s="24"/>
      <c r="B58" s="31" t="s">
        <v>121</v>
      </c>
      <c r="C58" s="30"/>
      <c r="D58" s="30"/>
      <c r="E58" s="30"/>
      <c r="F58" s="222"/>
      <c r="G58" s="179"/>
      <c r="H58" s="36"/>
    </row>
    <row r="59" spans="1:8" s="28" customFormat="1" ht="10.5" customHeight="1" x14ac:dyDescent="0.2">
      <c r="A59" s="24"/>
      <c r="B59" s="16" t="s">
        <v>22</v>
      </c>
      <c r="C59" s="30">
        <v>850796</v>
      </c>
      <c r="D59" s="30">
        <v>58592</v>
      </c>
      <c r="E59" s="30">
        <v>909388</v>
      </c>
      <c r="F59" s="222">
        <v>32</v>
      </c>
      <c r="G59" s="179">
        <v>-2.2848497612426577E-2</v>
      </c>
      <c r="H59" s="36"/>
    </row>
    <row r="60" spans="1:8" s="28" customFormat="1" ht="10.5" customHeight="1" x14ac:dyDescent="0.2">
      <c r="A60" s="24"/>
      <c r="B60" s="16" t="s">
        <v>169</v>
      </c>
      <c r="C60" s="30">
        <v>275</v>
      </c>
      <c r="D60" s="30">
        <v>85</v>
      </c>
      <c r="E60" s="30">
        <v>360</v>
      </c>
      <c r="F60" s="222"/>
      <c r="G60" s="179">
        <v>0.70616113744075837</v>
      </c>
      <c r="H60" s="36"/>
    </row>
    <row r="61" spans="1:8" s="28" customFormat="1" ht="10.5" customHeight="1" x14ac:dyDescent="0.2">
      <c r="A61" s="24"/>
      <c r="B61" s="16" t="s">
        <v>199</v>
      </c>
      <c r="C61" s="30">
        <v>3971652.5600000005</v>
      </c>
      <c r="D61" s="30">
        <v>102706.04000000001</v>
      </c>
      <c r="E61" s="30">
        <v>4074358.6000000006</v>
      </c>
      <c r="F61" s="222">
        <v>127</v>
      </c>
      <c r="G61" s="179">
        <v>-1.2643090235582077E-2</v>
      </c>
      <c r="H61" s="36"/>
    </row>
    <row r="62" spans="1:8" s="28" customFormat="1" ht="10.5" customHeight="1" x14ac:dyDescent="0.2">
      <c r="A62" s="24"/>
      <c r="B62" s="16" t="s">
        <v>200</v>
      </c>
      <c r="C62" s="30">
        <v>5260</v>
      </c>
      <c r="D62" s="30">
        <v>35361</v>
      </c>
      <c r="E62" s="30">
        <v>40621</v>
      </c>
      <c r="F62" s="222">
        <v>15</v>
      </c>
      <c r="G62" s="179">
        <v>4.9204463270999144E-2</v>
      </c>
      <c r="H62" s="36"/>
    </row>
    <row r="63" spans="1:8" s="28" customFormat="1" ht="10.5" customHeight="1" x14ac:dyDescent="0.2">
      <c r="A63" s="24"/>
      <c r="B63" s="16" t="s">
        <v>201</v>
      </c>
      <c r="C63" s="30">
        <v>380568</v>
      </c>
      <c r="D63" s="30">
        <v>96424</v>
      </c>
      <c r="E63" s="30">
        <v>476992</v>
      </c>
      <c r="F63" s="222">
        <v>7195</v>
      </c>
      <c r="G63" s="179">
        <v>1.0972521009293912E-2</v>
      </c>
      <c r="H63" s="36"/>
    </row>
    <row r="64" spans="1:8" s="28" customFormat="1" ht="10.5" customHeight="1" x14ac:dyDescent="0.2">
      <c r="A64" s="24"/>
      <c r="B64" s="16" t="s">
        <v>202</v>
      </c>
      <c r="C64" s="30">
        <v>4282585</v>
      </c>
      <c r="D64" s="30">
        <v>257917</v>
      </c>
      <c r="E64" s="30">
        <v>4540502</v>
      </c>
      <c r="F64" s="222">
        <v>2985</v>
      </c>
      <c r="G64" s="179">
        <v>-2.6908993305808648E-3</v>
      </c>
      <c r="H64" s="36"/>
    </row>
    <row r="65" spans="1:8" s="28" customFormat="1" ht="10.5" customHeight="1" x14ac:dyDescent="0.2">
      <c r="A65" s="24"/>
      <c r="B65" s="16" t="s">
        <v>203</v>
      </c>
      <c r="C65" s="30">
        <v>999005</v>
      </c>
      <c r="D65" s="30">
        <v>74789</v>
      </c>
      <c r="E65" s="30">
        <v>1073794</v>
      </c>
      <c r="F65" s="222">
        <v>16</v>
      </c>
      <c r="G65" s="179">
        <v>-5.5085696585600252E-2</v>
      </c>
      <c r="H65" s="36"/>
    </row>
    <row r="66" spans="1:8" s="28" customFormat="1" ht="10.5" customHeight="1" x14ac:dyDescent="0.2">
      <c r="A66" s="24"/>
      <c r="B66" s="16" t="s">
        <v>204</v>
      </c>
      <c r="C66" s="30">
        <v>1402235.37</v>
      </c>
      <c r="D66" s="30">
        <v>18217959.170000002</v>
      </c>
      <c r="E66" s="30">
        <v>19620194.540000003</v>
      </c>
      <c r="F66" s="222"/>
      <c r="G66" s="179">
        <v>4.3134245225424639E-3</v>
      </c>
      <c r="H66" s="36"/>
    </row>
    <row r="67" spans="1:8" s="28" customFormat="1" ht="6.75" customHeight="1" x14ac:dyDescent="0.2">
      <c r="A67" s="24"/>
      <c r="B67" s="35"/>
      <c r="C67" s="30"/>
      <c r="D67" s="30"/>
      <c r="E67" s="30"/>
      <c r="F67" s="222"/>
      <c r="G67" s="179"/>
      <c r="H67" s="36"/>
    </row>
    <row r="68" spans="1:8" s="28" customFormat="1" ht="12" customHeight="1" x14ac:dyDescent="0.2">
      <c r="A68" s="24"/>
      <c r="B68" s="31" t="s">
        <v>243</v>
      </c>
      <c r="C68" s="30"/>
      <c r="D68" s="30"/>
      <c r="E68" s="30"/>
      <c r="F68" s="222"/>
      <c r="G68" s="179"/>
      <c r="H68" s="36"/>
    </row>
    <row r="69" spans="1:8" s="28" customFormat="1" ht="10.5" customHeight="1" x14ac:dyDescent="0.2">
      <c r="A69" s="24"/>
      <c r="B69" s="16" t="s">
        <v>22</v>
      </c>
      <c r="C69" s="30">
        <v>1027912</v>
      </c>
      <c r="D69" s="30">
        <v>411389</v>
      </c>
      <c r="E69" s="30">
        <v>1439301</v>
      </c>
      <c r="F69" s="222"/>
      <c r="G69" s="179">
        <v>0.13720481524088846</v>
      </c>
      <c r="H69" s="36"/>
    </row>
    <row r="70" spans="1:8" s="28" customFormat="1" ht="10.5" customHeight="1" x14ac:dyDescent="0.2">
      <c r="A70" s="24"/>
      <c r="B70" s="16" t="s">
        <v>23</v>
      </c>
      <c r="C70" s="30">
        <v>2438</v>
      </c>
      <c r="D70" s="30">
        <v>8855</v>
      </c>
      <c r="E70" s="30">
        <v>11293</v>
      </c>
      <c r="F70" s="222"/>
      <c r="G70" s="179">
        <v>6.1272436801052432E-2</v>
      </c>
      <c r="H70" s="36"/>
    </row>
    <row r="71" spans="1:8" s="28" customFormat="1" ht="10.5" customHeight="1" x14ac:dyDescent="0.2">
      <c r="A71" s="24"/>
      <c r="B71" s="33" t="s">
        <v>193</v>
      </c>
      <c r="C71" s="30">
        <v>408856.65</v>
      </c>
      <c r="D71" s="30">
        <v>230901.8</v>
      </c>
      <c r="E71" s="30">
        <v>639758.44999999995</v>
      </c>
      <c r="F71" s="222"/>
      <c r="G71" s="179">
        <v>6.206771219342877E-2</v>
      </c>
      <c r="H71" s="36"/>
    </row>
    <row r="72" spans="1:8" ht="10.5" customHeight="1" x14ac:dyDescent="0.2">
      <c r="B72" s="33" t="s">
        <v>194</v>
      </c>
      <c r="C72" s="30">
        <v>731769</v>
      </c>
      <c r="D72" s="30">
        <v>202580</v>
      </c>
      <c r="E72" s="30">
        <v>934349</v>
      </c>
      <c r="F72" s="222"/>
      <c r="G72" s="179">
        <v>4.4428062264455725E-2</v>
      </c>
      <c r="H72" s="34"/>
    </row>
    <row r="73" spans="1:8" ht="10.5" customHeight="1" x14ac:dyDescent="0.2">
      <c r="B73" s="33" t="s">
        <v>322</v>
      </c>
      <c r="C73" s="30">
        <v>7399</v>
      </c>
      <c r="D73" s="30">
        <v>6362</v>
      </c>
      <c r="E73" s="30">
        <v>13761</v>
      </c>
      <c r="F73" s="222"/>
      <c r="G73" s="179">
        <v>0.10229093239346354</v>
      </c>
      <c r="H73" s="34"/>
    </row>
    <row r="74" spans="1:8" ht="10.5" customHeight="1" x14ac:dyDescent="0.2">
      <c r="B74" s="33" t="s">
        <v>324</v>
      </c>
      <c r="C74" s="30">
        <v>12</v>
      </c>
      <c r="D74" s="30">
        <v>3</v>
      </c>
      <c r="E74" s="30">
        <v>15</v>
      </c>
      <c r="F74" s="222"/>
      <c r="G74" s="179">
        <v>-0.2857142857142857</v>
      </c>
      <c r="H74" s="34"/>
    </row>
    <row r="75" spans="1:8" ht="10.5" customHeight="1" x14ac:dyDescent="0.2">
      <c r="B75" s="33" t="s">
        <v>325</v>
      </c>
      <c r="C75" s="30">
        <v>128</v>
      </c>
      <c r="D75" s="30">
        <v>3942</v>
      </c>
      <c r="E75" s="30">
        <v>4070</v>
      </c>
      <c r="F75" s="222"/>
      <c r="G75" s="179">
        <v>-0.22505712109672504</v>
      </c>
      <c r="H75" s="34"/>
    </row>
    <row r="76" spans="1:8" ht="10.5" customHeight="1" x14ac:dyDescent="0.2">
      <c r="B76" s="33" t="s">
        <v>320</v>
      </c>
      <c r="C76" s="30">
        <v>46990</v>
      </c>
      <c r="D76" s="30">
        <v>12936</v>
      </c>
      <c r="E76" s="30">
        <v>59926</v>
      </c>
      <c r="F76" s="222"/>
      <c r="G76" s="179">
        <v>4.3080190075020397E-2</v>
      </c>
      <c r="H76" s="34"/>
    </row>
    <row r="77" spans="1:8" ht="10.5" customHeight="1" x14ac:dyDescent="0.2">
      <c r="B77" s="33" t="s">
        <v>321</v>
      </c>
      <c r="C77" s="30">
        <v>195415</v>
      </c>
      <c r="D77" s="30">
        <v>21193</v>
      </c>
      <c r="E77" s="30">
        <v>216608</v>
      </c>
      <c r="F77" s="222"/>
      <c r="G77" s="179">
        <v>8.789199831247374E-2</v>
      </c>
      <c r="H77" s="34"/>
    </row>
    <row r="78" spans="1:8" ht="10.5" customHeight="1" x14ac:dyDescent="0.2">
      <c r="B78" s="33" t="s">
        <v>323</v>
      </c>
      <c r="C78" s="30">
        <v>481825</v>
      </c>
      <c r="D78" s="30">
        <v>158144</v>
      </c>
      <c r="E78" s="30">
        <v>639969</v>
      </c>
      <c r="F78" s="222"/>
      <c r="G78" s="179">
        <v>3.1729641496886618E-2</v>
      </c>
      <c r="H78" s="34"/>
    </row>
    <row r="79" spans="1:8" ht="10.5" customHeight="1" x14ac:dyDescent="0.2">
      <c r="B79" s="16" t="s">
        <v>195</v>
      </c>
      <c r="C79" s="30">
        <v>1140625.6499999999</v>
      </c>
      <c r="D79" s="30">
        <v>433481.8</v>
      </c>
      <c r="E79" s="30">
        <v>1574107.45</v>
      </c>
      <c r="F79" s="222"/>
      <c r="G79" s="179">
        <v>5.1526119174613694E-2</v>
      </c>
      <c r="H79" s="34"/>
    </row>
    <row r="80" spans="1:8" ht="10.5" customHeight="1" x14ac:dyDescent="0.2">
      <c r="B80" s="16" t="s">
        <v>196</v>
      </c>
      <c r="C80" s="30">
        <v>1230</v>
      </c>
      <c r="D80" s="30">
        <v>149</v>
      </c>
      <c r="E80" s="30">
        <v>1379</v>
      </c>
      <c r="F80" s="222"/>
      <c r="G80" s="179">
        <v>0.17062818336162988</v>
      </c>
      <c r="H80" s="34"/>
    </row>
    <row r="81" spans="1:8" ht="10.5" customHeight="1" x14ac:dyDescent="0.2">
      <c r="B81" s="16" t="s">
        <v>197</v>
      </c>
      <c r="C81" s="30">
        <v>455</v>
      </c>
      <c r="D81" s="30">
        <v>31</v>
      </c>
      <c r="E81" s="30">
        <v>486</v>
      </c>
      <c r="F81" s="222"/>
      <c r="G81" s="179">
        <v>0.24935732647814901</v>
      </c>
      <c r="H81" s="34"/>
    </row>
    <row r="82" spans="1:8" s="28" customFormat="1" ht="10.5" customHeight="1" x14ac:dyDescent="0.2">
      <c r="A82" s="24"/>
      <c r="B82" s="16" t="s">
        <v>198</v>
      </c>
      <c r="C82" s="30">
        <v>550</v>
      </c>
      <c r="D82" s="30">
        <v>8720</v>
      </c>
      <c r="E82" s="30">
        <v>9270</v>
      </c>
      <c r="F82" s="222"/>
      <c r="G82" s="179">
        <v>-0.39510603588907012</v>
      </c>
      <c r="H82" s="36"/>
    </row>
    <row r="83" spans="1:8" s="28" customFormat="1" ht="10.5" customHeight="1" x14ac:dyDescent="0.2">
      <c r="A83" s="24"/>
      <c r="B83" s="16" t="s">
        <v>200</v>
      </c>
      <c r="C83" s="46">
        <v>1108</v>
      </c>
      <c r="D83" s="46">
        <v>11751</v>
      </c>
      <c r="E83" s="46">
        <v>12859</v>
      </c>
      <c r="F83" s="222"/>
      <c r="G83" s="190">
        <v>3.2519672394411447E-2</v>
      </c>
      <c r="H83" s="47"/>
    </row>
    <row r="84" spans="1:8" s="28" customFormat="1" ht="10.5" customHeight="1" x14ac:dyDescent="0.2">
      <c r="A84" s="24"/>
      <c r="B84" s="16" t="s">
        <v>201</v>
      </c>
      <c r="C84" s="46">
        <v>68285</v>
      </c>
      <c r="D84" s="46">
        <v>29484</v>
      </c>
      <c r="E84" s="345">
        <v>97769</v>
      </c>
      <c r="F84" s="222"/>
      <c r="G84" s="346">
        <v>5.6185722928009607E-2</v>
      </c>
      <c r="H84" s="47"/>
    </row>
    <row r="85" spans="1:8" s="28" customFormat="1" ht="10.5" customHeight="1" x14ac:dyDescent="0.2">
      <c r="A85" s="24"/>
      <c r="B85" s="16" t="s">
        <v>202</v>
      </c>
      <c r="C85" s="46">
        <v>764281</v>
      </c>
      <c r="D85" s="46">
        <v>57437</v>
      </c>
      <c r="E85" s="345">
        <v>821718</v>
      </c>
      <c r="F85" s="222"/>
      <c r="G85" s="346">
        <v>5.2611487650628286E-2</v>
      </c>
      <c r="H85" s="47"/>
    </row>
    <row r="86" spans="1:8" s="28" customFormat="1" ht="10.5" customHeight="1" x14ac:dyDescent="0.2">
      <c r="A86" s="24"/>
      <c r="B86" s="16" t="s">
        <v>203</v>
      </c>
      <c r="C86" s="46">
        <v>200288</v>
      </c>
      <c r="D86" s="46">
        <v>19932</v>
      </c>
      <c r="E86" s="345">
        <v>220220</v>
      </c>
      <c r="F86" s="222"/>
      <c r="G86" s="346">
        <v>2.1964202016826917E-2</v>
      </c>
      <c r="H86" s="47"/>
    </row>
    <row r="87" spans="1:8" s="28" customFormat="1" ht="10.5" customHeight="1" x14ac:dyDescent="0.2">
      <c r="A87" s="24"/>
      <c r="B87" s="16" t="s">
        <v>204</v>
      </c>
      <c r="C87" s="46">
        <v>151156.21000000002</v>
      </c>
      <c r="D87" s="46">
        <v>1924796.75</v>
      </c>
      <c r="E87" s="345">
        <v>2075952.96</v>
      </c>
      <c r="F87" s="222"/>
      <c r="G87" s="346">
        <v>9.8700561323805447E-2</v>
      </c>
      <c r="H87" s="47"/>
    </row>
    <row r="88" spans="1:8" ht="10.5" customHeight="1" x14ac:dyDescent="0.2">
      <c r="B88" s="16" t="s">
        <v>303</v>
      </c>
      <c r="C88" s="348"/>
      <c r="D88" s="46"/>
      <c r="E88" s="345"/>
      <c r="F88" s="222"/>
      <c r="G88" s="346"/>
      <c r="H88" s="47"/>
    </row>
    <row r="89" spans="1:8" s="28" customFormat="1" ht="11.25" customHeight="1" x14ac:dyDescent="0.2">
      <c r="A89" s="24"/>
      <c r="B89" s="31" t="s">
        <v>278</v>
      </c>
      <c r="C89" s="348"/>
      <c r="D89" s="46"/>
      <c r="E89" s="345"/>
      <c r="F89" s="222"/>
      <c r="G89" s="346"/>
      <c r="H89" s="47"/>
    </row>
    <row r="90" spans="1:8" ht="10.5" customHeight="1" x14ac:dyDescent="0.2">
      <c r="B90" s="16" t="s">
        <v>22</v>
      </c>
      <c r="C90" s="348">
        <v>21126415</v>
      </c>
      <c r="D90" s="46">
        <v>7185272</v>
      </c>
      <c r="E90" s="345">
        <v>28311687</v>
      </c>
      <c r="F90" s="222">
        <v>725715</v>
      </c>
      <c r="G90" s="346">
        <v>1.0402096086475909E-2</v>
      </c>
      <c r="H90" s="47"/>
    </row>
    <row r="91" spans="1:8" ht="10.5" customHeight="1" x14ac:dyDescent="0.2">
      <c r="B91" s="16" t="s">
        <v>23</v>
      </c>
      <c r="C91" s="348">
        <v>296008</v>
      </c>
      <c r="D91" s="46">
        <v>860614</v>
      </c>
      <c r="E91" s="345">
        <v>1156622</v>
      </c>
      <c r="F91" s="222">
        <v>405</v>
      </c>
      <c r="G91" s="346">
        <v>-8.0292748557170057E-2</v>
      </c>
      <c r="H91" s="47"/>
    </row>
    <row r="92" spans="1:8" ht="10.5" customHeight="1" x14ac:dyDescent="0.2">
      <c r="B92" s="33" t="s">
        <v>193</v>
      </c>
      <c r="C92" s="348">
        <v>4755647.4400000013</v>
      </c>
      <c r="D92" s="46">
        <v>2518729.48</v>
      </c>
      <c r="E92" s="46">
        <v>7274376.9200000009</v>
      </c>
      <c r="F92" s="222">
        <v>2113466.5</v>
      </c>
      <c r="G92" s="190">
        <v>5.4347344810092846E-3</v>
      </c>
      <c r="H92" s="47"/>
    </row>
    <row r="93" spans="1:8" ht="10.5" customHeight="1" x14ac:dyDescent="0.2">
      <c r="B93" s="33" t="s">
        <v>194</v>
      </c>
      <c r="C93" s="348">
        <v>11646044</v>
      </c>
      <c r="D93" s="46">
        <v>5854040.5</v>
      </c>
      <c r="E93" s="46">
        <v>17500084.5</v>
      </c>
      <c r="F93" s="222">
        <v>2621415</v>
      </c>
      <c r="G93" s="190">
        <v>2.463794446676526E-2</v>
      </c>
      <c r="H93" s="47"/>
    </row>
    <row r="94" spans="1:8" ht="10.5" customHeight="1" x14ac:dyDescent="0.2">
      <c r="B94" s="33" t="s">
        <v>322</v>
      </c>
      <c r="C94" s="348">
        <v>216346</v>
      </c>
      <c r="D94" s="46">
        <v>563177</v>
      </c>
      <c r="E94" s="46">
        <v>779523</v>
      </c>
      <c r="F94" s="222">
        <v>473249</v>
      </c>
      <c r="G94" s="190">
        <v>5.0099517399547988E-2</v>
      </c>
      <c r="H94" s="47"/>
    </row>
    <row r="95" spans="1:8" ht="10.5" customHeight="1" x14ac:dyDescent="0.2">
      <c r="B95" s="33" t="s">
        <v>324</v>
      </c>
      <c r="C95" s="348">
        <v>731</v>
      </c>
      <c r="D95" s="46">
        <v>376</v>
      </c>
      <c r="E95" s="46">
        <v>1107</v>
      </c>
      <c r="F95" s="222">
        <v>950</v>
      </c>
      <c r="G95" s="190">
        <v>-0.15042210283960089</v>
      </c>
      <c r="H95" s="47"/>
    </row>
    <row r="96" spans="1:8" ht="10.5" customHeight="1" x14ac:dyDescent="0.2">
      <c r="B96" s="33" t="s">
        <v>325</v>
      </c>
      <c r="C96" s="348">
        <v>8211</v>
      </c>
      <c r="D96" s="46">
        <v>695936</v>
      </c>
      <c r="E96" s="46">
        <v>704147</v>
      </c>
      <c r="F96" s="222">
        <v>691040</v>
      </c>
      <c r="G96" s="190">
        <v>6.9171913979996669E-2</v>
      </c>
      <c r="H96" s="47"/>
    </row>
    <row r="97" spans="2:8" ht="10.5" customHeight="1" x14ac:dyDescent="0.2">
      <c r="B97" s="33" t="s">
        <v>320</v>
      </c>
      <c r="C97" s="348">
        <v>1869600</v>
      </c>
      <c r="D97" s="46">
        <v>692872</v>
      </c>
      <c r="E97" s="46">
        <v>2562472</v>
      </c>
      <c r="F97" s="222">
        <v>75867</v>
      </c>
      <c r="G97" s="190">
        <v>-5.0808407343185813E-3</v>
      </c>
      <c r="H97" s="47"/>
    </row>
    <row r="98" spans="2:8" ht="10.5" customHeight="1" x14ac:dyDescent="0.2">
      <c r="B98" s="33" t="s">
        <v>321</v>
      </c>
      <c r="C98" s="348">
        <v>4329986</v>
      </c>
      <c r="D98" s="46">
        <v>1284104</v>
      </c>
      <c r="E98" s="46">
        <v>5614090</v>
      </c>
      <c r="F98" s="222">
        <v>361261</v>
      </c>
      <c r="G98" s="190">
        <v>4.7502760985681736E-2</v>
      </c>
      <c r="H98" s="47"/>
    </row>
    <row r="99" spans="2:8" ht="10.5" customHeight="1" x14ac:dyDescent="0.2">
      <c r="B99" s="33" t="s">
        <v>323</v>
      </c>
      <c r="C99" s="348">
        <v>5221170</v>
      </c>
      <c r="D99" s="46">
        <v>2617575.5</v>
      </c>
      <c r="E99" s="46">
        <v>7838745.5</v>
      </c>
      <c r="F99" s="222">
        <v>1019048</v>
      </c>
      <c r="G99" s="190">
        <v>1.2495862666022095E-2</v>
      </c>
      <c r="H99" s="47"/>
    </row>
    <row r="100" spans="2:8" ht="10.5" customHeight="1" x14ac:dyDescent="0.2">
      <c r="B100" s="16" t="s">
        <v>195</v>
      </c>
      <c r="C100" s="348">
        <v>16401691.439999999</v>
      </c>
      <c r="D100" s="46">
        <v>8372769.9799999995</v>
      </c>
      <c r="E100" s="46">
        <v>24774461.419999998</v>
      </c>
      <c r="F100" s="222">
        <v>4734881.5</v>
      </c>
      <c r="G100" s="190">
        <v>1.8923773636713159E-2</v>
      </c>
      <c r="H100" s="47"/>
    </row>
    <row r="101" spans="2:8" ht="10.5" customHeight="1" x14ac:dyDescent="0.2">
      <c r="B101" s="16" t="s">
        <v>196</v>
      </c>
      <c r="C101" s="348">
        <v>5737</v>
      </c>
      <c r="D101" s="46">
        <v>440</v>
      </c>
      <c r="E101" s="46">
        <v>6177</v>
      </c>
      <c r="F101" s="222">
        <v>18</v>
      </c>
      <c r="G101" s="190">
        <v>-0.26925351946054654</v>
      </c>
      <c r="H101" s="47"/>
    </row>
    <row r="102" spans="2:8" ht="10.5" customHeight="1" x14ac:dyDescent="0.2">
      <c r="B102" s="16" t="s">
        <v>197</v>
      </c>
      <c r="C102" s="348">
        <v>3184</v>
      </c>
      <c r="D102" s="46">
        <v>262</v>
      </c>
      <c r="E102" s="46">
        <v>3446</v>
      </c>
      <c r="F102" s="222">
        <v>8</v>
      </c>
      <c r="G102" s="190">
        <v>-0.21395985401459849</v>
      </c>
      <c r="H102" s="47"/>
    </row>
    <row r="103" spans="2:8" ht="10.5" customHeight="1" x14ac:dyDescent="0.2">
      <c r="B103" s="16" t="s">
        <v>198</v>
      </c>
      <c r="C103" s="348">
        <v>21090</v>
      </c>
      <c r="D103" s="46">
        <v>302957.5</v>
      </c>
      <c r="E103" s="46">
        <v>324047.5</v>
      </c>
      <c r="F103" s="222"/>
      <c r="G103" s="190">
        <v>-0.10068875201194871</v>
      </c>
      <c r="H103" s="47"/>
    </row>
    <row r="104" spans="2:8" ht="10.5" customHeight="1" x14ac:dyDescent="0.2">
      <c r="B104" s="16" t="s">
        <v>200</v>
      </c>
      <c r="C104" s="348">
        <v>6368</v>
      </c>
      <c r="D104" s="46">
        <v>47112</v>
      </c>
      <c r="E104" s="46">
        <v>53480</v>
      </c>
      <c r="F104" s="222">
        <v>15</v>
      </c>
      <c r="G104" s="190">
        <v>4.5143638850889234E-2</v>
      </c>
      <c r="H104" s="47"/>
    </row>
    <row r="105" spans="2:8" ht="10.5" customHeight="1" x14ac:dyDescent="0.2">
      <c r="B105" s="16" t="s">
        <v>201</v>
      </c>
      <c r="C105" s="348">
        <v>448853</v>
      </c>
      <c r="D105" s="46">
        <v>125908</v>
      </c>
      <c r="E105" s="46">
        <v>574761</v>
      </c>
      <c r="F105" s="222">
        <v>7195</v>
      </c>
      <c r="G105" s="190">
        <v>1.8388222182454061E-2</v>
      </c>
      <c r="H105" s="47"/>
    </row>
    <row r="106" spans="2:8" ht="10.5" customHeight="1" x14ac:dyDescent="0.2">
      <c r="B106" s="16" t="s">
        <v>202</v>
      </c>
      <c r="C106" s="348">
        <v>5046866</v>
      </c>
      <c r="D106" s="46">
        <v>315354</v>
      </c>
      <c r="E106" s="46">
        <v>5362220</v>
      </c>
      <c r="F106" s="222">
        <v>2985</v>
      </c>
      <c r="G106" s="190">
        <v>5.4036824539693828E-3</v>
      </c>
      <c r="H106" s="47"/>
    </row>
    <row r="107" spans="2:8" ht="10.5" customHeight="1" x14ac:dyDescent="0.2">
      <c r="B107" s="16" t="s">
        <v>203</v>
      </c>
      <c r="C107" s="348">
        <v>1199293</v>
      </c>
      <c r="D107" s="46">
        <v>94721</v>
      </c>
      <c r="E107" s="46">
        <v>1294014</v>
      </c>
      <c r="F107" s="222">
        <v>16</v>
      </c>
      <c r="G107" s="190">
        <v>-4.2804095038021073E-2</v>
      </c>
      <c r="H107" s="47"/>
    </row>
    <row r="108" spans="2:8" ht="10.5" customHeight="1" x14ac:dyDescent="0.2">
      <c r="B108" s="16" t="s">
        <v>204</v>
      </c>
      <c r="C108" s="348">
        <v>1553391.58</v>
      </c>
      <c r="D108" s="46">
        <v>20142755.920000002</v>
      </c>
      <c r="E108" s="46">
        <v>21696147.500000004</v>
      </c>
      <c r="F108" s="222"/>
      <c r="G108" s="190">
        <v>1.2637236132169605E-2</v>
      </c>
      <c r="H108" s="47"/>
    </row>
    <row r="109" spans="2:8" ht="10.5" customHeight="1" x14ac:dyDescent="0.2">
      <c r="B109" s="21" t="s">
        <v>303</v>
      </c>
      <c r="C109" s="398"/>
      <c r="D109" s="399"/>
      <c r="E109" s="399"/>
      <c r="F109" s="342"/>
      <c r="G109" s="347"/>
      <c r="H109" s="47"/>
    </row>
    <row r="110" spans="2:8" ht="9.75" customHeight="1" x14ac:dyDescent="0.2">
      <c r="B110" s="43"/>
      <c r="C110" s="49"/>
      <c r="D110" s="49"/>
      <c r="E110" s="49"/>
      <c r="F110" s="348"/>
      <c r="G110" s="348"/>
      <c r="H110" s="47"/>
    </row>
    <row r="111" spans="2:8" ht="15" customHeight="1" x14ac:dyDescent="0.25">
      <c r="B111" s="7" t="s">
        <v>288</v>
      </c>
      <c r="C111" s="8"/>
      <c r="D111" s="8"/>
      <c r="E111" s="8"/>
      <c r="F111" s="349"/>
      <c r="G111" s="349"/>
      <c r="H111" s="8"/>
    </row>
    <row r="112" spans="2:8" ht="9.75" customHeight="1" x14ac:dyDescent="0.2">
      <c r="B112" s="9"/>
      <c r="C112" s="261" t="str">
        <f>$C$3</f>
        <v>PERIODE DU 1.1 AU 31.1.2024</v>
      </c>
      <c r="D112" s="262"/>
      <c r="F112" s="350"/>
      <c r="G112" s="350"/>
    </row>
    <row r="113" spans="1:8" ht="14.25" customHeight="1" x14ac:dyDescent="0.2">
      <c r="B113" s="12" t="s">
        <v>172</v>
      </c>
      <c r="C113" s="13"/>
      <c r="D113" s="13"/>
      <c r="E113" s="13"/>
      <c r="F113" s="353"/>
      <c r="G113" s="351"/>
      <c r="H113" s="15"/>
    </row>
    <row r="114" spans="1:8" ht="12" customHeight="1" x14ac:dyDescent="0.2">
      <c r="B114" s="16" t="s">
        <v>4</v>
      </c>
      <c r="C114" s="17" t="s">
        <v>1</v>
      </c>
      <c r="D114" s="17" t="s">
        <v>2</v>
      </c>
      <c r="E114" s="18" t="s">
        <v>6</v>
      </c>
      <c r="F114" s="219" t="s">
        <v>3</v>
      </c>
      <c r="G114" s="19" t="str">
        <f>CUMUL_Maladie_mnt!$H$5</f>
        <v>PCAP</v>
      </c>
      <c r="H114" s="20"/>
    </row>
    <row r="115" spans="1:8" ht="9.75" customHeight="1" x14ac:dyDescent="0.2">
      <c r="B115" s="21"/>
      <c r="C115" s="45" t="s">
        <v>5</v>
      </c>
      <c r="D115" s="44" t="s">
        <v>5</v>
      </c>
      <c r="E115" s="44"/>
      <c r="F115" s="220" t="s">
        <v>87</v>
      </c>
      <c r="G115" s="22" t="str">
        <f>CUMUL_Maladie_mnt!$H$6</f>
        <v>en %</v>
      </c>
      <c r="H115" s="23"/>
    </row>
    <row r="116" spans="1:8" s="28" customFormat="1" ht="18" customHeight="1" x14ac:dyDescent="0.2">
      <c r="A116" s="24"/>
      <c r="B116" s="52" t="s">
        <v>163</v>
      </c>
      <c r="C116" s="238"/>
      <c r="D116" s="238"/>
      <c r="E116" s="238"/>
      <c r="F116" s="222"/>
      <c r="G116" s="239"/>
      <c r="H116" s="27"/>
    </row>
    <row r="117" spans="1:8" ht="6.75" customHeight="1" x14ac:dyDescent="0.2">
      <c r="B117" s="16"/>
      <c r="C117" s="238"/>
      <c r="D117" s="238"/>
      <c r="E117" s="238"/>
      <c r="F117" s="222"/>
      <c r="G117" s="239"/>
      <c r="H117" s="20"/>
    </row>
    <row r="118" spans="1:8" s="28" customFormat="1" ht="15" customHeight="1" x14ac:dyDescent="0.2">
      <c r="A118" s="54"/>
      <c r="B118" s="31" t="s">
        <v>124</v>
      </c>
      <c r="C118" s="238"/>
      <c r="D118" s="238"/>
      <c r="E118" s="238"/>
      <c r="F118" s="222"/>
      <c r="G118" s="239"/>
      <c r="H118" s="27"/>
    </row>
    <row r="119" spans="1:8" ht="10.5" customHeight="1" x14ac:dyDescent="0.2">
      <c r="A119" s="2"/>
      <c r="B119" s="37" t="s">
        <v>205</v>
      </c>
      <c r="C119" s="238">
        <v>20249525.540000167</v>
      </c>
      <c r="D119" s="238">
        <v>73086301.069999829</v>
      </c>
      <c r="E119" s="238">
        <v>93335826.609999999</v>
      </c>
      <c r="F119" s="222">
        <v>232887.01999999877</v>
      </c>
      <c r="G119" s="239">
        <v>8.0299307365607753E-3</v>
      </c>
      <c r="H119" s="20"/>
    </row>
    <row r="120" spans="1:8" ht="10.5" customHeight="1" x14ac:dyDescent="0.2">
      <c r="A120" s="2"/>
      <c r="B120" s="37" t="s">
        <v>206</v>
      </c>
      <c r="C120" s="238">
        <v>865343.32000000018</v>
      </c>
      <c r="D120" s="238">
        <v>9874816.6099999994</v>
      </c>
      <c r="E120" s="238">
        <v>10740159.93</v>
      </c>
      <c r="F120" s="222"/>
      <c r="G120" s="239"/>
      <c r="H120" s="20"/>
    </row>
    <row r="121" spans="1:8" ht="10.5" customHeight="1" x14ac:dyDescent="0.2">
      <c r="A121" s="2"/>
      <c r="B121" s="37" t="s">
        <v>226</v>
      </c>
      <c r="C121" s="238">
        <v>1447535.7899999919</v>
      </c>
      <c r="D121" s="238">
        <v>10204677.420000019</v>
      </c>
      <c r="E121" s="238">
        <v>11652213.210000008</v>
      </c>
      <c r="F121" s="222"/>
      <c r="G121" s="239"/>
      <c r="H121" s="20"/>
    </row>
    <row r="122" spans="1:8" ht="10.5" hidden="1" customHeight="1" x14ac:dyDescent="0.2">
      <c r="A122" s="2"/>
      <c r="B122" s="37"/>
      <c r="C122" s="238"/>
      <c r="D122" s="238"/>
      <c r="E122" s="238"/>
      <c r="F122" s="222"/>
      <c r="G122" s="239"/>
      <c r="H122" s="20"/>
    </row>
    <row r="123" spans="1:8" ht="10.5" hidden="1" customHeight="1" x14ac:dyDescent="0.2">
      <c r="A123" s="2"/>
      <c r="B123" s="37"/>
      <c r="C123" s="238"/>
      <c r="D123" s="238"/>
      <c r="E123" s="238"/>
      <c r="F123" s="222"/>
      <c r="G123" s="239"/>
      <c r="H123" s="20"/>
    </row>
    <row r="124" spans="1:8" ht="10.5" hidden="1" customHeight="1" x14ac:dyDescent="0.2">
      <c r="A124" s="2"/>
      <c r="B124" s="37"/>
      <c r="C124" s="238"/>
      <c r="D124" s="238"/>
      <c r="E124" s="238"/>
      <c r="F124" s="222"/>
      <c r="G124" s="239"/>
      <c r="H124" s="20"/>
    </row>
    <row r="125" spans="1:8" ht="10.5" hidden="1" customHeight="1" x14ac:dyDescent="0.2">
      <c r="A125" s="2"/>
      <c r="B125" s="16"/>
      <c r="C125" s="238"/>
      <c r="D125" s="238"/>
      <c r="E125" s="238"/>
      <c r="F125" s="222"/>
      <c r="G125" s="239"/>
      <c r="H125" s="20"/>
    </row>
    <row r="126" spans="1:8" s="28" customFormat="1" ht="10.5" customHeight="1" x14ac:dyDescent="0.2">
      <c r="A126" s="54"/>
      <c r="B126" s="35" t="s">
        <v>227</v>
      </c>
      <c r="C126" s="238">
        <v>22564352.650000159</v>
      </c>
      <c r="D126" s="238">
        <v>93168100.099999845</v>
      </c>
      <c r="E126" s="238">
        <v>115732452.75000001</v>
      </c>
      <c r="F126" s="222">
        <v>232887.01999999877</v>
      </c>
      <c r="G126" s="239">
        <v>-0.16210297997057543</v>
      </c>
      <c r="H126" s="27"/>
    </row>
    <row r="127" spans="1:8" ht="7.5" customHeight="1" x14ac:dyDescent="0.2">
      <c r="A127" s="2"/>
      <c r="B127" s="35"/>
      <c r="C127" s="238"/>
      <c r="D127" s="238"/>
      <c r="E127" s="238"/>
      <c r="F127" s="222"/>
      <c r="G127" s="239"/>
      <c r="H127" s="20"/>
    </row>
    <row r="128" spans="1:8" s="28" customFormat="1" ht="15.75" customHeight="1" x14ac:dyDescent="0.2">
      <c r="A128" s="54"/>
      <c r="B128" s="31"/>
      <c r="C128" s="238"/>
      <c r="D128" s="238"/>
      <c r="E128" s="238"/>
      <c r="F128" s="222"/>
      <c r="G128" s="239"/>
      <c r="H128" s="27"/>
    </row>
    <row r="129" spans="1:8" ht="10.5" customHeight="1" x14ac:dyDescent="0.2">
      <c r="A129" s="2"/>
      <c r="B129" s="37" t="s">
        <v>132</v>
      </c>
      <c r="C129" s="238">
        <v>14670990.989999155</v>
      </c>
      <c r="D129" s="238">
        <v>36368673.989999332</v>
      </c>
      <c r="E129" s="238">
        <v>51039664.979998484</v>
      </c>
      <c r="F129" s="222">
        <v>69072.969999999928</v>
      </c>
      <c r="G129" s="239">
        <v>-1.1923124100663762E-2</v>
      </c>
      <c r="H129" s="20"/>
    </row>
    <row r="130" spans="1:8" ht="10.5" customHeight="1" x14ac:dyDescent="0.2">
      <c r="A130" s="2"/>
      <c r="B130" s="37" t="s">
        <v>207</v>
      </c>
      <c r="C130" s="238">
        <v>786052.11000001128</v>
      </c>
      <c r="D130" s="238">
        <v>5568018.8800000176</v>
      </c>
      <c r="E130" s="238">
        <v>6354070.9900000282</v>
      </c>
      <c r="F130" s="222">
        <v>3595456.6100000334</v>
      </c>
      <c r="G130" s="239">
        <v>-1.1529439102040295E-2</v>
      </c>
      <c r="H130" s="20"/>
    </row>
    <row r="131" spans="1:8" ht="10.5" customHeight="1" x14ac:dyDescent="0.2">
      <c r="A131" s="2"/>
      <c r="B131" s="37" t="s">
        <v>208</v>
      </c>
      <c r="C131" s="238">
        <v>93274353.790008351</v>
      </c>
      <c r="D131" s="238">
        <v>35794717.599999018</v>
      </c>
      <c r="E131" s="238">
        <v>129069071.39000736</v>
      </c>
      <c r="F131" s="222">
        <v>1049015.179999992</v>
      </c>
      <c r="G131" s="239">
        <v>2.6319029709299002E-2</v>
      </c>
      <c r="H131" s="20"/>
    </row>
    <row r="132" spans="1:8" ht="10.5" hidden="1" customHeight="1" x14ac:dyDescent="0.2">
      <c r="A132" s="2"/>
      <c r="B132" s="37" t="s">
        <v>209</v>
      </c>
      <c r="C132" s="238"/>
      <c r="D132" s="238"/>
      <c r="E132" s="238"/>
      <c r="F132" s="222"/>
      <c r="G132" s="239"/>
      <c r="H132" s="20"/>
    </row>
    <row r="133" spans="1:8" ht="10.5" hidden="1" customHeight="1" x14ac:dyDescent="0.2">
      <c r="A133" s="2"/>
      <c r="B133" s="37"/>
      <c r="C133" s="238"/>
      <c r="D133" s="238"/>
      <c r="E133" s="238"/>
      <c r="F133" s="222"/>
      <c r="G133" s="239"/>
      <c r="H133" s="20"/>
    </row>
    <row r="134" spans="1:8" ht="10.5" hidden="1" customHeight="1" x14ac:dyDescent="0.2">
      <c r="A134" s="2"/>
      <c r="B134" s="16"/>
      <c r="C134" s="238"/>
      <c r="D134" s="238"/>
      <c r="E134" s="238"/>
      <c r="F134" s="222"/>
      <c r="G134" s="239"/>
      <c r="H134" s="20"/>
    </row>
    <row r="135" spans="1:8" ht="10.5" customHeight="1" x14ac:dyDescent="0.2">
      <c r="A135" s="2"/>
      <c r="B135" s="35" t="s">
        <v>228</v>
      </c>
      <c r="C135" s="238">
        <v>108731396.89000753</v>
      </c>
      <c r="D135" s="238">
        <v>77731486.46999836</v>
      </c>
      <c r="E135" s="238">
        <v>186462883.36000589</v>
      </c>
      <c r="F135" s="222">
        <v>4713544.7600000259</v>
      </c>
      <c r="G135" s="239">
        <v>1.4250071419203314E-2</v>
      </c>
      <c r="H135" s="20"/>
    </row>
    <row r="136" spans="1:8" ht="6.75" customHeight="1" x14ac:dyDescent="0.2">
      <c r="A136" s="2"/>
      <c r="B136" s="35"/>
      <c r="C136" s="238"/>
      <c r="D136" s="238"/>
      <c r="E136" s="238"/>
      <c r="F136" s="222"/>
      <c r="G136" s="239"/>
      <c r="H136" s="20"/>
    </row>
    <row r="137" spans="1:8" s="28" customFormat="1" ht="16.5" customHeight="1" x14ac:dyDescent="0.2">
      <c r="A137" s="54"/>
      <c r="B137" s="31" t="s">
        <v>136</v>
      </c>
      <c r="C137" s="238"/>
      <c r="D137" s="238"/>
      <c r="E137" s="238"/>
      <c r="F137" s="222"/>
      <c r="G137" s="239"/>
      <c r="H137" s="27"/>
    </row>
    <row r="138" spans="1:8" ht="10.5" customHeight="1" x14ac:dyDescent="0.2">
      <c r="A138" s="2"/>
      <c r="B138" s="37" t="s">
        <v>210</v>
      </c>
      <c r="C138" s="238">
        <v>18233254.18000003</v>
      </c>
      <c r="D138" s="238">
        <v>8972976.4000000507</v>
      </c>
      <c r="E138" s="238">
        <v>27206230.580000076</v>
      </c>
      <c r="F138" s="222">
        <v>80986.499999999985</v>
      </c>
      <c r="G138" s="239">
        <v>-5.9820283236338923E-2</v>
      </c>
      <c r="H138" s="20"/>
    </row>
    <row r="139" spans="1:8" ht="10.5" hidden="1" customHeight="1" x14ac:dyDescent="0.2">
      <c r="A139" s="2"/>
      <c r="B139" s="37"/>
      <c r="C139" s="238"/>
      <c r="D139" s="238"/>
      <c r="E139" s="238"/>
      <c r="F139" s="222"/>
      <c r="G139" s="239"/>
      <c r="H139" s="20"/>
    </row>
    <row r="140" spans="1:8" ht="10.5" hidden="1" customHeight="1" x14ac:dyDescent="0.2">
      <c r="A140" s="2"/>
      <c r="B140" s="16"/>
      <c r="C140" s="238"/>
      <c r="D140" s="238"/>
      <c r="E140" s="238"/>
      <c r="F140" s="222"/>
      <c r="G140" s="239"/>
      <c r="H140" s="20"/>
    </row>
    <row r="141" spans="1:8" s="28" customFormat="1" ht="10.5" customHeight="1" x14ac:dyDescent="0.2">
      <c r="A141" s="54"/>
      <c r="B141" s="35" t="s">
        <v>229</v>
      </c>
      <c r="C141" s="238">
        <v>18233254.18000003</v>
      </c>
      <c r="D141" s="238">
        <v>8973021.4000000507</v>
      </c>
      <c r="E141" s="238">
        <v>27206275.580000076</v>
      </c>
      <c r="F141" s="222">
        <v>80986.499999999985</v>
      </c>
      <c r="G141" s="239">
        <v>-5.9820125230210075E-2</v>
      </c>
      <c r="H141" s="27"/>
    </row>
    <row r="142" spans="1:8" ht="7.5" customHeight="1" x14ac:dyDescent="0.2">
      <c r="A142" s="2"/>
      <c r="B142" s="35"/>
      <c r="C142" s="238"/>
      <c r="D142" s="238"/>
      <c r="E142" s="238"/>
      <c r="F142" s="222"/>
      <c r="G142" s="239"/>
      <c r="H142" s="20"/>
    </row>
    <row r="143" spans="1:8" s="28" customFormat="1" ht="16.5" customHeight="1" x14ac:dyDescent="0.2">
      <c r="A143" s="54"/>
      <c r="B143" s="31" t="s">
        <v>141</v>
      </c>
      <c r="C143" s="238"/>
      <c r="D143" s="238"/>
      <c r="E143" s="238"/>
      <c r="F143" s="222"/>
      <c r="G143" s="239"/>
      <c r="H143" s="27"/>
    </row>
    <row r="144" spans="1:8" ht="10.5" customHeight="1" x14ac:dyDescent="0.2">
      <c r="A144" s="2"/>
      <c r="B144" s="37" t="s">
        <v>211</v>
      </c>
      <c r="C144" s="238">
        <v>6842703.3100000368</v>
      </c>
      <c r="D144" s="238">
        <v>1136204.6600000004</v>
      </c>
      <c r="E144" s="238">
        <v>7978907.970000037</v>
      </c>
      <c r="F144" s="222">
        <v>3159.0999999999995</v>
      </c>
      <c r="G144" s="239">
        <v>4.4220699442359512E-2</v>
      </c>
      <c r="H144" s="20"/>
    </row>
    <row r="145" spans="1:8" ht="10.5" hidden="1" customHeight="1" x14ac:dyDescent="0.2">
      <c r="A145" s="2"/>
      <c r="B145" s="37"/>
      <c r="C145" s="53"/>
      <c r="D145" s="53"/>
      <c r="E145" s="53"/>
      <c r="F145" s="222"/>
      <c r="G145" s="239"/>
      <c r="H145" s="20"/>
    </row>
    <row r="146" spans="1:8" s="57" customFormat="1" ht="10.5" hidden="1" customHeight="1" x14ac:dyDescent="0.2">
      <c r="A146" s="6"/>
      <c r="B146" s="16"/>
      <c r="C146" s="55"/>
      <c r="D146" s="55"/>
      <c r="E146" s="55"/>
      <c r="F146" s="222"/>
      <c r="G146" s="182"/>
      <c r="H146" s="56"/>
    </row>
    <row r="147" spans="1:8" s="57" customFormat="1" ht="10.5" customHeight="1" x14ac:dyDescent="0.2">
      <c r="A147" s="6"/>
      <c r="B147" s="35" t="s">
        <v>230</v>
      </c>
      <c r="C147" s="55">
        <v>6842703.3100000368</v>
      </c>
      <c r="D147" s="55">
        <v>1136204.6600000004</v>
      </c>
      <c r="E147" s="55">
        <v>7978907.970000037</v>
      </c>
      <c r="F147" s="222">
        <v>3159.0999999999995</v>
      </c>
      <c r="G147" s="182">
        <v>4.4220699442359512E-2</v>
      </c>
      <c r="H147" s="56"/>
    </row>
    <row r="148" spans="1:8" s="57" customFormat="1" ht="6.75" customHeight="1" x14ac:dyDescent="0.2">
      <c r="A148" s="6"/>
      <c r="B148" s="35"/>
      <c r="C148" s="55"/>
      <c r="D148" s="55"/>
      <c r="E148" s="55"/>
      <c r="F148" s="222"/>
      <c r="G148" s="182"/>
      <c r="H148" s="56"/>
    </row>
    <row r="149" spans="1:8" s="60" customFormat="1" ht="14.25" customHeight="1" x14ac:dyDescent="0.2">
      <c r="A149" s="24"/>
      <c r="B149" s="31" t="s">
        <v>139</v>
      </c>
      <c r="C149" s="55"/>
      <c r="D149" s="55"/>
      <c r="E149" s="55"/>
      <c r="F149" s="222"/>
      <c r="G149" s="182"/>
      <c r="H149" s="59"/>
    </row>
    <row r="150" spans="1:8" s="57" customFormat="1" ht="10.5" customHeight="1" x14ac:dyDescent="0.2">
      <c r="A150" s="6"/>
      <c r="B150" s="37" t="s">
        <v>212</v>
      </c>
      <c r="C150" s="55">
        <v>12376.47</v>
      </c>
      <c r="D150" s="55">
        <v>7452.65</v>
      </c>
      <c r="E150" s="55">
        <v>19829.12</v>
      </c>
      <c r="F150" s="222"/>
      <c r="G150" s="182">
        <v>2.6285566410040762E-2</v>
      </c>
      <c r="H150" s="56"/>
    </row>
    <row r="151" spans="1:8" s="57" customFormat="1" ht="10.5" hidden="1" customHeight="1" x14ac:dyDescent="0.2">
      <c r="A151" s="6"/>
      <c r="B151" s="37"/>
      <c r="C151" s="55"/>
      <c r="D151" s="55"/>
      <c r="E151" s="55"/>
      <c r="F151" s="222"/>
      <c r="G151" s="182"/>
      <c r="H151" s="56"/>
    </row>
    <row r="152" spans="1:8" s="60" customFormat="1" ht="10.5" hidden="1" customHeight="1" x14ac:dyDescent="0.2">
      <c r="A152" s="24"/>
      <c r="B152" s="35" t="s">
        <v>231</v>
      </c>
      <c r="C152" s="55">
        <v>12376.47</v>
      </c>
      <c r="D152" s="55">
        <v>7452.65</v>
      </c>
      <c r="E152" s="55">
        <v>19829.12</v>
      </c>
      <c r="F152" s="222">
        <v>0</v>
      </c>
      <c r="G152" s="182">
        <v>2.6285566410040762E-2</v>
      </c>
      <c r="H152" s="59"/>
    </row>
    <row r="153" spans="1:8" s="57" customFormat="1" ht="8.25" customHeight="1" x14ac:dyDescent="0.2">
      <c r="A153" s="6"/>
      <c r="B153" s="35"/>
      <c r="C153" s="55"/>
      <c r="D153" s="55"/>
      <c r="E153" s="55"/>
      <c r="F153" s="222"/>
      <c r="G153" s="182"/>
      <c r="H153" s="56"/>
    </row>
    <row r="154" spans="1:8" s="60" customFormat="1" ht="17.25" customHeight="1" x14ac:dyDescent="0.2">
      <c r="A154" s="24"/>
      <c r="B154" s="31" t="s">
        <v>122</v>
      </c>
      <c r="C154" s="55"/>
      <c r="D154" s="55"/>
      <c r="E154" s="55"/>
      <c r="F154" s="222"/>
      <c r="G154" s="182"/>
      <c r="H154" s="59"/>
    </row>
    <row r="155" spans="1:8" s="57" customFormat="1" ht="10.5" customHeight="1" x14ac:dyDescent="0.2">
      <c r="A155" s="6"/>
      <c r="B155" s="37" t="s">
        <v>213</v>
      </c>
      <c r="C155" s="55">
        <v>1313.25</v>
      </c>
      <c r="D155" s="55">
        <v>11051.5</v>
      </c>
      <c r="E155" s="55">
        <v>12364.75</v>
      </c>
      <c r="F155" s="222"/>
      <c r="G155" s="182">
        <v>-6.145274719435867E-2</v>
      </c>
      <c r="H155" s="56"/>
    </row>
    <row r="156" spans="1:8" s="57" customFormat="1" ht="10.5" hidden="1" customHeight="1" x14ac:dyDescent="0.2">
      <c r="A156" s="6"/>
      <c r="B156" s="37"/>
      <c r="C156" s="55"/>
      <c r="D156" s="55"/>
      <c r="E156" s="55"/>
      <c r="F156" s="222"/>
      <c r="G156" s="182"/>
      <c r="H156" s="56"/>
    </row>
    <row r="157" spans="1:8" s="57" customFormat="1" ht="12" customHeight="1" x14ac:dyDescent="0.2">
      <c r="A157" s="6"/>
      <c r="B157" s="35" t="s">
        <v>232</v>
      </c>
      <c r="C157" s="55">
        <v>1313.25</v>
      </c>
      <c r="D157" s="55">
        <v>11051.5</v>
      </c>
      <c r="E157" s="55">
        <v>12364.75</v>
      </c>
      <c r="F157" s="222"/>
      <c r="G157" s="182">
        <v>-6.145274719435867E-2</v>
      </c>
      <c r="H157" s="56"/>
    </row>
    <row r="158" spans="1:8" s="57" customFormat="1" x14ac:dyDescent="0.2">
      <c r="A158" s="6"/>
      <c r="B158" s="35"/>
      <c r="C158" s="55"/>
      <c r="D158" s="55"/>
      <c r="E158" s="55"/>
      <c r="F158" s="222"/>
      <c r="G158" s="182"/>
      <c r="H158" s="56"/>
    </row>
    <row r="159" spans="1:8" s="63" customFormat="1" ht="12" x14ac:dyDescent="0.2">
      <c r="A159" s="61"/>
      <c r="B159" s="31" t="s">
        <v>244</v>
      </c>
      <c r="C159" s="191"/>
      <c r="D159" s="191"/>
      <c r="E159" s="191"/>
      <c r="F159" s="222"/>
      <c r="G159" s="182"/>
      <c r="H159" s="62"/>
    </row>
    <row r="160" spans="1:8" s="60" customFormat="1" ht="13.5" customHeight="1" x14ac:dyDescent="0.2">
      <c r="A160" s="24"/>
      <c r="B160" s="37" t="s">
        <v>213</v>
      </c>
      <c r="C160" s="55">
        <v>22.6</v>
      </c>
      <c r="D160" s="55"/>
      <c r="E160" s="55">
        <v>22.6</v>
      </c>
      <c r="F160" s="222"/>
      <c r="G160" s="182">
        <v>0.55862068965517242</v>
      </c>
      <c r="H160" s="59"/>
    </row>
    <row r="161" spans="1:8" s="60" customFormat="1" ht="15" customHeight="1" x14ac:dyDescent="0.2">
      <c r="A161" s="24"/>
      <c r="B161" s="37" t="s">
        <v>205</v>
      </c>
      <c r="C161" s="55">
        <v>400145.8700000004</v>
      </c>
      <c r="D161" s="55">
        <v>1194566.7500000009</v>
      </c>
      <c r="E161" s="55">
        <v>1594712.6200000013</v>
      </c>
      <c r="F161" s="222"/>
      <c r="G161" s="182">
        <v>-1.9571611009696621E-3</v>
      </c>
      <c r="H161" s="59"/>
    </row>
    <row r="162" spans="1:8" s="57" customFormat="1" ht="10.5" customHeight="1" x14ac:dyDescent="0.2">
      <c r="A162" s="6"/>
      <c r="B162" s="37" t="s">
        <v>206</v>
      </c>
      <c r="C162" s="55">
        <v>7438.3</v>
      </c>
      <c r="D162" s="55">
        <v>76995.5</v>
      </c>
      <c r="E162" s="55">
        <v>84433.8</v>
      </c>
      <c r="F162" s="222"/>
      <c r="G162" s="182"/>
      <c r="H162" s="56"/>
    </row>
    <row r="163" spans="1:8" s="57" customFormat="1" ht="10.5" customHeight="1" x14ac:dyDescent="0.2">
      <c r="A163" s="6"/>
      <c r="B163" s="37" t="s">
        <v>127</v>
      </c>
      <c r="C163" s="55">
        <v>30953.200000000012</v>
      </c>
      <c r="D163" s="55">
        <v>184332.60000000009</v>
      </c>
      <c r="E163" s="55">
        <v>215285.8000000001</v>
      </c>
      <c r="F163" s="222"/>
      <c r="G163" s="182"/>
      <c r="H163" s="56"/>
    </row>
    <row r="164" spans="1:8" s="57" customFormat="1" ht="10.5" customHeight="1" x14ac:dyDescent="0.2">
      <c r="A164" s="6"/>
      <c r="B164" s="37" t="s">
        <v>207</v>
      </c>
      <c r="C164" s="55">
        <v>43626.72000000003</v>
      </c>
      <c r="D164" s="55">
        <v>64506.65</v>
      </c>
      <c r="E164" s="55">
        <v>108133.37000000004</v>
      </c>
      <c r="F164" s="222"/>
      <c r="G164" s="182">
        <v>0.21686139443265873</v>
      </c>
      <c r="H164" s="56"/>
    </row>
    <row r="165" spans="1:8" s="57" customFormat="1" ht="10.5" customHeight="1" x14ac:dyDescent="0.2">
      <c r="A165" s="6"/>
      <c r="B165" s="37" t="s">
        <v>208</v>
      </c>
      <c r="C165" s="55">
        <v>3881.5000000000005</v>
      </c>
      <c r="D165" s="55">
        <v>32098.97</v>
      </c>
      <c r="E165" s="55">
        <v>35980.47</v>
      </c>
      <c r="F165" s="222"/>
      <c r="G165" s="182">
        <v>1.3625735277545958E-2</v>
      </c>
      <c r="H165" s="56"/>
    </row>
    <row r="166" spans="1:8" s="57" customFormat="1" ht="10.5" customHeight="1" x14ac:dyDescent="0.2">
      <c r="A166" s="6"/>
      <c r="B166" s="37" t="s">
        <v>209</v>
      </c>
      <c r="C166" s="55">
        <v>199287.91999999987</v>
      </c>
      <c r="D166" s="55">
        <v>101791.82999999999</v>
      </c>
      <c r="E166" s="55">
        <v>301079.74999999983</v>
      </c>
      <c r="F166" s="222"/>
      <c r="G166" s="182">
        <v>0.18593693014527068</v>
      </c>
      <c r="H166" s="56"/>
    </row>
    <row r="167" spans="1:8" s="57" customFormat="1" ht="10.5" customHeight="1" x14ac:dyDescent="0.2">
      <c r="A167" s="6"/>
      <c r="B167" s="37" t="s">
        <v>210</v>
      </c>
      <c r="C167" s="55">
        <v>35260.000000000015</v>
      </c>
      <c r="D167" s="55">
        <v>10055.5</v>
      </c>
      <c r="E167" s="55">
        <v>45315.500000000015</v>
      </c>
      <c r="F167" s="222"/>
      <c r="G167" s="182">
        <v>-7.0462722510081788E-2</v>
      </c>
      <c r="H167" s="56"/>
    </row>
    <row r="168" spans="1:8" s="57" customFormat="1" ht="10.5" customHeight="1" x14ac:dyDescent="0.2">
      <c r="A168" s="6"/>
      <c r="B168" s="37" t="s">
        <v>211</v>
      </c>
      <c r="C168" s="55">
        <v>2275620.7600000026</v>
      </c>
      <c r="D168" s="55">
        <v>266460.07</v>
      </c>
      <c r="E168" s="55">
        <v>2542080.8300000024</v>
      </c>
      <c r="F168" s="222"/>
      <c r="G168" s="182">
        <v>-6.8584989111474925E-2</v>
      </c>
      <c r="H168" s="56"/>
    </row>
    <row r="169" spans="1:8" s="57" customFormat="1" ht="10.5" customHeight="1" x14ac:dyDescent="0.2">
      <c r="A169" s="6"/>
      <c r="B169" s="37" t="s">
        <v>212</v>
      </c>
      <c r="C169" s="55">
        <v>8</v>
      </c>
      <c r="D169" s="55">
        <v>1</v>
      </c>
      <c r="E169" s="55">
        <v>9</v>
      </c>
      <c r="F169" s="222"/>
      <c r="G169" s="182">
        <v>-0.55000000000000004</v>
      </c>
      <c r="H169" s="56"/>
    </row>
    <row r="170" spans="1:8" s="57" customFormat="1" ht="10.5" customHeight="1" x14ac:dyDescent="0.2">
      <c r="A170" s="6"/>
      <c r="B170" s="35" t="s">
        <v>234</v>
      </c>
      <c r="C170" s="55">
        <v>2996813.8700000024</v>
      </c>
      <c r="D170" s="55">
        <v>1931026.8700000013</v>
      </c>
      <c r="E170" s="55">
        <v>4927840.7400000039</v>
      </c>
      <c r="F170" s="222"/>
      <c r="G170" s="182">
        <v>-8.895854000473602E-2</v>
      </c>
      <c r="H170" s="56"/>
    </row>
    <row r="171" spans="1:8" s="57" customFormat="1" ht="9" x14ac:dyDescent="0.15">
      <c r="A171" s="6"/>
      <c r="B171" s="264"/>
      <c r="C171" s="55"/>
      <c r="D171" s="55"/>
      <c r="E171" s="55"/>
      <c r="F171" s="222"/>
      <c r="G171" s="182"/>
      <c r="H171" s="56"/>
    </row>
    <row r="172" spans="1:8" s="57" customFormat="1" x14ac:dyDescent="0.2">
      <c r="A172" s="6"/>
      <c r="B172" s="35" t="s">
        <v>233</v>
      </c>
      <c r="C172" s="55">
        <v>159465050.62000772</v>
      </c>
      <c r="D172" s="55">
        <v>182965224.64999831</v>
      </c>
      <c r="E172" s="55">
        <v>342430275.270006</v>
      </c>
      <c r="F172" s="222">
        <v>5030577.3800000241</v>
      </c>
      <c r="G172" s="182">
        <v>-5.941152866756616E-2</v>
      </c>
      <c r="H172" s="56"/>
    </row>
    <row r="173" spans="1:8" s="60" customFormat="1" x14ac:dyDescent="0.2">
      <c r="A173" s="24"/>
      <c r="B173" s="35"/>
      <c r="C173" s="55"/>
      <c r="D173" s="55"/>
      <c r="E173" s="55"/>
      <c r="F173" s="222"/>
      <c r="G173" s="182"/>
      <c r="H173" s="59"/>
    </row>
    <row r="174" spans="1:8" s="57" customFormat="1" ht="8.25" customHeight="1" x14ac:dyDescent="0.15">
      <c r="A174" s="6"/>
      <c r="B174" s="64"/>
      <c r="C174" s="55"/>
      <c r="D174" s="55"/>
      <c r="E174" s="55"/>
      <c r="F174" s="222"/>
      <c r="G174" s="182"/>
      <c r="H174" s="56"/>
    </row>
    <row r="175" spans="1:8" s="60" customFormat="1" ht="13.5" customHeight="1" x14ac:dyDescent="0.2">
      <c r="A175" s="24"/>
      <c r="B175" s="31" t="s">
        <v>145</v>
      </c>
      <c r="C175" s="55"/>
      <c r="D175" s="55"/>
      <c r="E175" s="55"/>
      <c r="F175" s="222"/>
      <c r="G175" s="182"/>
      <c r="H175" s="59"/>
    </row>
    <row r="176" spans="1:8" s="60" customFormat="1" ht="10.5" customHeight="1" x14ac:dyDescent="0.2">
      <c r="A176" s="24"/>
      <c r="B176" s="37" t="s">
        <v>205</v>
      </c>
      <c r="C176" s="55">
        <v>336809.87</v>
      </c>
      <c r="D176" s="55">
        <v>240293.88999999949</v>
      </c>
      <c r="E176" s="55">
        <v>577103.75999999954</v>
      </c>
      <c r="F176" s="222">
        <v>57553.590000000033</v>
      </c>
      <c r="G176" s="182">
        <v>-1.5942111377156842E-2</v>
      </c>
      <c r="H176" s="59"/>
    </row>
    <row r="177" spans="1:8" s="60" customFormat="1" ht="10.5" customHeight="1" x14ac:dyDescent="0.2">
      <c r="A177" s="24"/>
      <c r="B177" s="37" t="s">
        <v>214</v>
      </c>
      <c r="C177" s="55">
        <v>855820227.95000005</v>
      </c>
      <c r="D177" s="55">
        <v>585918066</v>
      </c>
      <c r="E177" s="55">
        <v>1441738293.95</v>
      </c>
      <c r="F177" s="222">
        <v>96888009</v>
      </c>
      <c r="G177" s="182">
        <v>-3.2114745879131212E-2</v>
      </c>
      <c r="H177" s="59"/>
    </row>
    <row r="178" spans="1:8" s="60" customFormat="1" ht="10.5" customHeight="1" x14ac:dyDescent="0.2">
      <c r="A178" s="24"/>
      <c r="B178" s="37" t="s">
        <v>215</v>
      </c>
      <c r="C178" s="55">
        <v>200976.45</v>
      </c>
      <c r="D178" s="55">
        <v>62579.749999999993</v>
      </c>
      <c r="E178" s="55">
        <v>263556.2</v>
      </c>
      <c r="F178" s="222">
        <v>9176</v>
      </c>
      <c r="G178" s="182">
        <v>-0.72394128000981228</v>
      </c>
      <c r="H178" s="59"/>
    </row>
    <row r="179" spans="1:8" s="60" customFormat="1" ht="10.5" customHeight="1" x14ac:dyDescent="0.2">
      <c r="A179" s="24"/>
      <c r="B179" s="37" t="s">
        <v>216</v>
      </c>
      <c r="C179" s="55">
        <v>256509.86</v>
      </c>
      <c r="D179" s="55">
        <v>163499.29999999999</v>
      </c>
      <c r="E179" s="55">
        <v>420009.16</v>
      </c>
      <c r="F179" s="222">
        <v>21324.579999999998</v>
      </c>
      <c r="G179" s="182">
        <v>-8.190936391586856E-2</v>
      </c>
      <c r="H179" s="59"/>
    </row>
    <row r="180" spans="1:8" s="60" customFormat="1" ht="10.5" customHeight="1" x14ac:dyDescent="0.2">
      <c r="A180" s="24"/>
      <c r="B180" s="37" t="s">
        <v>217</v>
      </c>
      <c r="C180" s="55">
        <v>1600747.2000000263</v>
      </c>
      <c r="D180" s="55">
        <v>1092683.0000000058</v>
      </c>
      <c r="E180" s="55">
        <v>2693430.2000000323</v>
      </c>
      <c r="F180" s="222">
        <v>139968.40000000034</v>
      </c>
      <c r="G180" s="182">
        <v>-8.1975608466999805E-2</v>
      </c>
      <c r="H180" s="59"/>
    </row>
    <row r="181" spans="1:8" s="60" customFormat="1" ht="10.5" hidden="1" customHeight="1" x14ac:dyDescent="0.2">
      <c r="A181" s="24"/>
      <c r="B181" s="37"/>
      <c r="C181" s="55"/>
      <c r="D181" s="55"/>
      <c r="E181" s="55"/>
      <c r="F181" s="222"/>
      <c r="G181" s="182"/>
      <c r="H181" s="59"/>
    </row>
    <row r="182" spans="1:8" s="57" customFormat="1" ht="10.5" hidden="1" customHeight="1" x14ac:dyDescent="0.2">
      <c r="A182" s="6"/>
      <c r="B182" s="37"/>
      <c r="C182" s="55"/>
      <c r="D182" s="55"/>
      <c r="E182" s="55"/>
      <c r="F182" s="222"/>
      <c r="G182" s="182"/>
      <c r="H182" s="56"/>
    </row>
    <row r="183" spans="1:8" s="57" customFormat="1" ht="10.5" hidden="1" customHeight="1" x14ac:dyDescent="0.2">
      <c r="A183" s="6"/>
      <c r="B183" s="16"/>
      <c r="C183" s="55"/>
      <c r="D183" s="55"/>
      <c r="E183" s="55"/>
      <c r="F183" s="222"/>
      <c r="G183" s="182"/>
      <c r="H183" s="56"/>
    </row>
    <row r="184" spans="1:8" s="57" customFormat="1" ht="10.5" hidden="1" customHeight="1" x14ac:dyDescent="0.2">
      <c r="A184" s="6"/>
      <c r="B184" s="37"/>
      <c r="C184" s="55"/>
      <c r="D184" s="55"/>
      <c r="E184" s="55"/>
      <c r="F184" s="222"/>
      <c r="G184" s="182"/>
      <c r="H184" s="56"/>
    </row>
    <row r="185" spans="1:8" s="60" customFormat="1" ht="10.5" hidden="1" customHeight="1" x14ac:dyDescent="0.2">
      <c r="A185" s="24"/>
      <c r="B185" s="16"/>
      <c r="C185" s="55"/>
      <c r="D185" s="55"/>
      <c r="E185" s="55"/>
      <c r="F185" s="222"/>
      <c r="G185" s="182"/>
      <c r="H185" s="59"/>
    </row>
    <row r="186" spans="1:8" ht="10.5" customHeight="1" x14ac:dyDescent="0.2">
      <c r="A186" s="2"/>
      <c r="B186" s="41" t="s">
        <v>235</v>
      </c>
      <c r="C186" s="166">
        <v>858215271.33000016</v>
      </c>
      <c r="D186" s="166">
        <v>587477121.94000006</v>
      </c>
      <c r="E186" s="166">
        <v>1445692393.2700002</v>
      </c>
      <c r="F186" s="342">
        <v>97116031.569999993</v>
      </c>
      <c r="G186" s="194">
        <v>-3.2663473967486922E-2</v>
      </c>
      <c r="H186" s="69"/>
    </row>
    <row r="187" spans="1:8" ht="13.5" hidden="1" customHeight="1" x14ac:dyDescent="0.2">
      <c r="A187" s="2"/>
      <c r="B187" s="195" t="s">
        <v>164</v>
      </c>
      <c r="C187" s="55"/>
      <c r="D187" s="55"/>
      <c r="E187" s="55"/>
      <c r="F187" s="222"/>
      <c r="G187" s="185"/>
      <c r="H187" s="69"/>
    </row>
    <row r="188" spans="1:8" ht="10.5" hidden="1" customHeight="1" x14ac:dyDescent="0.2">
      <c r="A188" s="2"/>
      <c r="B188" s="81"/>
      <c r="C188" s="55"/>
      <c r="D188" s="55"/>
      <c r="E188" s="55"/>
      <c r="F188" s="222"/>
      <c r="G188" s="185"/>
      <c r="H188" s="69"/>
    </row>
    <row r="189" spans="1:8" ht="10.5" hidden="1" customHeight="1" x14ac:dyDescent="0.2">
      <c r="A189" s="2"/>
      <c r="B189" s="82" t="s">
        <v>80</v>
      </c>
      <c r="C189" s="55"/>
      <c r="D189" s="55">
        <v>14268476.106205251</v>
      </c>
      <c r="E189" s="55">
        <v>14268476.106205251</v>
      </c>
      <c r="F189" s="222"/>
      <c r="G189" s="185">
        <v>-6.6078005659684025E-2</v>
      </c>
      <c r="H189" s="69"/>
    </row>
    <row r="190" spans="1:8" ht="10.5" hidden="1" customHeight="1" x14ac:dyDescent="0.2">
      <c r="A190" s="2"/>
      <c r="B190" s="82" t="s">
        <v>81</v>
      </c>
      <c r="C190" s="55"/>
      <c r="D190" s="55">
        <v>10738486.396039605</v>
      </c>
      <c r="E190" s="55">
        <v>10738486.396039605</v>
      </c>
      <c r="F190" s="222"/>
      <c r="G190" s="185">
        <v>6.7863264641832899E-2</v>
      </c>
      <c r="H190" s="69"/>
    </row>
    <row r="191" spans="1:8" ht="10.5" hidden="1" customHeight="1" x14ac:dyDescent="0.2">
      <c r="A191" s="2"/>
      <c r="B191" s="82"/>
      <c r="C191" s="55"/>
      <c r="D191" s="55"/>
      <c r="E191" s="55"/>
      <c r="F191" s="222"/>
      <c r="G191" s="185"/>
      <c r="H191" s="69"/>
    </row>
    <row r="192" spans="1:8" s="28" customFormat="1" ht="27.75" customHeight="1" x14ac:dyDescent="0.2">
      <c r="A192" s="54"/>
      <c r="B192" s="391" t="s">
        <v>165</v>
      </c>
      <c r="C192" s="392"/>
      <c r="D192" s="377">
        <v>27039078.502244856</v>
      </c>
      <c r="E192" s="377">
        <v>27039078.502244856</v>
      </c>
      <c r="F192" s="393"/>
      <c r="G192" s="394">
        <v>-5.5434957592995771E-3</v>
      </c>
      <c r="H192" s="70"/>
    </row>
    <row r="193" spans="1:8" ht="10.5" customHeight="1" x14ac:dyDescent="0.2">
      <c r="A193" s="2"/>
      <c r="B193" s="84"/>
      <c r="C193" s="72"/>
      <c r="D193" s="72"/>
      <c r="E193" s="72"/>
      <c r="F193" s="342"/>
      <c r="G193" s="352"/>
      <c r="H193" s="69"/>
    </row>
    <row r="194" spans="1:8" x14ac:dyDescent="0.2">
      <c r="F194" s="350"/>
      <c r="G194" s="350"/>
    </row>
    <row r="195" spans="1:8" x14ac:dyDescent="0.2">
      <c r="F195" s="350"/>
      <c r="G195" s="350"/>
    </row>
    <row r="196" spans="1:8" x14ac:dyDescent="0.2">
      <c r="F196" s="350"/>
      <c r="G196" s="350"/>
    </row>
    <row r="197" spans="1:8" x14ac:dyDescent="0.2">
      <c r="F197" s="350"/>
      <c r="G197" s="350"/>
    </row>
    <row r="198" spans="1:8" x14ac:dyDescent="0.2">
      <c r="F198" s="350"/>
      <c r="G198" s="350"/>
    </row>
    <row r="199" spans="1:8" x14ac:dyDescent="0.2">
      <c r="F199" s="350"/>
      <c r="G199" s="350"/>
    </row>
    <row r="200" spans="1:8" x14ac:dyDescent="0.2">
      <c r="F200" s="350"/>
      <c r="G200" s="350"/>
    </row>
    <row r="201" spans="1:8" x14ac:dyDescent="0.2">
      <c r="F201" s="350"/>
      <c r="G201" s="350"/>
    </row>
    <row r="202" spans="1:8" x14ac:dyDescent="0.2">
      <c r="F202" s="350"/>
      <c r="G202" s="350"/>
    </row>
    <row r="203" spans="1:8" x14ac:dyDescent="0.2">
      <c r="F203" s="350"/>
      <c r="G203" s="350"/>
    </row>
    <row r="204" spans="1:8" x14ac:dyDescent="0.2">
      <c r="F204" s="350"/>
      <c r="G204" s="350"/>
    </row>
    <row r="205" spans="1:8" x14ac:dyDescent="0.2">
      <c r="F205" s="350"/>
      <c r="G205" s="350"/>
    </row>
    <row r="206" spans="1:8" x14ac:dyDescent="0.2">
      <c r="F206" s="350"/>
      <c r="G206" s="350"/>
    </row>
    <row r="207" spans="1:8" x14ac:dyDescent="0.2">
      <c r="F207" s="350"/>
      <c r="G207" s="350"/>
    </row>
    <row r="208" spans="1:8" x14ac:dyDescent="0.2">
      <c r="F208" s="350"/>
      <c r="G208" s="350"/>
    </row>
    <row r="209" spans="6:7" x14ac:dyDescent="0.2">
      <c r="F209" s="350"/>
      <c r="G209" s="350"/>
    </row>
    <row r="210" spans="6:7" x14ac:dyDescent="0.2">
      <c r="F210" s="350"/>
      <c r="G210" s="350"/>
    </row>
    <row r="211" spans="6:7" x14ac:dyDescent="0.2">
      <c r="F211" s="350"/>
      <c r="G211" s="350"/>
    </row>
    <row r="212" spans="6:7" x14ac:dyDescent="0.2">
      <c r="F212" s="350"/>
      <c r="G212" s="350"/>
    </row>
    <row r="213" spans="6:7" x14ac:dyDescent="0.2">
      <c r="F213" s="350"/>
      <c r="G213" s="350"/>
    </row>
    <row r="214" spans="6:7" x14ac:dyDescent="0.2">
      <c r="F214" s="350"/>
      <c r="G214" s="350"/>
    </row>
    <row r="215" spans="6:7" x14ac:dyDescent="0.2">
      <c r="F215" s="350"/>
      <c r="G215" s="350"/>
    </row>
    <row r="216" spans="6:7" x14ac:dyDescent="0.2">
      <c r="F216" s="350"/>
      <c r="G216" s="350"/>
    </row>
    <row r="217" spans="6:7" x14ac:dyDescent="0.2">
      <c r="F217" s="350"/>
      <c r="G217" s="350"/>
    </row>
    <row r="218" spans="6:7" x14ac:dyDescent="0.2">
      <c r="F218" s="350"/>
      <c r="G218" s="350"/>
    </row>
    <row r="219" spans="6:7" x14ac:dyDescent="0.2">
      <c r="F219" s="350"/>
      <c r="G219" s="350"/>
    </row>
    <row r="220" spans="6:7" x14ac:dyDescent="0.2">
      <c r="F220" s="350"/>
      <c r="G220" s="350"/>
    </row>
    <row r="221" spans="6:7" x14ac:dyDescent="0.2">
      <c r="F221" s="350"/>
      <c r="G221" s="350"/>
    </row>
    <row r="222" spans="6:7" x14ac:dyDescent="0.2">
      <c r="F222" s="350"/>
      <c r="G222" s="350"/>
    </row>
    <row r="223" spans="6:7" x14ac:dyDescent="0.2">
      <c r="F223" s="350"/>
      <c r="G223" s="350"/>
    </row>
    <row r="224" spans="6:7" x14ac:dyDescent="0.2">
      <c r="F224" s="350"/>
      <c r="G224" s="350"/>
    </row>
    <row r="225" spans="6:7" x14ac:dyDescent="0.2">
      <c r="F225" s="350"/>
      <c r="G225" s="350"/>
    </row>
    <row r="226" spans="6:7" x14ac:dyDescent="0.2">
      <c r="F226" s="350"/>
      <c r="G226" s="350"/>
    </row>
    <row r="227" spans="6:7" x14ac:dyDescent="0.2">
      <c r="F227" s="350"/>
      <c r="G227" s="350"/>
    </row>
    <row r="228" spans="6:7" x14ac:dyDescent="0.2">
      <c r="F228" s="350"/>
      <c r="G228" s="350"/>
    </row>
    <row r="229" spans="6:7" x14ac:dyDescent="0.2">
      <c r="F229" s="350"/>
      <c r="G229" s="350"/>
    </row>
    <row r="230" spans="6:7" x14ac:dyDescent="0.2">
      <c r="F230" s="350"/>
      <c r="G230" s="350"/>
    </row>
    <row r="231" spans="6:7" x14ac:dyDescent="0.2">
      <c r="F231" s="350"/>
      <c r="G231" s="350"/>
    </row>
    <row r="232" spans="6:7" x14ac:dyDescent="0.2">
      <c r="F232" s="350"/>
      <c r="G232" s="350"/>
    </row>
    <row r="233" spans="6:7" x14ac:dyDescent="0.2">
      <c r="F233" s="350"/>
      <c r="G233" s="350"/>
    </row>
    <row r="234" spans="6:7" x14ac:dyDescent="0.2">
      <c r="F234" s="350"/>
      <c r="G234" s="350"/>
    </row>
    <row r="235" spans="6:7" x14ac:dyDescent="0.2">
      <c r="F235" s="350"/>
      <c r="G235" s="350"/>
    </row>
    <row r="236" spans="6:7" x14ac:dyDescent="0.2">
      <c r="F236" s="350"/>
      <c r="G236" s="350"/>
    </row>
    <row r="237" spans="6:7" x14ac:dyDescent="0.2">
      <c r="F237" s="350"/>
      <c r="G237" s="350"/>
    </row>
    <row r="238" spans="6:7" x14ac:dyDescent="0.2">
      <c r="F238" s="350"/>
      <c r="G238" s="350"/>
    </row>
    <row r="239" spans="6:7" x14ac:dyDescent="0.2">
      <c r="F239" s="350"/>
      <c r="G239" s="350"/>
    </row>
    <row r="240" spans="6:7" x14ac:dyDescent="0.2">
      <c r="F240" s="350"/>
      <c r="G240" s="350"/>
    </row>
    <row r="241" spans="6:7" x14ac:dyDescent="0.2">
      <c r="F241" s="350"/>
      <c r="G241" s="350"/>
    </row>
    <row r="242" spans="6:7" x14ac:dyDescent="0.2">
      <c r="F242" s="350"/>
      <c r="G242" s="350"/>
    </row>
    <row r="243" spans="6:7" x14ac:dyDescent="0.2">
      <c r="F243" s="350"/>
      <c r="G243" s="350"/>
    </row>
    <row r="244" spans="6:7" x14ac:dyDescent="0.2">
      <c r="F244" s="350"/>
      <c r="G244" s="350"/>
    </row>
    <row r="245" spans="6:7" x14ac:dyDescent="0.2">
      <c r="F245" s="350"/>
      <c r="G245" s="350"/>
    </row>
    <row r="246" spans="6:7" x14ac:dyDescent="0.2">
      <c r="F246" s="350"/>
      <c r="G246" s="350"/>
    </row>
    <row r="247" spans="6:7" x14ac:dyDescent="0.2">
      <c r="F247" s="350"/>
      <c r="G247" s="350"/>
    </row>
    <row r="248" spans="6:7" x14ac:dyDescent="0.2">
      <c r="F248" s="350"/>
      <c r="G248" s="350"/>
    </row>
    <row r="249" spans="6:7" x14ac:dyDescent="0.2">
      <c r="F249" s="350"/>
      <c r="G249" s="350"/>
    </row>
    <row r="250" spans="6:7" x14ac:dyDescent="0.2">
      <c r="F250" s="350"/>
      <c r="G250" s="350"/>
    </row>
    <row r="251" spans="6:7" x14ac:dyDescent="0.2">
      <c r="F251" s="350"/>
      <c r="G251" s="350"/>
    </row>
    <row r="252" spans="6:7" x14ac:dyDescent="0.2">
      <c r="F252" s="350"/>
      <c r="G252" s="350"/>
    </row>
    <row r="253" spans="6:7" x14ac:dyDescent="0.2">
      <c r="F253" s="350"/>
      <c r="G253" s="350"/>
    </row>
    <row r="254" spans="6:7" x14ac:dyDescent="0.2">
      <c r="F254" s="350"/>
      <c r="G254" s="350"/>
    </row>
    <row r="255" spans="6:7" x14ac:dyDescent="0.2">
      <c r="F255" s="350"/>
      <c r="G255" s="350"/>
    </row>
    <row r="256" spans="6:7" x14ac:dyDescent="0.2">
      <c r="F256" s="350"/>
      <c r="G256" s="350"/>
    </row>
    <row r="257" spans="6:7" x14ac:dyDescent="0.2">
      <c r="F257" s="350"/>
      <c r="G257" s="350"/>
    </row>
    <row r="258" spans="6:7" x14ac:dyDescent="0.2">
      <c r="F258" s="350"/>
      <c r="G258" s="350"/>
    </row>
    <row r="259" spans="6:7" x14ac:dyDescent="0.2">
      <c r="F259" s="350"/>
      <c r="G259" s="350"/>
    </row>
    <row r="260" spans="6:7" x14ac:dyDescent="0.2">
      <c r="F260" s="350"/>
      <c r="G260" s="350"/>
    </row>
    <row r="261" spans="6:7" x14ac:dyDescent="0.2">
      <c r="F261" s="350"/>
      <c r="G261" s="350"/>
    </row>
    <row r="262" spans="6:7" x14ac:dyDescent="0.2">
      <c r="F262" s="350"/>
      <c r="G262" s="350"/>
    </row>
    <row r="263" spans="6:7" x14ac:dyDescent="0.2">
      <c r="F263" s="350"/>
      <c r="G263" s="350"/>
    </row>
    <row r="264" spans="6:7" x14ac:dyDescent="0.2">
      <c r="F264" s="350"/>
      <c r="G264" s="350"/>
    </row>
    <row r="265" spans="6:7" x14ac:dyDescent="0.2">
      <c r="F265" s="350"/>
      <c r="G265" s="350"/>
    </row>
    <row r="266" spans="6:7" x14ac:dyDescent="0.2">
      <c r="F266" s="350"/>
      <c r="G266" s="350"/>
    </row>
    <row r="267" spans="6:7" x14ac:dyDescent="0.2">
      <c r="F267" s="350"/>
      <c r="G267" s="350"/>
    </row>
    <row r="268" spans="6:7" x14ac:dyDescent="0.2">
      <c r="F268" s="350"/>
      <c r="G268" s="350"/>
    </row>
    <row r="269" spans="6:7" x14ac:dyDescent="0.2">
      <c r="F269" s="350"/>
      <c r="G269" s="350"/>
    </row>
    <row r="270" spans="6:7" x14ac:dyDescent="0.2">
      <c r="F270" s="350"/>
      <c r="G270" s="350"/>
    </row>
    <row r="271" spans="6:7" x14ac:dyDescent="0.2">
      <c r="F271" s="350"/>
      <c r="G271" s="350"/>
    </row>
    <row r="272" spans="6:7" x14ac:dyDescent="0.2">
      <c r="F272" s="350"/>
      <c r="G272" s="350"/>
    </row>
    <row r="273" spans="6:7" x14ac:dyDescent="0.2">
      <c r="F273" s="350"/>
      <c r="G273" s="350"/>
    </row>
    <row r="274" spans="6:7" x14ac:dyDescent="0.2">
      <c r="F274" s="350"/>
      <c r="G274" s="350"/>
    </row>
    <row r="275" spans="6:7" x14ac:dyDescent="0.2">
      <c r="F275" s="350"/>
      <c r="G275" s="350"/>
    </row>
    <row r="276" spans="6:7" x14ac:dyDescent="0.2">
      <c r="F276" s="350"/>
      <c r="G276" s="350"/>
    </row>
    <row r="277" spans="6:7" x14ac:dyDescent="0.2">
      <c r="F277" s="350"/>
      <c r="G277" s="350"/>
    </row>
    <row r="278" spans="6:7" x14ac:dyDescent="0.2">
      <c r="F278" s="350"/>
      <c r="G278" s="350"/>
    </row>
    <row r="279" spans="6:7" x14ac:dyDescent="0.2">
      <c r="F279" s="350"/>
      <c r="G279" s="350"/>
    </row>
    <row r="280" spans="6:7" x14ac:dyDescent="0.2">
      <c r="F280" s="350"/>
      <c r="G280" s="350"/>
    </row>
    <row r="281" spans="6:7" x14ac:dyDescent="0.2">
      <c r="F281" s="350"/>
      <c r="G281" s="350"/>
    </row>
    <row r="282" spans="6:7" x14ac:dyDescent="0.2">
      <c r="F282" s="350"/>
      <c r="G282" s="350"/>
    </row>
    <row r="283" spans="6:7" x14ac:dyDescent="0.2">
      <c r="F283" s="350"/>
      <c r="G283" s="350"/>
    </row>
    <row r="284" spans="6:7" x14ac:dyDescent="0.2">
      <c r="F284" s="350"/>
      <c r="G284" s="350"/>
    </row>
    <row r="285" spans="6:7" x14ac:dyDescent="0.2">
      <c r="F285" s="350"/>
      <c r="G285" s="350"/>
    </row>
    <row r="286" spans="6:7" x14ac:dyDescent="0.2">
      <c r="F286" s="350"/>
      <c r="G286" s="350"/>
    </row>
    <row r="287" spans="6:7" x14ac:dyDescent="0.2">
      <c r="F287" s="350"/>
      <c r="G287" s="350"/>
    </row>
    <row r="288" spans="6:7" x14ac:dyDescent="0.2">
      <c r="F288" s="350"/>
      <c r="G288" s="350"/>
    </row>
    <row r="289" spans="6:7" x14ac:dyDescent="0.2">
      <c r="F289" s="350"/>
      <c r="G289" s="350"/>
    </row>
    <row r="290" spans="6:7" x14ac:dyDescent="0.2">
      <c r="F290" s="350"/>
      <c r="G290" s="350"/>
    </row>
    <row r="291" spans="6:7" x14ac:dyDescent="0.2">
      <c r="F291" s="350"/>
      <c r="G291" s="350"/>
    </row>
    <row r="292" spans="6:7" x14ac:dyDescent="0.2">
      <c r="F292" s="350"/>
      <c r="G292" s="350"/>
    </row>
    <row r="293" spans="6:7" x14ac:dyDescent="0.2">
      <c r="F293" s="350"/>
      <c r="G293" s="350"/>
    </row>
    <row r="294" spans="6:7" x14ac:dyDescent="0.2">
      <c r="F294" s="350"/>
      <c r="G294" s="350"/>
    </row>
    <row r="295" spans="6:7" x14ac:dyDescent="0.2">
      <c r="F295" s="350"/>
      <c r="G295" s="350"/>
    </row>
    <row r="296" spans="6:7" x14ac:dyDescent="0.2">
      <c r="F296" s="350"/>
      <c r="G296" s="350"/>
    </row>
    <row r="297" spans="6:7" x14ac:dyDescent="0.2">
      <c r="F297" s="350"/>
      <c r="G297" s="350"/>
    </row>
    <row r="298" spans="6:7" x14ac:dyDescent="0.2">
      <c r="F298" s="350"/>
      <c r="G298" s="350"/>
    </row>
    <row r="299" spans="6:7" x14ac:dyDescent="0.2">
      <c r="F299" s="350"/>
      <c r="G299" s="350"/>
    </row>
    <row r="300" spans="6:7" x14ac:dyDescent="0.2">
      <c r="F300" s="350"/>
      <c r="G300" s="350"/>
    </row>
    <row r="301" spans="6:7" x14ac:dyDescent="0.2">
      <c r="F301" s="350"/>
      <c r="G301" s="350"/>
    </row>
    <row r="302" spans="6:7" x14ac:dyDescent="0.2">
      <c r="F302" s="350"/>
      <c r="G302" s="350"/>
    </row>
    <row r="303" spans="6:7" x14ac:dyDescent="0.2">
      <c r="F303" s="350"/>
    </row>
    <row r="304" spans="6:7" x14ac:dyDescent="0.2">
      <c r="F304" s="350"/>
    </row>
    <row r="305" spans="6:6" x14ac:dyDescent="0.2">
      <c r="F305" s="350"/>
    </row>
    <row r="306" spans="6:6" x14ac:dyDescent="0.2">
      <c r="F306" s="350"/>
    </row>
    <row r="307" spans="6:6" x14ac:dyDescent="0.2">
      <c r="F307" s="350"/>
    </row>
    <row r="308" spans="6:6" x14ac:dyDescent="0.2">
      <c r="F308" s="350"/>
    </row>
    <row r="309" spans="6:6" x14ac:dyDescent="0.2">
      <c r="F309" s="350"/>
    </row>
    <row r="310" spans="6:6" x14ac:dyDescent="0.2">
      <c r="F310" s="350"/>
    </row>
    <row r="311" spans="6:6" x14ac:dyDescent="0.2">
      <c r="F311" s="350"/>
    </row>
    <row r="312" spans="6:6" x14ac:dyDescent="0.2">
      <c r="F312" s="350"/>
    </row>
    <row r="313" spans="6:6" x14ac:dyDescent="0.2">
      <c r="F313" s="350"/>
    </row>
    <row r="314" spans="6:6" x14ac:dyDescent="0.2">
      <c r="F314" s="350"/>
    </row>
    <row r="315" spans="6:6" x14ac:dyDescent="0.2">
      <c r="F315" s="350"/>
    </row>
    <row r="316" spans="6:6" x14ac:dyDescent="0.2">
      <c r="F316" s="350"/>
    </row>
    <row r="317" spans="6:6" x14ac:dyDescent="0.2">
      <c r="F317" s="350"/>
    </row>
    <row r="318" spans="6:6" x14ac:dyDescent="0.2">
      <c r="F318" s="350"/>
    </row>
    <row r="319" spans="6:6" x14ac:dyDescent="0.2">
      <c r="F319" s="350"/>
    </row>
    <row r="320" spans="6:6" x14ac:dyDescent="0.2">
      <c r="F320" s="350"/>
    </row>
    <row r="321" spans="6:6" x14ac:dyDescent="0.2">
      <c r="F321" s="350"/>
    </row>
    <row r="322" spans="6:6" x14ac:dyDescent="0.2">
      <c r="F322" s="350"/>
    </row>
    <row r="323" spans="6:6" x14ac:dyDescent="0.2">
      <c r="F323" s="350"/>
    </row>
    <row r="324" spans="6:6" x14ac:dyDescent="0.2">
      <c r="F324" s="350"/>
    </row>
    <row r="325" spans="6:6" x14ac:dyDescent="0.2">
      <c r="F325" s="350"/>
    </row>
    <row r="326" spans="6:6" x14ac:dyDescent="0.2">
      <c r="F326" s="350"/>
    </row>
    <row r="327" spans="6:6" x14ac:dyDescent="0.2">
      <c r="F327" s="350"/>
    </row>
    <row r="328" spans="6:6" x14ac:dyDescent="0.2">
      <c r="F328" s="350"/>
    </row>
    <row r="329" spans="6:6" x14ac:dyDescent="0.2">
      <c r="F329" s="350"/>
    </row>
    <row r="330" spans="6:6" x14ac:dyDescent="0.2">
      <c r="F330" s="350"/>
    </row>
    <row r="331" spans="6:6" x14ac:dyDescent="0.2">
      <c r="F331" s="350"/>
    </row>
    <row r="332" spans="6:6" x14ac:dyDescent="0.2">
      <c r="F332" s="350"/>
    </row>
    <row r="333" spans="6:6" x14ac:dyDescent="0.2">
      <c r="F333" s="350"/>
    </row>
    <row r="334" spans="6:6" x14ac:dyDescent="0.2">
      <c r="F334" s="350"/>
    </row>
    <row r="335" spans="6:6" x14ac:dyDescent="0.2">
      <c r="F335" s="350"/>
    </row>
    <row r="336" spans="6:6" x14ac:dyDescent="0.2">
      <c r="F336" s="350"/>
    </row>
    <row r="337" spans="6:6" x14ac:dyDescent="0.2">
      <c r="F337" s="350"/>
    </row>
    <row r="338" spans="6:6" x14ac:dyDescent="0.2">
      <c r="F338" s="350"/>
    </row>
    <row r="339" spans="6:6" x14ac:dyDescent="0.2">
      <c r="F339" s="350"/>
    </row>
    <row r="340" spans="6:6" x14ac:dyDescent="0.2">
      <c r="F340" s="350"/>
    </row>
    <row r="341" spans="6:6" x14ac:dyDescent="0.2">
      <c r="F341" s="350"/>
    </row>
    <row r="342" spans="6:6" x14ac:dyDescent="0.2">
      <c r="F342" s="350"/>
    </row>
    <row r="343" spans="6:6" x14ac:dyDescent="0.2">
      <c r="F343" s="350"/>
    </row>
    <row r="344" spans="6:6" x14ac:dyDescent="0.2">
      <c r="F344" s="350"/>
    </row>
    <row r="345" spans="6:6" x14ac:dyDescent="0.2">
      <c r="F345" s="350"/>
    </row>
    <row r="346" spans="6:6" x14ac:dyDescent="0.2">
      <c r="F346" s="350"/>
    </row>
    <row r="347" spans="6:6" x14ac:dyDescent="0.2">
      <c r="F347" s="350"/>
    </row>
    <row r="348" spans="6:6" x14ac:dyDescent="0.2">
      <c r="F348" s="350"/>
    </row>
    <row r="349" spans="6:6" x14ac:dyDescent="0.2">
      <c r="F349" s="350"/>
    </row>
    <row r="350" spans="6:6" x14ac:dyDescent="0.2">
      <c r="F350" s="350"/>
    </row>
    <row r="351" spans="6:6" x14ac:dyDescent="0.2">
      <c r="F351" s="350"/>
    </row>
    <row r="352" spans="6:6" x14ac:dyDescent="0.2">
      <c r="F352" s="350"/>
    </row>
    <row r="353" spans="6:6" x14ac:dyDescent="0.2">
      <c r="F353" s="350"/>
    </row>
    <row r="354" spans="6:6" x14ac:dyDescent="0.2">
      <c r="F354" s="350"/>
    </row>
    <row r="355" spans="6:6" x14ac:dyDescent="0.2">
      <c r="F355" s="350"/>
    </row>
    <row r="356" spans="6:6" x14ac:dyDescent="0.2">
      <c r="F356" s="350"/>
    </row>
    <row r="357" spans="6:6" x14ac:dyDescent="0.2">
      <c r="F357" s="350"/>
    </row>
    <row r="358" spans="6:6" x14ac:dyDescent="0.2">
      <c r="F358" s="350"/>
    </row>
  </sheetData>
  <dataConsolidate/>
  <pageMargins left="0.19685039370078741" right="0.19685039370078741" top="0.27559055118110237" bottom="0.19685039370078741" header="0.31496062992125984" footer="0.51181102362204722"/>
  <pageSetup paperSize="9" scale="71" orientation="portrait" r:id="rId1"/>
  <headerFooter alignWithMargins="0">
    <oddFooter xml:space="preserve">&amp;R&amp;8
</oddFooter>
  </headerFooter>
  <rowBreaks count="1" manualBreakCount="1">
    <brk id="109" max="16383"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9">
    <tabColor indexed="26"/>
  </sheetPr>
  <dimension ref="A1:J257"/>
  <sheetViews>
    <sheetView showRowColHeaders="0" showZeros="0" view="pageBreakPreview" topLeftCell="A172" zoomScale="115" zoomScaleNormal="100" workbookViewId="0">
      <selection activeCell="C186" sqref="C186:E186"/>
    </sheetView>
  </sheetViews>
  <sheetFormatPr baseColWidth="10" defaultRowHeight="11.25" x14ac:dyDescent="0.2"/>
  <cols>
    <col min="1" max="1" width="4" style="6" customWidth="1"/>
    <col min="2" max="2" width="62.28515625" style="5" customWidth="1"/>
    <col min="3" max="3" width="13" style="3" customWidth="1"/>
    <col min="4" max="4" width="14.7109375" style="3" customWidth="1"/>
    <col min="5" max="5" width="9.140625" style="3" customWidth="1"/>
    <col min="6" max="6" width="2.5703125" style="3" customWidth="1"/>
    <col min="7" max="16384" width="11.42578125" style="5"/>
  </cols>
  <sheetData>
    <row r="1" spans="1:6" ht="9" customHeight="1" x14ac:dyDescent="0.2">
      <c r="A1" s="1"/>
      <c r="D1" s="4"/>
      <c r="E1" s="4"/>
      <c r="F1" s="4"/>
    </row>
    <row r="2" spans="1:6" ht="17.25" customHeight="1" x14ac:dyDescent="0.25">
      <c r="B2" s="7" t="s">
        <v>288</v>
      </c>
      <c r="C2" s="8"/>
      <c r="D2" s="8"/>
      <c r="E2" s="8"/>
      <c r="F2" s="8"/>
    </row>
    <row r="3" spans="1:6" ht="12" customHeight="1" x14ac:dyDescent="0.2">
      <c r="B3" s="9" t="str">
        <f>CUMUL_Maladie_nbre!C3</f>
        <v>PERIODE DU 1.1 AU 31.1.2024</v>
      </c>
    </row>
    <row r="4" spans="1:6" ht="14.25" customHeight="1" x14ac:dyDescent="0.2">
      <c r="B4" s="12" t="s">
        <v>174</v>
      </c>
      <c r="C4" s="13"/>
      <c r="D4" s="13"/>
      <c r="E4" s="14"/>
      <c r="F4" s="15"/>
    </row>
    <row r="5" spans="1:6" ht="12" customHeight="1" x14ac:dyDescent="0.2">
      <c r="B5" s="16" t="s">
        <v>4</v>
      </c>
      <c r="C5" s="18" t="s">
        <v>6</v>
      </c>
      <c r="D5" s="219" t="s">
        <v>3</v>
      </c>
      <c r="E5" s="19" t="str">
        <f>CUMUL_Maladie_mnt!$H$5</f>
        <v>PCAP</v>
      </c>
      <c r="F5" s="20"/>
    </row>
    <row r="6" spans="1:6" ht="9.75" customHeight="1" x14ac:dyDescent="0.2">
      <c r="B6" s="21"/>
      <c r="C6" s="17"/>
      <c r="D6" s="220" t="s">
        <v>87</v>
      </c>
      <c r="E6" s="22" t="str">
        <f>CUMUL_Maladie_mnt!$H$6</f>
        <v>en %</v>
      </c>
      <c r="F6" s="23"/>
    </row>
    <row r="7" spans="1:6" s="28" customFormat="1" ht="14.25" customHeight="1" x14ac:dyDescent="0.2">
      <c r="A7" s="24"/>
      <c r="B7" s="25" t="s">
        <v>170</v>
      </c>
      <c r="C7" s="192"/>
      <c r="D7" s="228"/>
      <c r="E7" s="193"/>
      <c r="F7" s="27"/>
    </row>
    <row r="8" spans="1:6" ht="6.75" customHeight="1" x14ac:dyDescent="0.2">
      <c r="B8" s="29"/>
      <c r="C8" s="30"/>
      <c r="D8" s="222"/>
      <c r="E8" s="179"/>
      <c r="F8" s="20"/>
    </row>
    <row r="9" spans="1:6" s="28" customFormat="1" ht="10.5" customHeight="1" x14ac:dyDescent="0.2">
      <c r="A9" s="24"/>
      <c r="B9" s="31" t="s">
        <v>88</v>
      </c>
      <c r="C9" s="30"/>
      <c r="D9" s="222"/>
      <c r="E9" s="179"/>
      <c r="F9" s="27"/>
    </row>
    <row r="10" spans="1:6" ht="10.5" customHeight="1" x14ac:dyDescent="0.2">
      <c r="B10" s="16" t="s">
        <v>22</v>
      </c>
      <c r="C10" s="30">
        <v>86533</v>
      </c>
      <c r="D10" s="222">
        <v>563</v>
      </c>
      <c r="E10" s="179">
        <v>-0.10092782112689225</v>
      </c>
      <c r="F10" s="20"/>
    </row>
    <row r="11" spans="1:6" ht="10.5" customHeight="1" x14ac:dyDescent="0.2">
      <c r="B11" s="16" t="s">
        <v>23</v>
      </c>
      <c r="C11" s="30">
        <v>907</v>
      </c>
      <c r="D11" s="222"/>
      <c r="E11" s="179">
        <v>-0.20368744512730463</v>
      </c>
      <c r="F11" s="20"/>
    </row>
    <row r="12" spans="1:6" ht="10.5" customHeight="1" x14ac:dyDescent="0.2">
      <c r="B12" s="16" t="s">
        <v>218</v>
      </c>
      <c r="C12" s="30">
        <v>227</v>
      </c>
      <c r="D12" s="222"/>
      <c r="E12" s="179">
        <v>-6.1295971978984065E-3</v>
      </c>
      <c r="F12" s="20"/>
    </row>
    <row r="13" spans="1:6" ht="10.5" customHeight="1" x14ac:dyDescent="0.2">
      <c r="B13" s="33" t="s">
        <v>193</v>
      </c>
      <c r="C13" s="30">
        <v>6335</v>
      </c>
      <c r="D13" s="222">
        <v>75</v>
      </c>
      <c r="E13" s="179">
        <v>-4.247279322853692E-2</v>
      </c>
      <c r="F13" s="20"/>
    </row>
    <row r="14" spans="1:6" x14ac:dyDescent="0.2">
      <c r="B14" s="33" t="s">
        <v>194</v>
      </c>
      <c r="C14" s="30">
        <v>87</v>
      </c>
      <c r="D14" s="222">
        <v>3</v>
      </c>
      <c r="E14" s="179">
        <v>-2.2471910112359605E-2</v>
      </c>
      <c r="F14" s="20"/>
    </row>
    <row r="15" spans="1:6" x14ac:dyDescent="0.2">
      <c r="B15" s="33" t="s">
        <v>322</v>
      </c>
      <c r="C15" s="30">
        <v>2</v>
      </c>
      <c r="D15" s="222">
        <v>2</v>
      </c>
      <c r="E15" s="179">
        <v>-0.6</v>
      </c>
      <c r="F15" s="20"/>
    </row>
    <row r="16" spans="1:6" x14ac:dyDescent="0.2">
      <c r="B16" s="33" t="s">
        <v>324</v>
      </c>
      <c r="C16" s="30"/>
      <c r="D16" s="222"/>
      <c r="E16" s="179"/>
      <c r="F16" s="20"/>
    </row>
    <row r="17" spans="1:6" x14ac:dyDescent="0.2">
      <c r="B17" s="33" t="s">
        <v>325</v>
      </c>
      <c r="C17" s="30">
        <v>4208</v>
      </c>
      <c r="D17" s="222">
        <v>25</v>
      </c>
      <c r="E17" s="179">
        <v>-5.903398926654746E-2</v>
      </c>
      <c r="F17" s="20"/>
    </row>
    <row r="18" spans="1:6" x14ac:dyDescent="0.2">
      <c r="B18" s="33" t="s">
        <v>320</v>
      </c>
      <c r="C18" s="30">
        <v>3</v>
      </c>
      <c r="D18" s="222">
        <v>0</v>
      </c>
      <c r="E18" s="179">
        <v>0</v>
      </c>
      <c r="F18" s="20"/>
    </row>
    <row r="19" spans="1:6" x14ac:dyDescent="0.2">
      <c r="B19" s="33" t="s">
        <v>321</v>
      </c>
      <c r="C19" s="30">
        <v>2035</v>
      </c>
      <c r="D19" s="222">
        <v>45</v>
      </c>
      <c r="E19" s="179">
        <v>-5.8622374206155348E-3</v>
      </c>
      <c r="F19" s="20"/>
    </row>
    <row r="20" spans="1:6" x14ac:dyDescent="0.2">
      <c r="B20" s="33" t="s">
        <v>323</v>
      </c>
      <c r="C20" s="30">
        <v>6562</v>
      </c>
      <c r="D20" s="222">
        <v>75</v>
      </c>
      <c r="E20" s="179">
        <v>-4.1260008181871255E-2</v>
      </c>
      <c r="F20" s="20"/>
    </row>
    <row r="21" spans="1:6" x14ac:dyDescent="0.2">
      <c r="B21" s="35"/>
      <c r="C21" s="30"/>
      <c r="D21" s="222"/>
      <c r="E21" s="179"/>
      <c r="F21" s="34"/>
    </row>
    <row r="22" spans="1:6" s="28" customFormat="1" ht="10.5" customHeight="1" x14ac:dyDescent="0.2">
      <c r="A22" s="24"/>
      <c r="B22" s="31" t="s">
        <v>102</v>
      </c>
      <c r="C22" s="30"/>
      <c r="D22" s="222"/>
      <c r="E22" s="179"/>
      <c r="F22" s="36"/>
    </row>
    <row r="23" spans="1:6" ht="10.5" customHeight="1" x14ac:dyDescent="0.2">
      <c r="B23" s="16" t="s">
        <v>22</v>
      </c>
      <c r="C23" s="30">
        <v>180615</v>
      </c>
      <c r="D23" s="222">
        <v>32411</v>
      </c>
      <c r="E23" s="179">
        <v>-9.2423420164013503E-2</v>
      </c>
      <c r="F23" s="20"/>
    </row>
    <row r="24" spans="1:6" ht="10.5" customHeight="1" x14ac:dyDescent="0.2">
      <c r="B24" s="16" t="s">
        <v>23</v>
      </c>
      <c r="C24" s="30">
        <v>8</v>
      </c>
      <c r="D24" s="222"/>
      <c r="E24" s="179"/>
      <c r="F24" s="34"/>
    </row>
    <row r="25" spans="1:6" ht="10.5" customHeight="1" x14ac:dyDescent="0.2">
      <c r="B25" s="33" t="s">
        <v>193</v>
      </c>
      <c r="C25" s="30">
        <v>3917</v>
      </c>
      <c r="D25" s="222">
        <v>790</v>
      </c>
      <c r="E25" s="179">
        <v>-0.12711146766501757</v>
      </c>
      <c r="F25" s="34"/>
    </row>
    <row r="26" spans="1:6" ht="10.5" customHeight="1" x14ac:dyDescent="0.2">
      <c r="B26" s="33" t="s">
        <v>194</v>
      </c>
      <c r="C26" s="30">
        <v>105441</v>
      </c>
      <c r="D26" s="222">
        <v>27387</v>
      </c>
      <c r="E26" s="179">
        <v>-4.9464517524881013E-2</v>
      </c>
      <c r="F26" s="34"/>
    </row>
    <row r="27" spans="1:6" ht="10.5" customHeight="1" x14ac:dyDescent="0.2">
      <c r="B27" s="33" t="s">
        <v>322</v>
      </c>
      <c r="C27" s="30">
        <v>626</v>
      </c>
      <c r="D27" s="222">
        <v>392</v>
      </c>
      <c r="E27" s="179">
        <v>-0.1195499296765119</v>
      </c>
      <c r="F27" s="34"/>
    </row>
    <row r="28" spans="1:6" ht="10.5" customHeight="1" x14ac:dyDescent="0.2">
      <c r="B28" s="33" t="s">
        <v>324</v>
      </c>
      <c r="C28" s="30">
        <v>9816</v>
      </c>
      <c r="D28" s="222">
        <v>9636</v>
      </c>
      <c r="E28" s="179">
        <v>-6.4697474988089532E-2</v>
      </c>
      <c r="F28" s="34"/>
    </row>
    <row r="29" spans="1:6" ht="10.5" customHeight="1" x14ac:dyDescent="0.2">
      <c r="B29" s="33" t="s">
        <v>325</v>
      </c>
      <c r="C29" s="30">
        <v>10422</v>
      </c>
      <c r="D29" s="222">
        <v>9728</v>
      </c>
      <c r="E29" s="179">
        <v>-5.0819672131147575E-2</v>
      </c>
      <c r="F29" s="34"/>
    </row>
    <row r="30" spans="1:6" ht="10.5" customHeight="1" x14ac:dyDescent="0.2">
      <c r="B30" s="33" t="s">
        <v>320</v>
      </c>
      <c r="C30" s="30">
        <v>62490</v>
      </c>
      <c r="D30" s="222">
        <v>1326</v>
      </c>
      <c r="E30" s="179">
        <v>-3.5543963082431795E-2</v>
      </c>
      <c r="F30" s="34"/>
    </row>
    <row r="31" spans="1:6" ht="10.5" customHeight="1" x14ac:dyDescent="0.2">
      <c r="B31" s="33" t="s">
        <v>321</v>
      </c>
      <c r="C31" s="30">
        <v>2901</v>
      </c>
      <c r="D31" s="222">
        <v>441</v>
      </c>
      <c r="E31" s="179">
        <v>3.8668098818474661E-2</v>
      </c>
      <c r="F31" s="34"/>
    </row>
    <row r="32" spans="1:6" ht="10.5" customHeight="1" x14ac:dyDescent="0.2">
      <c r="B32" s="33" t="s">
        <v>323</v>
      </c>
      <c r="C32" s="30">
        <v>19186</v>
      </c>
      <c r="D32" s="222">
        <v>5864</v>
      </c>
      <c r="E32" s="179">
        <v>-9.3117791643032688E-2</v>
      </c>
      <c r="F32" s="34"/>
    </row>
    <row r="33" spans="1:6" ht="10.5" customHeight="1" x14ac:dyDescent="0.2">
      <c r="B33" s="16" t="s">
        <v>195</v>
      </c>
      <c r="C33" s="30">
        <v>109358</v>
      </c>
      <c r="D33" s="222">
        <v>28177</v>
      </c>
      <c r="E33" s="179">
        <v>-5.2483464078450504E-2</v>
      </c>
      <c r="F33" s="34"/>
    </row>
    <row r="34" spans="1:6" ht="10.5" customHeight="1" x14ac:dyDescent="0.2">
      <c r="B34" s="16" t="s">
        <v>196</v>
      </c>
      <c r="C34" s="30">
        <v>4</v>
      </c>
      <c r="D34" s="222"/>
      <c r="E34" s="179">
        <v>-0.55555555555555558</v>
      </c>
      <c r="F34" s="34"/>
    </row>
    <row r="35" spans="1:6" ht="10.5" customHeight="1" x14ac:dyDescent="0.2">
      <c r="B35" s="16" t="s">
        <v>197</v>
      </c>
      <c r="C35" s="30">
        <v>3</v>
      </c>
      <c r="D35" s="222"/>
      <c r="E35" s="179"/>
      <c r="F35" s="34"/>
    </row>
    <row r="36" spans="1:6" ht="10.5" customHeight="1" x14ac:dyDescent="0.2">
      <c r="B36" s="16" t="s">
        <v>198</v>
      </c>
      <c r="C36" s="30"/>
      <c r="D36" s="222"/>
      <c r="E36" s="179"/>
      <c r="F36" s="34"/>
    </row>
    <row r="37" spans="1:6" ht="17.25" customHeight="1" x14ac:dyDescent="0.2">
      <c r="B37" s="16" t="s">
        <v>303</v>
      </c>
      <c r="C37" s="30"/>
      <c r="D37" s="222"/>
      <c r="E37" s="179"/>
      <c r="F37" s="34"/>
    </row>
    <row r="38" spans="1:6" s="28" customFormat="1" ht="12" customHeight="1" x14ac:dyDescent="0.2">
      <c r="A38" s="24"/>
      <c r="B38" s="31" t="s">
        <v>113</v>
      </c>
      <c r="C38" s="30"/>
      <c r="D38" s="222"/>
      <c r="E38" s="179"/>
      <c r="F38" s="36"/>
    </row>
    <row r="39" spans="1:6" ht="10.5" customHeight="1" x14ac:dyDescent="0.2">
      <c r="B39" s="16" t="s">
        <v>22</v>
      </c>
      <c r="C39" s="30">
        <v>267148</v>
      </c>
      <c r="D39" s="222">
        <v>32974</v>
      </c>
      <c r="E39" s="179">
        <v>-9.5195678311967624E-2</v>
      </c>
      <c r="F39" s="34"/>
    </row>
    <row r="40" spans="1:6" ht="10.5" customHeight="1" x14ac:dyDescent="0.2">
      <c r="B40" s="16" t="s">
        <v>23</v>
      </c>
      <c r="C40" s="30">
        <v>915</v>
      </c>
      <c r="D40" s="222"/>
      <c r="E40" s="179">
        <v>-0.22391857506361323</v>
      </c>
      <c r="F40" s="34"/>
    </row>
    <row r="41" spans="1:6" s="28" customFormat="1" ht="10.5" customHeight="1" x14ac:dyDescent="0.2">
      <c r="A41" s="24"/>
      <c r="B41" s="33" t="s">
        <v>193</v>
      </c>
      <c r="C41" s="30">
        <v>4144</v>
      </c>
      <c r="D41" s="222">
        <v>790</v>
      </c>
      <c r="E41" s="179">
        <v>-0.12125196149115747</v>
      </c>
      <c r="F41" s="27"/>
    </row>
    <row r="42" spans="1:6" ht="10.5" customHeight="1" x14ac:dyDescent="0.2">
      <c r="B42" s="33" t="s">
        <v>194</v>
      </c>
      <c r="C42" s="343">
        <v>111776</v>
      </c>
      <c r="D42" s="222">
        <v>27462</v>
      </c>
      <c r="E42" s="344">
        <v>-4.9070986183897047E-2</v>
      </c>
      <c r="F42" s="34"/>
    </row>
    <row r="43" spans="1:6" ht="10.5" customHeight="1" x14ac:dyDescent="0.2">
      <c r="B43" s="33" t="s">
        <v>322</v>
      </c>
      <c r="C43" s="343">
        <v>713</v>
      </c>
      <c r="D43" s="222">
        <v>395</v>
      </c>
      <c r="E43" s="344">
        <v>-0.10875000000000001</v>
      </c>
      <c r="F43" s="34"/>
    </row>
    <row r="44" spans="1:6" ht="10.5" customHeight="1" x14ac:dyDescent="0.2">
      <c r="B44" s="33" t="s">
        <v>324</v>
      </c>
      <c r="C44" s="343">
        <v>9818</v>
      </c>
      <c r="D44" s="222">
        <v>9638</v>
      </c>
      <c r="E44" s="344">
        <v>-6.4952380952380984E-2</v>
      </c>
      <c r="F44" s="34"/>
    </row>
    <row r="45" spans="1:6" ht="10.5" customHeight="1" x14ac:dyDescent="0.2">
      <c r="B45" s="33" t="s">
        <v>325</v>
      </c>
      <c r="C45" s="343">
        <v>10422</v>
      </c>
      <c r="D45" s="222">
        <v>9728</v>
      </c>
      <c r="E45" s="344">
        <v>-5.0819672131147575E-2</v>
      </c>
      <c r="F45" s="34"/>
    </row>
    <row r="46" spans="1:6" ht="10.5" customHeight="1" x14ac:dyDescent="0.2">
      <c r="B46" s="33" t="s">
        <v>320</v>
      </c>
      <c r="C46" s="343">
        <v>66698</v>
      </c>
      <c r="D46" s="222">
        <v>1351</v>
      </c>
      <c r="E46" s="344">
        <v>-3.7060564498664572E-2</v>
      </c>
      <c r="F46" s="34"/>
    </row>
    <row r="47" spans="1:6" ht="10.5" customHeight="1" x14ac:dyDescent="0.2">
      <c r="B47" s="33" t="s">
        <v>321</v>
      </c>
      <c r="C47" s="343">
        <v>2904</v>
      </c>
      <c r="D47" s="222">
        <v>441</v>
      </c>
      <c r="E47" s="344">
        <v>3.8626609442059978E-2</v>
      </c>
      <c r="F47" s="34"/>
    </row>
    <row r="48" spans="1:6" ht="10.5" customHeight="1" x14ac:dyDescent="0.2">
      <c r="B48" s="33" t="s">
        <v>323</v>
      </c>
      <c r="C48" s="343">
        <v>21221</v>
      </c>
      <c r="D48" s="222">
        <v>5909</v>
      </c>
      <c r="E48" s="344">
        <v>-8.5419988794552482E-2</v>
      </c>
      <c r="F48" s="34"/>
    </row>
    <row r="49" spans="1:6" ht="10.5" customHeight="1" x14ac:dyDescent="0.2">
      <c r="B49" s="16" t="s">
        <v>196</v>
      </c>
      <c r="C49" s="343">
        <v>115920</v>
      </c>
      <c r="D49" s="222">
        <v>28252</v>
      </c>
      <c r="E49" s="344">
        <v>-5.1855147808192004E-2</v>
      </c>
      <c r="F49" s="34"/>
    </row>
    <row r="50" spans="1:6" s="28" customFormat="1" ht="10.5" customHeight="1" x14ac:dyDescent="0.2">
      <c r="A50" s="24"/>
      <c r="B50" s="16" t="s">
        <v>197</v>
      </c>
      <c r="C50" s="343">
        <v>4</v>
      </c>
      <c r="D50" s="222"/>
      <c r="E50" s="344">
        <v>-0.55555555555555558</v>
      </c>
      <c r="F50" s="27"/>
    </row>
    <row r="51" spans="1:6" ht="10.5" customHeight="1" x14ac:dyDescent="0.2">
      <c r="B51" s="16" t="s">
        <v>198</v>
      </c>
      <c r="C51" s="343">
        <v>3</v>
      </c>
      <c r="D51" s="222"/>
      <c r="E51" s="344"/>
      <c r="F51" s="34"/>
    </row>
    <row r="52" spans="1:6" ht="11.25" customHeight="1" x14ac:dyDescent="0.2">
      <c r="B52" s="16" t="s">
        <v>303</v>
      </c>
      <c r="C52" s="343"/>
      <c r="D52" s="222"/>
      <c r="E52" s="344"/>
      <c r="F52" s="34"/>
    </row>
    <row r="53" spans="1:6" ht="11.25" hidden="1" customHeight="1" x14ac:dyDescent="0.2">
      <c r="B53" s="16"/>
      <c r="C53" s="30"/>
      <c r="D53" s="222"/>
      <c r="E53" s="179"/>
      <c r="F53" s="34"/>
    </row>
    <row r="54" spans="1:6" ht="11.25" customHeight="1" x14ac:dyDescent="0.2">
      <c r="B54" s="31" t="s">
        <v>122</v>
      </c>
      <c r="C54" s="30"/>
      <c r="D54" s="222"/>
      <c r="E54" s="179"/>
      <c r="F54" s="34"/>
    </row>
    <row r="55" spans="1:6" ht="10.5" customHeight="1" x14ac:dyDescent="0.2">
      <c r="B55" s="16" t="s">
        <v>22</v>
      </c>
      <c r="C55" s="30">
        <v>111660</v>
      </c>
      <c r="D55" s="222">
        <v>184</v>
      </c>
      <c r="E55" s="179">
        <v>4.4498283490641111E-2</v>
      </c>
      <c r="F55" s="34"/>
    </row>
    <row r="56" spans="1:6" ht="10.5" customHeight="1" x14ac:dyDescent="0.2">
      <c r="B56" s="16" t="s">
        <v>169</v>
      </c>
      <c r="C56" s="30">
        <v>5608</v>
      </c>
      <c r="D56" s="222"/>
      <c r="E56" s="179">
        <v>-0.12388689267301989</v>
      </c>
      <c r="F56" s="34"/>
    </row>
    <row r="57" spans="1:6" ht="6" customHeight="1" x14ac:dyDescent="0.2">
      <c r="B57" s="35"/>
      <c r="C57" s="30"/>
      <c r="D57" s="222"/>
      <c r="E57" s="179"/>
      <c r="F57" s="34"/>
    </row>
    <row r="58" spans="1:6" s="28" customFormat="1" ht="11.25" customHeight="1" x14ac:dyDescent="0.2">
      <c r="A58" s="24"/>
      <c r="B58" s="31" t="s">
        <v>121</v>
      </c>
      <c r="C58" s="30"/>
      <c r="D58" s="222"/>
      <c r="E58" s="179"/>
      <c r="F58" s="36"/>
    </row>
    <row r="59" spans="1:6" s="28" customFormat="1" ht="10.5" customHeight="1" x14ac:dyDescent="0.2">
      <c r="A59" s="24"/>
      <c r="B59" s="16" t="s">
        <v>22</v>
      </c>
      <c r="C59" s="30">
        <v>1885</v>
      </c>
      <c r="D59" s="222"/>
      <c r="E59" s="179">
        <v>-9.8948374760994273E-2</v>
      </c>
      <c r="F59" s="36"/>
    </row>
    <row r="60" spans="1:6" s="28" customFormat="1" ht="10.5" customHeight="1" x14ac:dyDescent="0.2">
      <c r="A60" s="24"/>
      <c r="B60" s="16" t="s">
        <v>23</v>
      </c>
      <c r="C60" s="30"/>
      <c r="D60" s="222"/>
      <c r="E60" s="179"/>
      <c r="F60" s="36"/>
    </row>
    <row r="61" spans="1:6" s="28" customFormat="1" ht="10.5" customHeight="1" x14ac:dyDescent="0.2">
      <c r="A61" s="24"/>
      <c r="B61" s="16" t="s">
        <v>199</v>
      </c>
      <c r="C61" s="30">
        <v>1673</v>
      </c>
      <c r="D61" s="222"/>
      <c r="E61" s="179">
        <v>-3.4622042700519384E-2</v>
      </c>
      <c r="F61" s="36"/>
    </row>
    <row r="62" spans="1:6" s="28" customFormat="1" ht="10.5" customHeight="1" x14ac:dyDescent="0.2">
      <c r="A62" s="24"/>
      <c r="B62" s="16" t="s">
        <v>200</v>
      </c>
      <c r="C62" s="30">
        <v>104</v>
      </c>
      <c r="D62" s="222"/>
      <c r="E62" s="179">
        <v>0</v>
      </c>
      <c r="F62" s="36"/>
    </row>
    <row r="63" spans="1:6" s="28" customFormat="1" ht="10.5" customHeight="1" x14ac:dyDescent="0.2">
      <c r="A63" s="24"/>
      <c r="B63" s="16" t="s">
        <v>201</v>
      </c>
      <c r="C63" s="30">
        <v>435</v>
      </c>
      <c r="D63" s="222"/>
      <c r="E63" s="179">
        <v>-2.4663677130044803E-2</v>
      </c>
      <c r="F63" s="36"/>
    </row>
    <row r="64" spans="1:6" s="28" customFormat="1" ht="10.5" customHeight="1" x14ac:dyDescent="0.2">
      <c r="A64" s="24"/>
      <c r="B64" s="16" t="s">
        <v>202</v>
      </c>
      <c r="C64" s="30">
        <v>14217</v>
      </c>
      <c r="D64" s="222"/>
      <c r="E64" s="179">
        <v>-7.8855547801814918E-3</v>
      </c>
      <c r="F64" s="36"/>
    </row>
    <row r="65" spans="1:6" s="28" customFormat="1" ht="10.5" customHeight="1" x14ac:dyDescent="0.2">
      <c r="A65" s="24"/>
      <c r="B65" s="16" t="s">
        <v>203</v>
      </c>
      <c r="C65" s="30">
        <v>898</v>
      </c>
      <c r="D65" s="222"/>
      <c r="E65" s="179">
        <v>-3.648068669527893E-2</v>
      </c>
      <c r="F65" s="36"/>
    </row>
    <row r="66" spans="1:6" s="28" customFormat="1" ht="10.5" customHeight="1" x14ac:dyDescent="0.2">
      <c r="A66" s="24"/>
      <c r="B66" s="16" t="s">
        <v>204</v>
      </c>
      <c r="C66" s="30">
        <v>1155</v>
      </c>
      <c r="D66" s="222"/>
      <c r="E66" s="179">
        <v>0.17737003058103973</v>
      </c>
      <c r="F66" s="36"/>
    </row>
    <row r="67" spans="1:6" s="28" customFormat="1" ht="6.75" customHeight="1" x14ac:dyDescent="0.2">
      <c r="A67" s="24"/>
      <c r="B67" s="35"/>
      <c r="C67" s="30"/>
      <c r="D67" s="222"/>
      <c r="E67" s="179"/>
      <c r="F67" s="36"/>
    </row>
    <row r="68" spans="1:6" s="28" customFormat="1" ht="10.5" customHeight="1" x14ac:dyDescent="0.2">
      <c r="A68" s="24"/>
      <c r="B68" s="31" t="s">
        <v>243</v>
      </c>
      <c r="C68" s="30"/>
      <c r="D68" s="222"/>
      <c r="E68" s="179"/>
      <c r="F68" s="36"/>
    </row>
    <row r="69" spans="1:6" s="28" customFormat="1" ht="10.5" customHeight="1" x14ac:dyDescent="0.2">
      <c r="A69" s="24"/>
      <c r="B69" s="16" t="s">
        <v>22</v>
      </c>
      <c r="C69" s="30">
        <v>19797</v>
      </c>
      <c r="D69" s="222"/>
      <c r="E69" s="179">
        <v>3.665497198512857E-2</v>
      </c>
      <c r="F69" s="36"/>
    </row>
    <row r="70" spans="1:6" s="28" customFormat="1" ht="10.5" customHeight="1" x14ac:dyDescent="0.2">
      <c r="A70" s="24"/>
      <c r="B70" s="16" t="s">
        <v>23</v>
      </c>
      <c r="C70" s="30">
        <v>885</v>
      </c>
      <c r="D70" s="222"/>
      <c r="E70" s="179">
        <v>-3.4896401308615044E-2</v>
      </c>
      <c r="F70" s="36"/>
    </row>
    <row r="71" spans="1:6" s="28" customFormat="1" ht="10.5" customHeight="1" x14ac:dyDescent="0.2">
      <c r="A71" s="24"/>
      <c r="B71" s="33" t="s">
        <v>193</v>
      </c>
      <c r="C71" s="30">
        <v>2132</v>
      </c>
      <c r="D71" s="222"/>
      <c r="E71" s="179">
        <v>0.15680954964731408</v>
      </c>
      <c r="F71" s="36"/>
    </row>
    <row r="72" spans="1:6" s="28" customFormat="1" ht="10.5" customHeight="1" x14ac:dyDescent="0.2">
      <c r="A72" s="24"/>
      <c r="B72" s="33" t="s">
        <v>194</v>
      </c>
      <c r="C72" s="30">
        <v>3618</v>
      </c>
      <c r="D72" s="222"/>
      <c r="E72" s="179">
        <v>8.6423194870364206E-3</v>
      </c>
      <c r="F72" s="36"/>
    </row>
    <row r="73" spans="1:6" s="28" customFormat="1" ht="10.5" customHeight="1" x14ac:dyDescent="0.2">
      <c r="A73" s="24"/>
      <c r="B73" s="33" t="s">
        <v>322</v>
      </c>
      <c r="C73" s="30">
        <v>21</v>
      </c>
      <c r="D73" s="222"/>
      <c r="E73" s="179">
        <v>-0.32258064516129037</v>
      </c>
      <c r="F73" s="36"/>
    </row>
    <row r="74" spans="1:6" s="28" customFormat="1" ht="10.5" customHeight="1" x14ac:dyDescent="0.2">
      <c r="A74" s="24"/>
      <c r="B74" s="33" t="s">
        <v>324</v>
      </c>
      <c r="C74" s="30">
        <v>255</v>
      </c>
      <c r="D74" s="222"/>
      <c r="E74" s="179">
        <v>0</v>
      </c>
      <c r="F74" s="36"/>
    </row>
    <row r="75" spans="1:6" s="28" customFormat="1" ht="10.5" customHeight="1" x14ac:dyDescent="0.2">
      <c r="A75" s="24"/>
      <c r="B75" s="33" t="s">
        <v>325</v>
      </c>
      <c r="C75" s="30">
        <v>165</v>
      </c>
      <c r="D75" s="222"/>
      <c r="E75" s="179">
        <v>-9.3406593406593408E-2</v>
      </c>
      <c r="F75" s="36"/>
    </row>
    <row r="76" spans="1:6" s="28" customFormat="1" ht="10.5" customHeight="1" x14ac:dyDescent="0.2">
      <c r="A76" s="24"/>
      <c r="B76" s="33" t="s">
        <v>320</v>
      </c>
      <c r="C76" s="30">
        <v>662</v>
      </c>
      <c r="D76" s="222"/>
      <c r="E76" s="179">
        <v>0.20145190562613435</v>
      </c>
      <c r="F76" s="36"/>
    </row>
    <row r="77" spans="1:6" s="28" customFormat="1" ht="10.5" customHeight="1" x14ac:dyDescent="0.2">
      <c r="A77" s="24"/>
      <c r="B77" s="33" t="s">
        <v>321</v>
      </c>
      <c r="C77" s="30">
        <v>427</v>
      </c>
      <c r="D77" s="222"/>
      <c r="E77" s="179">
        <v>0.14477211796246658</v>
      </c>
      <c r="F77" s="36"/>
    </row>
    <row r="78" spans="1:6" s="28" customFormat="1" ht="10.5" customHeight="1" x14ac:dyDescent="0.2">
      <c r="A78" s="24"/>
      <c r="B78" s="33" t="s">
        <v>323</v>
      </c>
      <c r="C78" s="30">
        <v>2088</v>
      </c>
      <c r="D78" s="222"/>
      <c r="E78" s="179">
        <v>-4.8747152619589951E-2</v>
      </c>
      <c r="F78" s="36"/>
    </row>
    <row r="79" spans="1:6" s="28" customFormat="1" ht="10.5" customHeight="1" x14ac:dyDescent="0.2">
      <c r="A79" s="24"/>
      <c r="B79" s="16" t="s">
        <v>195</v>
      </c>
      <c r="C79" s="30">
        <v>5750</v>
      </c>
      <c r="D79" s="222"/>
      <c r="E79" s="179">
        <v>5.8931860036832484E-2</v>
      </c>
      <c r="F79" s="36"/>
    </row>
    <row r="80" spans="1:6" s="28" customFormat="1" ht="10.5" customHeight="1" x14ac:dyDescent="0.2">
      <c r="A80" s="24"/>
      <c r="B80" s="16" t="s">
        <v>196</v>
      </c>
      <c r="C80" s="30">
        <v>8</v>
      </c>
      <c r="D80" s="222"/>
      <c r="E80" s="179">
        <v>0.14285714285714279</v>
      </c>
      <c r="F80" s="36"/>
    </row>
    <row r="81" spans="1:6" s="28" customFormat="1" ht="10.5" customHeight="1" x14ac:dyDescent="0.2">
      <c r="A81" s="24"/>
      <c r="B81" s="16" t="s">
        <v>197</v>
      </c>
      <c r="C81" s="30"/>
      <c r="D81" s="222"/>
      <c r="E81" s="179"/>
      <c r="F81" s="36"/>
    </row>
    <row r="82" spans="1:6" s="28" customFormat="1" ht="10.5" customHeight="1" x14ac:dyDescent="0.2">
      <c r="A82" s="24"/>
      <c r="B82" s="16" t="s">
        <v>198</v>
      </c>
      <c r="C82" s="343"/>
      <c r="D82" s="222"/>
      <c r="E82" s="344"/>
      <c r="F82" s="36"/>
    </row>
    <row r="83" spans="1:6" ht="10.5" customHeight="1" x14ac:dyDescent="0.2">
      <c r="B83" s="16" t="s">
        <v>200</v>
      </c>
      <c r="C83" s="343">
        <v>37</v>
      </c>
      <c r="D83" s="222"/>
      <c r="E83" s="344">
        <v>-9.7560975609756073E-2</v>
      </c>
      <c r="F83" s="34"/>
    </row>
    <row r="84" spans="1:6" ht="10.5" customHeight="1" x14ac:dyDescent="0.2">
      <c r="B84" s="16" t="s">
        <v>201</v>
      </c>
      <c r="C84" s="343">
        <v>126</v>
      </c>
      <c r="D84" s="222"/>
      <c r="E84" s="344">
        <v>-3.8167938931297662E-2</v>
      </c>
      <c r="F84" s="20"/>
    </row>
    <row r="85" spans="1:6" ht="10.5" customHeight="1" x14ac:dyDescent="0.2">
      <c r="B85" s="16" t="s">
        <v>202</v>
      </c>
      <c r="C85" s="343">
        <v>3056</v>
      </c>
      <c r="D85" s="222"/>
      <c r="E85" s="344">
        <v>0.14371257485029942</v>
      </c>
      <c r="F85" s="34"/>
    </row>
    <row r="86" spans="1:6" ht="10.5" customHeight="1" x14ac:dyDescent="0.2">
      <c r="B86" s="16" t="s">
        <v>203</v>
      </c>
      <c r="C86" s="343">
        <v>349</v>
      </c>
      <c r="D86" s="222"/>
      <c r="E86" s="344">
        <v>5.1204819277108404E-2</v>
      </c>
      <c r="F86" s="34"/>
    </row>
    <row r="87" spans="1:6" ht="10.5" customHeight="1" x14ac:dyDescent="0.2">
      <c r="B87" s="16" t="s">
        <v>204</v>
      </c>
      <c r="C87" s="343"/>
      <c r="D87" s="222"/>
      <c r="E87" s="344"/>
      <c r="F87" s="34"/>
    </row>
    <row r="88" spans="1:6" s="28" customFormat="1" ht="14.25" customHeight="1" x14ac:dyDescent="0.2">
      <c r="A88" s="24"/>
      <c r="B88" s="16" t="s">
        <v>303</v>
      </c>
      <c r="C88" s="345"/>
      <c r="D88" s="222"/>
      <c r="E88" s="346"/>
      <c r="F88" s="47"/>
    </row>
    <row r="89" spans="1:6" s="28" customFormat="1" ht="12" customHeight="1" x14ac:dyDescent="0.2">
      <c r="A89" s="24"/>
      <c r="B89" s="31" t="s">
        <v>278</v>
      </c>
      <c r="C89" s="345"/>
      <c r="D89" s="222"/>
      <c r="E89" s="346"/>
      <c r="F89" s="47"/>
    </row>
    <row r="90" spans="1:6" ht="10.5" customHeight="1" x14ac:dyDescent="0.2">
      <c r="B90" s="16" t="s">
        <v>22</v>
      </c>
      <c r="C90" s="345">
        <v>400490</v>
      </c>
      <c r="D90" s="222">
        <v>33158</v>
      </c>
      <c r="E90" s="346">
        <v>-5.3991170363791419E-2</v>
      </c>
      <c r="F90" s="47"/>
    </row>
    <row r="91" spans="1:6" s="28" customFormat="1" ht="10.5" customHeight="1" x14ac:dyDescent="0.2">
      <c r="A91" s="24"/>
      <c r="B91" s="16" t="s">
        <v>169</v>
      </c>
      <c r="C91" s="345">
        <v>7408</v>
      </c>
      <c r="D91" s="222"/>
      <c r="E91" s="346">
        <v>-0.12816288101682949</v>
      </c>
      <c r="F91" s="47"/>
    </row>
    <row r="92" spans="1:6" ht="10.5" customHeight="1" x14ac:dyDescent="0.2">
      <c r="B92" s="33" t="s">
        <v>193</v>
      </c>
      <c r="C92" s="345">
        <v>37147</v>
      </c>
      <c r="D92" s="222">
        <v>826</v>
      </c>
      <c r="E92" s="346">
        <v>9.2019237553208955E-2</v>
      </c>
      <c r="F92" s="47"/>
    </row>
    <row r="93" spans="1:6" ht="10.5" customHeight="1" x14ac:dyDescent="0.2">
      <c r="B93" s="33" t="s">
        <v>194</v>
      </c>
      <c r="C93" s="46">
        <v>115394</v>
      </c>
      <c r="D93" s="222">
        <v>27462</v>
      </c>
      <c r="E93" s="190">
        <v>-4.7361946983018433E-2</v>
      </c>
      <c r="F93" s="47"/>
    </row>
    <row r="94" spans="1:6" ht="10.5" customHeight="1" x14ac:dyDescent="0.2">
      <c r="B94" s="33" t="s">
        <v>322</v>
      </c>
      <c r="C94" s="46">
        <v>734</v>
      </c>
      <c r="D94" s="222">
        <v>395</v>
      </c>
      <c r="E94" s="190">
        <v>-0.11672683513838744</v>
      </c>
      <c r="F94" s="47"/>
    </row>
    <row r="95" spans="1:6" ht="10.5" customHeight="1" x14ac:dyDescent="0.2">
      <c r="B95" s="33" t="s">
        <v>324</v>
      </c>
      <c r="C95" s="46">
        <v>10073</v>
      </c>
      <c r="D95" s="222">
        <v>9638</v>
      </c>
      <c r="E95" s="190">
        <v>-6.3412366341236592E-2</v>
      </c>
      <c r="F95" s="47"/>
    </row>
    <row r="96" spans="1:6" ht="10.5" customHeight="1" x14ac:dyDescent="0.2">
      <c r="B96" s="33" t="s">
        <v>325</v>
      </c>
      <c r="C96" s="46">
        <v>10587</v>
      </c>
      <c r="D96" s="222">
        <v>9728</v>
      </c>
      <c r="E96" s="190">
        <v>-5.1514065579645218E-2</v>
      </c>
      <c r="F96" s="47"/>
    </row>
    <row r="97" spans="2:6" ht="10.5" customHeight="1" x14ac:dyDescent="0.2">
      <c r="B97" s="33" t="s">
        <v>320</v>
      </c>
      <c r="C97" s="46">
        <v>67360</v>
      </c>
      <c r="D97" s="222">
        <v>1351</v>
      </c>
      <c r="E97" s="190">
        <v>-3.5178182651541157E-2</v>
      </c>
      <c r="F97" s="47"/>
    </row>
    <row r="98" spans="2:6" ht="10.5" customHeight="1" x14ac:dyDescent="0.2">
      <c r="B98" s="33" t="s">
        <v>321</v>
      </c>
      <c r="C98" s="46">
        <v>3331</v>
      </c>
      <c r="D98" s="222">
        <v>441</v>
      </c>
      <c r="E98" s="190">
        <v>5.1120227201009838E-2</v>
      </c>
      <c r="F98" s="47"/>
    </row>
    <row r="99" spans="2:6" ht="10.5" customHeight="1" x14ac:dyDescent="0.2">
      <c r="B99" s="33" t="s">
        <v>323</v>
      </c>
      <c r="C99" s="46">
        <v>23309</v>
      </c>
      <c r="D99" s="222">
        <v>5909</v>
      </c>
      <c r="E99" s="190">
        <v>-8.2250570911095333E-2</v>
      </c>
      <c r="F99" s="47"/>
    </row>
    <row r="100" spans="2:6" ht="10.5" customHeight="1" x14ac:dyDescent="0.2">
      <c r="B100" s="16" t="s">
        <v>195</v>
      </c>
      <c r="C100" s="46">
        <v>152541</v>
      </c>
      <c r="D100" s="222">
        <v>28288</v>
      </c>
      <c r="E100" s="190">
        <v>-1.6802042955169072E-2</v>
      </c>
      <c r="F100" s="47"/>
    </row>
    <row r="101" spans="2:6" ht="10.5" customHeight="1" x14ac:dyDescent="0.2">
      <c r="B101" s="16" t="s">
        <v>196</v>
      </c>
      <c r="C101" s="46">
        <v>12</v>
      </c>
      <c r="D101" s="222"/>
      <c r="E101" s="190">
        <v>-0.25</v>
      </c>
      <c r="F101" s="47"/>
    </row>
    <row r="102" spans="2:6" ht="10.5" customHeight="1" x14ac:dyDescent="0.2">
      <c r="B102" s="16" t="s">
        <v>197</v>
      </c>
      <c r="C102" s="46">
        <v>3</v>
      </c>
      <c r="D102" s="222"/>
      <c r="E102" s="190"/>
      <c r="F102" s="47"/>
    </row>
    <row r="103" spans="2:6" ht="10.5" customHeight="1" x14ac:dyDescent="0.2">
      <c r="B103" s="16" t="s">
        <v>198</v>
      </c>
      <c r="C103" s="46"/>
      <c r="D103" s="222"/>
      <c r="E103" s="190"/>
      <c r="F103" s="47"/>
    </row>
    <row r="104" spans="2:6" ht="10.5" customHeight="1" x14ac:dyDescent="0.2">
      <c r="B104" s="16" t="s">
        <v>200</v>
      </c>
      <c r="C104" s="46">
        <v>141</v>
      </c>
      <c r="D104" s="222"/>
      <c r="E104" s="190">
        <v>-2.7586206896551779E-2</v>
      </c>
      <c r="F104" s="47"/>
    </row>
    <row r="105" spans="2:6" ht="10.5" customHeight="1" x14ac:dyDescent="0.2">
      <c r="B105" s="16" t="s">
        <v>201</v>
      </c>
      <c r="C105" s="46">
        <v>561</v>
      </c>
      <c r="D105" s="222"/>
      <c r="E105" s="190">
        <v>-2.7729636048526851E-2</v>
      </c>
      <c r="F105" s="47"/>
    </row>
    <row r="106" spans="2:6" ht="10.5" customHeight="1" x14ac:dyDescent="0.2">
      <c r="B106" s="16" t="s">
        <v>202</v>
      </c>
      <c r="C106" s="46">
        <v>17273</v>
      </c>
      <c r="D106" s="222"/>
      <c r="E106" s="190">
        <v>1.5939301258675487E-2</v>
      </c>
      <c r="F106" s="47"/>
    </row>
    <row r="107" spans="2:6" ht="10.5" customHeight="1" x14ac:dyDescent="0.2">
      <c r="B107" s="16" t="s">
        <v>203</v>
      </c>
      <c r="C107" s="46">
        <v>1247</v>
      </c>
      <c r="D107" s="222"/>
      <c r="E107" s="190">
        <v>-1.3449367088607556E-2</v>
      </c>
      <c r="F107" s="47"/>
    </row>
    <row r="108" spans="2:6" ht="10.5" customHeight="1" x14ac:dyDescent="0.2">
      <c r="B108" s="16" t="s">
        <v>204</v>
      </c>
      <c r="C108" s="46">
        <v>1155</v>
      </c>
      <c r="D108" s="222"/>
      <c r="E108" s="190">
        <v>7.8534031413612926E-3</v>
      </c>
      <c r="F108" s="47"/>
    </row>
    <row r="109" spans="2:6" ht="10.5" customHeight="1" x14ac:dyDescent="0.2">
      <c r="B109" s="21" t="s">
        <v>303</v>
      </c>
      <c r="C109" s="399"/>
      <c r="D109" s="342"/>
      <c r="E109" s="347"/>
      <c r="F109" s="47"/>
    </row>
    <row r="110" spans="2:6" ht="13.5" customHeight="1" x14ac:dyDescent="0.2">
      <c r="B110" s="43"/>
      <c r="D110" s="350"/>
      <c r="E110" s="350"/>
      <c r="F110" s="51"/>
    </row>
    <row r="111" spans="2:6" ht="15" customHeight="1" x14ac:dyDescent="0.25">
      <c r="B111" s="7" t="s">
        <v>288</v>
      </c>
      <c r="C111" s="8"/>
      <c r="D111" s="349"/>
      <c r="E111" s="349"/>
      <c r="F111" s="8"/>
    </row>
    <row r="112" spans="2:6" ht="9.75" customHeight="1" x14ac:dyDescent="0.2">
      <c r="B112" s="9" t="str">
        <f>B3</f>
        <v>PERIODE DU 1.1 AU 31.1.2024</v>
      </c>
      <c r="D112" s="350"/>
      <c r="E112" s="350"/>
    </row>
    <row r="113" spans="1:6" ht="14.25" customHeight="1" x14ac:dyDescent="0.2">
      <c r="B113" s="12" t="s">
        <v>174</v>
      </c>
      <c r="C113" s="13"/>
      <c r="D113" s="353"/>
      <c r="E113" s="351"/>
      <c r="F113" s="15"/>
    </row>
    <row r="114" spans="1:6" ht="12" customHeight="1" x14ac:dyDescent="0.2">
      <c r="B114" s="16" t="s">
        <v>4</v>
      </c>
      <c r="C114" s="18" t="s">
        <v>6</v>
      </c>
      <c r="D114" s="219" t="s">
        <v>3</v>
      </c>
      <c r="E114" s="19" t="str">
        <f>CUMUL_Maladie_mnt!$H$5</f>
        <v>PCAP</v>
      </c>
      <c r="F114" s="20"/>
    </row>
    <row r="115" spans="1:6" ht="9.75" customHeight="1" x14ac:dyDescent="0.2">
      <c r="B115" s="21"/>
      <c r="C115" s="45"/>
      <c r="D115" s="220" t="s">
        <v>87</v>
      </c>
      <c r="E115" s="22" t="str">
        <f>CUMUL_Maladie_mnt!$H$6</f>
        <v>en %</v>
      </c>
      <c r="F115" s="23"/>
    </row>
    <row r="116" spans="1:6" s="28" customFormat="1" ht="18" customHeight="1" x14ac:dyDescent="0.2">
      <c r="A116" s="24"/>
      <c r="B116" s="52" t="s">
        <v>163</v>
      </c>
      <c r="C116" s="238"/>
      <c r="D116" s="222"/>
      <c r="E116" s="239"/>
      <c r="F116" s="27"/>
    </row>
    <row r="117" spans="1:6" ht="6.75" customHeight="1" x14ac:dyDescent="0.2">
      <c r="B117" s="16"/>
      <c r="C117" s="238"/>
      <c r="D117" s="222"/>
      <c r="E117" s="239"/>
      <c r="F117" s="20"/>
    </row>
    <row r="118" spans="1:6" s="28" customFormat="1" ht="15" customHeight="1" x14ac:dyDescent="0.2">
      <c r="A118" s="54"/>
      <c r="B118" s="31" t="s">
        <v>124</v>
      </c>
      <c r="C118" s="238"/>
      <c r="D118" s="222"/>
      <c r="E118" s="239"/>
      <c r="F118" s="27"/>
    </row>
    <row r="119" spans="1:6" ht="10.5" customHeight="1" x14ac:dyDescent="0.2">
      <c r="A119" s="2"/>
      <c r="B119" s="37" t="s">
        <v>205</v>
      </c>
      <c r="C119" s="238">
        <v>411847.60999999923</v>
      </c>
      <c r="D119" s="222">
        <v>10862.149999999998</v>
      </c>
      <c r="E119" s="239">
        <v>8.9795783066026758E-4</v>
      </c>
      <c r="F119" s="20"/>
    </row>
    <row r="120" spans="1:6" ht="10.5" customHeight="1" x14ac:dyDescent="0.2">
      <c r="A120" s="2"/>
      <c r="B120" s="37" t="s">
        <v>206</v>
      </c>
      <c r="C120" s="238">
        <v>1582.5</v>
      </c>
      <c r="D120" s="222"/>
      <c r="E120" s="239">
        <v>-0.57027643512735571</v>
      </c>
      <c r="F120" s="20"/>
    </row>
    <row r="121" spans="1:6" ht="10.5" customHeight="1" x14ac:dyDescent="0.2">
      <c r="A121" s="2"/>
      <c r="B121" s="37" t="s">
        <v>226</v>
      </c>
      <c r="C121" s="238">
        <v>541.4</v>
      </c>
      <c r="D121" s="222"/>
      <c r="E121" s="239"/>
      <c r="F121" s="20"/>
    </row>
    <row r="122" spans="1:6" ht="10.5" hidden="1" customHeight="1" x14ac:dyDescent="0.2">
      <c r="A122" s="2"/>
      <c r="B122" s="37"/>
      <c r="C122" s="238"/>
      <c r="D122" s="222"/>
      <c r="E122" s="239"/>
      <c r="F122" s="20"/>
    </row>
    <row r="123" spans="1:6" ht="10.5" hidden="1" customHeight="1" x14ac:dyDescent="0.2">
      <c r="A123" s="2"/>
      <c r="B123" s="37"/>
      <c r="C123" s="238"/>
      <c r="D123" s="222"/>
      <c r="E123" s="239"/>
      <c r="F123" s="20"/>
    </row>
    <row r="124" spans="1:6" ht="10.5" hidden="1" customHeight="1" x14ac:dyDescent="0.2">
      <c r="A124" s="2"/>
      <c r="B124" s="37"/>
      <c r="C124" s="238"/>
      <c r="D124" s="222"/>
      <c r="E124" s="239"/>
      <c r="F124" s="20"/>
    </row>
    <row r="125" spans="1:6" ht="10.5" hidden="1" customHeight="1" x14ac:dyDescent="0.2">
      <c r="A125" s="2"/>
      <c r="B125" s="37"/>
      <c r="C125" s="238"/>
      <c r="D125" s="222"/>
      <c r="E125" s="239"/>
      <c r="F125" s="20"/>
    </row>
    <row r="126" spans="1:6" s="28" customFormat="1" ht="10.5" customHeight="1" x14ac:dyDescent="0.2">
      <c r="A126" s="54"/>
      <c r="B126" s="35" t="s">
        <v>227</v>
      </c>
      <c r="C126" s="238">
        <v>413981.50999999925</v>
      </c>
      <c r="D126" s="222">
        <v>10862.149999999998</v>
      </c>
      <c r="E126" s="239">
        <v>-2.907617528724149E-3</v>
      </c>
      <c r="F126" s="27"/>
    </row>
    <row r="127" spans="1:6" ht="7.5" customHeight="1" x14ac:dyDescent="0.2">
      <c r="A127" s="2"/>
      <c r="B127" s="35"/>
      <c r="C127" s="238"/>
      <c r="D127" s="222"/>
      <c r="E127" s="239"/>
      <c r="F127" s="20"/>
    </row>
    <row r="128" spans="1:6" s="28" customFormat="1" ht="15.75" customHeight="1" x14ac:dyDescent="0.2">
      <c r="A128" s="54"/>
      <c r="B128" s="31" t="s">
        <v>132</v>
      </c>
      <c r="C128" s="238"/>
      <c r="D128" s="222"/>
      <c r="E128" s="239"/>
      <c r="F128" s="27"/>
    </row>
    <row r="129" spans="1:6" ht="10.5" customHeight="1" x14ac:dyDescent="0.2">
      <c r="A129" s="2"/>
      <c r="B129" s="37" t="s">
        <v>207</v>
      </c>
      <c r="C129" s="238">
        <v>381997.8700000025</v>
      </c>
      <c r="D129" s="222">
        <v>476.3</v>
      </c>
      <c r="E129" s="239">
        <v>-6.5333526335695669E-2</v>
      </c>
      <c r="F129" s="20"/>
    </row>
    <row r="130" spans="1:6" ht="10.5" customHeight="1" x14ac:dyDescent="0.2">
      <c r="A130" s="2"/>
      <c r="B130" s="37" t="s">
        <v>208</v>
      </c>
      <c r="C130" s="238">
        <v>20209.400000000012</v>
      </c>
      <c r="D130" s="222">
        <v>17753.80000000001</v>
      </c>
      <c r="E130" s="239">
        <v>-3.414062966724396E-2</v>
      </c>
      <c r="F130" s="20"/>
    </row>
    <row r="131" spans="1:6" ht="10.5" customHeight="1" x14ac:dyDescent="0.2">
      <c r="A131" s="2"/>
      <c r="B131" s="37" t="s">
        <v>209</v>
      </c>
      <c r="C131" s="238">
        <v>321662.91000000172</v>
      </c>
      <c r="D131" s="222">
        <v>5542.869999999999</v>
      </c>
      <c r="E131" s="239">
        <v>-2.3046372379486924E-2</v>
      </c>
      <c r="F131" s="20"/>
    </row>
    <row r="132" spans="1:6" ht="10.5" hidden="1" customHeight="1" x14ac:dyDescent="0.2">
      <c r="A132" s="2"/>
      <c r="B132" s="37"/>
      <c r="C132" s="238"/>
      <c r="D132" s="222"/>
      <c r="E132" s="239"/>
      <c r="F132" s="20"/>
    </row>
    <row r="133" spans="1:6" ht="10.5" hidden="1" customHeight="1" x14ac:dyDescent="0.2">
      <c r="A133" s="2"/>
      <c r="B133" s="37"/>
      <c r="C133" s="238"/>
      <c r="D133" s="222"/>
      <c r="E133" s="239"/>
      <c r="F133" s="20"/>
    </row>
    <row r="134" spans="1:6" ht="10.5" hidden="1" customHeight="1" x14ac:dyDescent="0.2">
      <c r="A134" s="2"/>
      <c r="B134" s="37"/>
      <c r="C134" s="238"/>
      <c r="D134" s="222"/>
      <c r="E134" s="239"/>
      <c r="F134" s="20"/>
    </row>
    <row r="135" spans="1:6" ht="10.5" customHeight="1" x14ac:dyDescent="0.2">
      <c r="A135" s="2"/>
      <c r="B135" s="35" t="s">
        <v>228</v>
      </c>
      <c r="C135" s="238">
        <v>723870.18000000424</v>
      </c>
      <c r="D135" s="222">
        <v>23772.970000000008</v>
      </c>
      <c r="E135" s="239">
        <v>-4.6126449706377803E-2</v>
      </c>
      <c r="F135" s="20"/>
    </row>
    <row r="136" spans="1:6" ht="6.75" customHeight="1" x14ac:dyDescent="0.2">
      <c r="A136" s="2"/>
      <c r="B136" s="35"/>
      <c r="C136" s="238"/>
      <c r="D136" s="222"/>
      <c r="E136" s="239"/>
      <c r="F136" s="20"/>
    </row>
    <row r="137" spans="1:6" s="28" customFormat="1" ht="16.5" customHeight="1" x14ac:dyDescent="0.2">
      <c r="A137" s="54"/>
      <c r="B137" s="31" t="s">
        <v>136</v>
      </c>
      <c r="C137" s="238"/>
      <c r="D137" s="222"/>
      <c r="E137" s="239"/>
      <c r="F137" s="27"/>
    </row>
    <row r="138" spans="1:6" ht="10.5" customHeight="1" x14ac:dyDescent="0.2">
      <c r="A138" s="2"/>
      <c r="B138" s="37" t="s">
        <v>210</v>
      </c>
      <c r="C138" s="238">
        <v>3552.4000000000005</v>
      </c>
      <c r="D138" s="222">
        <v>344</v>
      </c>
      <c r="E138" s="239">
        <v>0.18611018363939924</v>
      </c>
      <c r="F138" s="20"/>
    </row>
    <row r="139" spans="1:6" ht="10.5" hidden="1" customHeight="1" x14ac:dyDescent="0.2">
      <c r="A139" s="2"/>
      <c r="B139" s="37"/>
      <c r="C139" s="238"/>
      <c r="D139" s="222"/>
      <c r="E139" s="239"/>
      <c r="F139" s="20"/>
    </row>
    <row r="140" spans="1:6" ht="10.5" hidden="1" customHeight="1" x14ac:dyDescent="0.2">
      <c r="A140" s="2"/>
      <c r="B140" s="37"/>
      <c r="C140" s="238"/>
      <c r="D140" s="222"/>
      <c r="E140" s="239"/>
      <c r="F140" s="20"/>
    </row>
    <row r="141" spans="1:6" s="28" customFormat="1" ht="10.5" customHeight="1" x14ac:dyDescent="0.2">
      <c r="A141" s="54"/>
      <c r="B141" s="35" t="s">
        <v>229</v>
      </c>
      <c r="C141" s="238">
        <v>3552.4000000000005</v>
      </c>
      <c r="D141" s="222">
        <v>344</v>
      </c>
      <c r="E141" s="239">
        <v>0.18611018363939924</v>
      </c>
      <c r="F141" s="27"/>
    </row>
    <row r="142" spans="1:6" ht="7.5" customHeight="1" x14ac:dyDescent="0.2">
      <c r="A142" s="2"/>
      <c r="B142" s="35"/>
      <c r="C142" s="238"/>
      <c r="D142" s="222"/>
      <c r="E142" s="239"/>
      <c r="F142" s="20"/>
    </row>
    <row r="143" spans="1:6" s="28" customFormat="1" ht="16.5" customHeight="1" x14ac:dyDescent="0.2">
      <c r="A143" s="54"/>
      <c r="B143" s="31" t="s">
        <v>141</v>
      </c>
      <c r="C143" s="238"/>
      <c r="D143" s="222"/>
      <c r="E143" s="239"/>
      <c r="F143" s="27"/>
    </row>
    <row r="144" spans="1:6" ht="10.5" customHeight="1" x14ac:dyDescent="0.2">
      <c r="A144" s="2"/>
      <c r="B144" s="37" t="s">
        <v>211</v>
      </c>
      <c r="C144" s="238">
        <v>7147.4000000000005</v>
      </c>
      <c r="D144" s="222"/>
      <c r="E144" s="239">
        <v>-3.0282698968212562E-3</v>
      </c>
      <c r="F144" s="20"/>
    </row>
    <row r="145" spans="1:6" ht="10.5" hidden="1" customHeight="1" x14ac:dyDescent="0.2">
      <c r="A145" s="2"/>
      <c r="B145" s="37"/>
      <c r="C145" s="238"/>
      <c r="D145" s="222"/>
      <c r="E145" s="239"/>
      <c r="F145" s="20"/>
    </row>
    <row r="146" spans="1:6" ht="10.5" hidden="1" customHeight="1" x14ac:dyDescent="0.2">
      <c r="A146" s="2"/>
      <c r="B146" s="37"/>
      <c r="C146" s="238"/>
      <c r="D146" s="222"/>
      <c r="E146" s="239"/>
      <c r="F146" s="20"/>
    </row>
    <row r="147" spans="1:6" s="57" customFormat="1" ht="10.5" customHeight="1" x14ac:dyDescent="0.2">
      <c r="A147" s="6"/>
      <c r="B147" s="35" t="s">
        <v>230</v>
      </c>
      <c r="C147" s="55">
        <v>7147.4000000000005</v>
      </c>
      <c r="D147" s="222"/>
      <c r="E147" s="182">
        <v>-3.0282698968212562E-3</v>
      </c>
      <c r="F147" s="56"/>
    </row>
    <row r="148" spans="1:6" s="57" customFormat="1" ht="6.75" customHeight="1" x14ac:dyDescent="0.2">
      <c r="A148" s="6"/>
      <c r="B148" s="35"/>
      <c r="C148" s="55"/>
      <c r="D148" s="222"/>
      <c r="E148" s="182"/>
      <c r="F148" s="56"/>
    </row>
    <row r="149" spans="1:6" s="60" customFormat="1" ht="14.25" customHeight="1" x14ac:dyDescent="0.2">
      <c r="A149" s="24"/>
      <c r="B149" s="31" t="s">
        <v>139</v>
      </c>
      <c r="C149" s="55"/>
      <c r="D149" s="222"/>
      <c r="E149" s="182"/>
      <c r="F149" s="59"/>
    </row>
    <row r="150" spans="1:6" s="57" customFormat="1" ht="10.5" customHeight="1" x14ac:dyDescent="0.2">
      <c r="A150" s="6"/>
      <c r="B150" s="37" t="s">
        <v>212</v>
      </c>
      <c r="C150" s="55">
        <v>64.5</v>
      </c>
      <c r="D150" s="222"/>
      <c r="E150" s="182"/>
      <c r="F150" s="56"/>
    </row>
    <row r="151" spans="1:6" s="57" customFormat="1" ht="10.5" hidden="1" customHeight="1" x14ac:dyDescent="0.2">
      <c r="A151" s="6"/>
      <c r="B151" s="37"/>
      <c r="C151" s="55"/>
      <c r="D151" s="222"/>
      <c r="E151" s="182"/>
      <c r="F151" s="56"/>
    </row>
    <row r="152" spans="1:6" s="60" customFormat="1" ht="10.5" customHeight="1" x14ac:dyDescent="0.2">
      <c r="A152" s="24"/>
      <c r="B152" s="35" t="s">
        <v>231</v>
      </c>
      <c r="C152" s="55">
        <v>64.5</v>
      </c>
      <c r="D152" s="222"/>
      <c r="E152" s="182"/>
      <c r="F152" s="59"/>
    </row>
    <row r="153" spans="1:6" s="57" customFormat="1" ht="8.25" customHeight="1" x14ac:dyDescent="0.2">
      <c r="A153" s="6"/>
      <c r="B153" s="35"/>
      <c r="C153" s="55"/>
      <c r="D153" s="222"/>
      <c r="E153" s="182"/>
      <c r="F153" s="56"/>
    </row>
    <row r="154" spans="1:6" s="60" customFormat="1" ht="17.25" customHeight="1" x14ac:dyDescent="0.2">
      <c r="A154" s="24"/>
      <c r="B154" s="31" t="s">
        <v>122</v>
      </c>
      <c r="C154" s="55"/>
      <c r="D154" s="222"/>
      <c r="E154" s="182"/>
      <c r="F154" s="59"/>
    </row>
    <row r="155" spans="1:6" s="57" customFormat="1" ht="10.5" customHeight="1" x14ac:dyDescent="0.2">
      <c r="A155" s="6"/>
      <c r="B155" s="37" t="s">
        <v>213</v>
      </c>
      <c r="C155" s="55">
        <v>252</v>
      </c>
      <c r="D155" s="222"/>
      <c r="E155" s="182">
        <v>-0.26229508196721318</v>
      </c>
      <c r="F155" s="56"/>
    </row>
    <row r="156" spans="1:6" s="57" customFormat="1" ht="10.5" hidden="1" customHeight="1" x14ac:dyDescent="0.2">
      <c r="A156" s="6"/>
      <c r="B156" s="37"/>
      <c r="C156" s="55"/>
      <c r="D156" s="222"/>
      <c r="E156" s="182"/>
      <c r="F156" s="56"/>
    </row>
    <row r="157" spans="1:6" s="57" customFormat="1" ht="10.5" customHeight="1" x14ac:dyDescent="0.2">
      <c r="A157" s="6"/>
      <c r="B157" s="35" t="s">
        <v>232</v>
      </c>
      <c r="C157" s="55">
        <v>252</v>
      </c>
      <c r="D157" s="222"/>
      <c r="E157" s="182">
        <v>-0.26229508196721318</v>
      </c>
      <c r="F157" s="56"/>
    </row>
    <row r="158" spans="1:6" s="57" customFormat="1" x14ac:dyDescent="0.2">
      <c r="A158" s="6"/>
      <c r="B158" s="35"/>
      <c r="C158" s="55"/>
      <c r="D158" s="222"/>
      <c r="E158" s="182"/>
      <c r="F158" s="56"/>
    </row>
    <row r="159" spans="1:6" s="60" customFormat="1" ht="12" x14ac:dyDescent="0.2">
      <c r="A159" s="24"/>
      <c r="B159" s="31" t="s">
        <v>244</v>
      </c>
      <c r="C159" s="55"/>
      <c r="D159" s="222"/>
      <c r="E159" s="182"/>
      <c r="F159" s="59"/>
    </row>
    <row r="160" spans="1:6" s="60" customFormat="1" ht="15" customHeight="1" x14ac:dyDescent="0.2">
      <c r="A160" s="24"/>
      <c r="B160" s="37" t="s">
        <v>213</v>
      </c>
      <c r="C160" s="55"/>
      <c r="D160" s="222"/>
      <c r="E160" s="182"/>
      <c r="F160" s="59"/>
    </row>
    <row r="161" spans="1:6" s="57" customFormat="1" ht="10.5" customHeight="1" x14ac:dyDescent="0.2">
      <c r="A161" s="6"/>
      <c r="B161" s="37" t="s">
        <v>205</v>
      </c>
      <c r="C161" s="55">
        <v>5071.1000000000004</v>
      </c>
      <c r="D161" s="222"/>
      <c r="E161" s="182">
        <v>0.23909006499535779</v>
      </c>
      <c r="F161" s="56"/>
    </row>
    <row r="162" spans="1:6" s="57" customFormat="1" ht="10.5" customHeight="1" x14ac:dyDescent="0.2">
      <c r="A162" s="6"/>
      <c r="B162" s="37" t="s">
        <v>206</v>
      </c>
      <c r="C162" s="55">
        <v>4</v>
      </c>
      <c r="D162" s="222"/>
      <c r="E162" s="182"/>
      <c r="F162" s="56"/>
    </row>
    <row r="163" spans="1:6" s="57" customFormat="1" ht="10.5" customHeight="1" x14ac:dyDescent="0.2">
      <c r="A163" s="6"/>
      <c r="B163" s="37" t="s">
        <v>226</v>
      </c>
      <c r="C163" s="55">
        <v>12.5</v>
      </c>
      <c r="D163" s="222"/>
      <c r="E163" s="182">
        <v>0.47058823529411775</v>
      </c>
      <c r="F163" s="56"/>
    </row>
    <row r="164" spans="1:6" s="57" customFormat="1" ht="10.5" customHeight="1" x14ac:dyDescent="0.2">
      <c r="A164" s="6"/>
      <c r="B164" s="37" t="s">
        <v>207</v>
      </c>
      <c r="C164" s="55">
        <v>1697.1</v>
      </c>
      <c r="D164" s="222"/>
      <c r="E164" s="182">
        <v>-0.18787385749150598</v>
      </c>
      <c r="F164" s="56"/>
    </row>
    <row r="165" spans="1:6" s="57" customFormat="1" ht="10.5" customHeight="1" x14ac:dyDescent="0.2">
      <c r="A165" s="6"/>
      <c r="B165" s="37" t="s">
        <v>208</v>
      </c>
      <c r="C165" s="55"/>
      <c r="D165" s="222"/>
      <c r="E165" s="182"/>
      <c r="F165" s="56"/>
    </row>
    <row r="166" spans="1:6" s="57" customFormat="1" ht="10.5" customHeight="1" x14ac:dyDescent="0.2">
      <c r="A166" s="6"/>
      <c r="B166" s="37" t="s">
        <v>209</v>
      </c>
      <c r="C166" s="55">
        <v>746.30000000000007</v>
      </c>
      <c r="D166" s="222"/>
      <c r="E166" s="182">
        <v>5.0091459124806503E-2</v>
      </c>
      <c r="F166" s="56"/>
    </row>
    <row r="167" spans="1:6" s="57" customFormat="1" ht="10.5" customHeight="1" x14ac:dyDescent="0.2">
      <c r="A167" s="6"/>
      <c r="B167" s="37" t="s">
        <v>210</v>
      </c>
      <c r="C167" s="55">
        <v>12.1</v>
      </c>
      <c r="D167" s="222"/>
      <c r="E167" s="182"/>
      <c r="F167" s="56"/>
    </row>
    <row r="168" spans="1:6" s="57" customFormat="1" ht="10.5" customHeight="1" x14ac:dyDescent="0.2">
      <c r="A168" s="6"/>
      <c r="B168" s="37" t="s">
        <v>211</v>
      </c>
      <c r="C168" s="55">
        <v>6579.85</v>
      </c>
      <c r="D168" s="222"/>
      <c r="E168" s="182">
        <v>-0.10439848370390026</v>
      </c>
      <c r="F168" s="56"/>
    </row>
    <row r="169" spans="1:6" s="57" customFormat="1" ht="10.5" customHeight="1" x14ac:dyDescent="0.2">
      <c r="A169" s="6"/>
      <c r="B169" s="37" t="s">
        <v>212</v>
      </c>
      <c r="C169" s="55"/>
      <c r="D169" s="222"/>
      <c r="E169" s="182"/>
      <c r="F169" s="56"/>
    </row>
    <row r="170" spans="1:6" s="57" customFormat="1" ht="10.5" customHeight="1" x14ac:dyDescent="0.2">
      <c r="A170" s="6"/>
      <c r="B170" s="35" t="s">
        <v>234</v>
      </c>
      <c r="C170" s="55">
        <v>14124.95</v>
      </c>
      <c r="D170" s="222"/>
      <c r="E170" s="182">
        <v>-1.1449727229144946E-2</v>
      </c>
      <c r="F170" s="56"/>
    </row>
    <row r="171" spans="1:6" s="60" customFormat="1" ht="10.5" customHeight="1" x14ac:dyDescent="0.15">
      <c r="A171" s="24"/>
      <c r="B171" s="264"/>
      <c r="C171" s="55"/>
      <c r="D171" s="222"/>
      <c r="E171" s="182"/>
      <c r="F171" s="59"/>
    </row>
    <row r="172" spans="1:6" s="57" customFormat="1" ht="11.25" customHeight="1" x14ac:dyDescent="0.2">
      <c r="A172" s="6"/>
      <c r="B172" s="35" t="s">
        <v>233</v>
      </c>
      <c r="C172" s="55">
        <v>1163217.9400000034</v>
      </c>
      <c r="D172" s="222">
        <v>34979.12000000001</v>
      </c>
      <c r="E172" s="182">
        <v>-3.0010990426393214E-2</v>
      </c>
      <c r="F172" s="56"/>
    </row>
    <row r="173" spans="1:6" s="57" customFormat="1" ht="11.25" hidden="1" customHeight="1" x14ac:dyDescent="0.2">
      <c r="A173" s="6"/>
      <c r="B173" s="35"/>
      <c r="C173" s="55"/>
      <c r="D173" s="222"/>
      <c r="E173" s="182"/>
      <c r="F173" s="56"/>
    </row>
    <row r="174" spans="1:6" s="57" customFormat="1" ht="11.25" hidden="1" customHeight="1" x14ac:dyDescent="0.2">
      <c r="A174" s="6"/>
      <c r="B174" s="35"/>
      <c r="C174" s="55"/>
      <c r="D174" s="222"/>
      <c r="E174" s="182"/>
      <c r="F174" s="56"/>
    </row>
    <row r="175" spans="1:6" s="60" customFormat="1" ht="13.5" customHeight="1" x14ac:dyDescent="0.2">
      <c r="A175" s="24"/>
      <c r="B175" s="31" t="s">
        <v>145</v>
      </c>
      <c r="C175" s="55"/>
      <c r="D175" s="222"/>
      <c r="E175" s="182"/>
      <c r="F175" s="59"/>
    </row>
    <row r="176" spans="1:6" s="60" customFormat="1" ht="10.5" customHeight="1" x14ac:dyDescent="0.2">
      <c r="A176" s="24"/>
      <c r="B176" s="37" t="s">
        <v>205</v>
      </c>
      <c r="C176" s="55">
        <v>23015.149999999998</v>
      </c>
      <c r="D176" s="222">
        <v>1415.8</v>
      </c>
      <c r="E176" s="182">
        <v>5.6739395942955184E-2</v>
      </c>
      <c r="F176" s="59"/>
    </row>
    <row r="177" spans="1:10" s="60" customFormat="1" ht="10.5" customHeight="1" x14ac:dyDescent="0.2">
      <c r="A177" s="24"/>
      <c r="B177" s="37" t="s">
        <v>214</v>
      </c>
      <c r="C177" s="55">
        <v>34926126</v>
      </c>
      <c r="D177" s="222">
        <v>4642711</v>
      </c>
      <c r="E177" s="182">
        <v>-1.1873991783243887E-2</v>
      </c>
      <c r="F177" s="59"/>
    </row>
    <row r="178" spans="1:10" s="60" customFormat="1" ht="10.5" customHeight="1" x14ac:dyDescent="0.2">
      <c r="A178" s="24"/>
      <c r="B178" s="37" t="s">
        <v>215</v>
      </c>
      <c r="C178" s="55">
        <v>9430</v>
      </c>
      <c r="D178" s="222">
        <v>523</v>
      </c>
      <c r="E178" s="182">
        <v>-0.38363998823490963</v>
      </c>
      <c r="F178" s="59"/>
    </row>
    <row r="179" spans="1:10" s="60" customFormat="1" ht="10.5" customHeight="1" x14ac:dyDescent="0.2">
      <c r="A179" s="24"/>
      <c r="B179" s="37" t="s">
        <v>216</v>
      </c>
      <c r="C179" s="55">
        <v>16111.5</v>
      </c>
      <c r="D179" s="222">
        <v>1867</v>
      </c>
      <c r="E179" s="182">
        <v>-0.10089567231228547</v>
      </c>
      <c r="F179" s="59"/>
    </row>
    <row r="180" spans="1:10" s="60" customFormat="1" ht="10.5" customHeight="1" x14ac:dyDescent="0.2">
      <c r="A180" s="24"/>
      <c r="B180" s="37" t="s">
        <v>217</v>
      </c>
      <c r="C180" s="55">
        <v>94846.500000000102</v>
      </c>
      <c r="D180" s="222">
        <v>5241.3</v>
      </c>
      <c r="E180" s="182">
        <v>-3.1980621343386861E-2</v>
      </c>
      <c r="F180" s="59"/>
    </row>
    <row r="181" spans="1:10" s="60" customFormat="1" ht="10.5" hidden="1" customHeight="1" x14ac:dyDescent="0.2">
      <c r="A181" s="24"/>
      <c r="B181" s="37"/>
      <c r="C181" s="55"/>
      <c r="D181" s="222"/>
      <c r="E181" s="182"/>
    </row>
    <row r="182" spans="1:10" s="60" customFormat="1" ht="10.5" hidden="1" customHeight="1" x14ac:dyDescent="0.2">
      <c r="A182" s="24"/>
      <c r="B182" s="37"/>
      <c r="C182" s="55"/>
      <c r="D182" s="222"/>
      <c r="E182" s="182"/>
    </row>
    <row r="183" spans="1:10" s="60" customFormat="1" ht="10.5" hidden="1" customHeight="1" x14ac:dyDescent="0.2">
      <c r="A183" s="24"/>
      <c r="B183" s="37"/>
      <c r="C183" s="55"/>
      <c r="D183" s="222"/>
      <c r="E183" s="182"/>
    </row>
    <row r="184" spans="1:10" s="60" customFormat="1" ht="10.5" hidden="1" customHeight="1" x14ac:dyDescent="0.2">
      <c r="A184" s="24"/>
      <c r="B184" s="37"/>
      <c r="C184" s="55"/>
      <c r="D184" s="222"/>
      <c r="E184" s="182"/>
    </row>
    <row r="185" spans="1:10" s="60" customFormat="1" ht="10.5" hidden="1" customHeight="1" x14ac:dyDescent="0.2">
      <c r="A185" s="24"/>
      <c r="B185" s="37"/>
      <c r="C185" s="55"/>
      <c r="D185" s="222"/>
      <c r="E185" s="182"/>
    </row>
    <row r="186" spans="1:10" x14ac:dyDescent="0.2">
      <c r="B186" s="41" t="s">
        <v>235</v>
      </c>
      <c r="C186" s="166">
        <v>35069529.149999999</v>
      </c>
      <c r="D186" s="342">
        <v>4651758.0999999996</v>
      </c>
      <c r="E186" s="194">
        <v>-1.2092555400370908E-2</v>
      </c>
      <c r="F186" s="59"/>
      <c r="G186" s="160"/>
      <c r="H186" s="160"/>
      <c r="I186" s="160"/>
      <c r="J186" s="160"/>
    </row>
    <row r="187" spans="1:10" ht="12" hidden="1" x14ac:dyDescent="0.2">
      <c r="B187" s="367" t="s">
        <v>164</v>
      </c>
      <c r="C187" s="370"/>
      <c r="D187" s="372"/>
      <c r="E187" s="372"/>
      <c r="G187" s="160"/>
      <c r="H187" s="160"/>
      <c r="I187" s="160"/>
      <c r="J187" s="160"/>
    </row>
    <row r="188" spans="1:10" hidden="1" x14ac:dyDescent="0.2">
      <c r="B188" s="16"/>
      <c r="C188" s="371"/>
      <c r="D188" s="373"/>
      <c r="E188" s="373"/>
      <c r="G188" s="160"/>
      <c r="H188" s="160"/>
      <c r="I188" s="160"/>
      <c r="J188" s="160"/>
    </row>
    <row r="189" spans="1:10" hidden="1" x14ac:dyDescent="0.2">
      <c r="B189" s="37" t="s">
        <v>347</v>
      </c>
      <c r="C189" s="371">
        <v>0</v>
      </c>
      <c r="D189" s="373"/>
      <c r="E189" s="373"/>
      <c r="G189" s="160"/>
      <c r="H189" s="160"/>
      <c r="I189" s="160"/>
      <c r="J189" s="160"/>
    </row>
    <row r="190" spans="1:10" hidden="1" x14ac:dyDescent="0.2">
      <c r="B190" s="37" t="s">
        <v>348</v>
      </c>
      <c r="C190" s="371">
        <v>0</v>
      </c>
      <c r="D190" s="373"/>
      <c r="E190" s="373"/>
      <c r="G190" s="160"/>
      <c r="H190" s="160"/>
      <c r="I190" s="160"/>
      <c r="J190" s="160"/>
    </row>
    <row r="191" spans="1:10" hidden="1" x14ac:dyDescent="0.2">
      <c r="B191" s="16"/>
      <c r="C191" s="371"/>
      <c r="D191" s="373"/>
      <c r="E191" s="373"/>
      <c r="G191" s="160"/>
      <c r="H191" s="160"/>
      <c r="I191" s="160"/>
      <c r="J191" s="160"/>
    </row>
    <row r="192" spans="1:10" s="28" customFormat="1" ht="3" hidden="1" customHeight="1" x14ac:dyDescent="0.2">
      <c r="A192" s="54"/>
      <c r="B192" s="367" t="s">
        <v>165</v>
      </c>
      <c r="C192" s="354"/>
      <c r="D192" s="354"/>
      <c r="E192" s="377"/>
      <c r="F192" s="374"/>
      <c r="G192" s="368"/>
      <c r="H192" s="70"/>
      <c r="I192" s="375"/>
      <c r="J192" s="375"/>
    </row>
    <row r="193" spans="1:10" ht="10.5" hidden="1" customHeight="1" x14ac:dyDescent="0.2">
      <c r="A193" s="2"/>
      <c r="B193" s="84"/>
      <c r="C193" s="72"/>
      <c r="D193" s="72"/>
      <c r="E193" s="72"/>
      <c r="F193" s="376"/>
      <c r="G193" s="369"/>
      <c r="H193" s="69"/>
      <c r="I193" s="160"/>
      <c r="J193" s="160"/>
    </row>
    <row r="194" spans="1:10" x14ac:dyDescent="0.2">
      <c r="D194" s="350"/>
      <c r="E194" s="350"/>
      <c r="F194" s="20"/>
      <c r="G194" s="160"/>
      <c r="H194" s="160"/>
      <c r="I194" s="160"/>
      <c r="J194" s="160"/>
    </row>
    <row r="195" spans="1:10" x14ac:dyDescent="0.2">
      <c r="D195" s="350"/>
      <c r="E195" s="350"/>
      <c r="G195" s="160"/>
      <c r="H195" s="160"/>
      <c r="I195" s="160"/>
      <c r="J195" s="160"/>
    </row>
    <row r="196" spans="1:10" x14ac:dyDescent="0.2">
      <c r="D196" s="350"/>
      <c r="E196" s="350"/>
      <c r="G196" s="160"/>
      <c r="H196" s="160"/>
      <c r="I196" s="160"/>
      <c r="J196" s="160"/>
    </row>
    <row r="197" spans="1:10" x14ac:dyDescent="0.2">
      <c r="D197" s="350"/>
      <c r="E197" s="350"/>
      <c r="G197" s="160"/>
      <c r="H197" s="160"/>
      <c r="I197" s="160"/>
      <c r="J197" s="160"/>
    </row>
    <row r="198" spans="1:10" x14ac:dyDescent="0.2">
      <c r="D198" s="350"/>
      <c r="E198" s="350"/>
      <c r="G198" s="160"/>
      <c r="H198" s="160"/>
      <c r="I198" s="160"/>
      <c r="J198" s="160"/>
    </row>
    <row r="199" spans="1:10" x14ac:dyDescent="0.2">
      <c r="D199" s="350"/>
      <c r="E199" s="350"/>
    </row>
    <row r="200" spans="1:10" x14ac:dyDescent="0.2">
      <c r="D200" s="350"/>
      <c r="E200" s="350"/>
    </row>
    <row r="201" spans="1:10" x14ac:dyDescent="0.2">
      <c r="D201" s="350"/>
      <c r="E201" s="350"/>
    </row>
    <row r="202" spans="1:10" x14ac:dyDescent="0.2">
      <c r="D202" s="350"/>
      <c r="E202" s="350"/>
    </row>
    <row r="203" spans="1:10" x14ac:dyDescent="0.2">
      <c r="D203" s="350"/>
      <c r="E203" s="350"/>
    </row>
    <row r="204" spans="1:10" x14ac:dyDescent="0.2">
      <c r="D204" s="350"/>
      <c r="E204" s="350"/>
    </row>
    <row r="205" spans="1:10" x14ac:dyDescent="0.2">
      <c r="D205" s="350"/>
      <c r="E205" s="350"/>
    </row>
    <row r="206" spans="1:10" x14ac:dyDescent="0.2">
      <c r="D206" s="350"/>
      <c r="E206" s="350"/>
    </row>
    <row r="207" spans="1:10" x14ac:dyDescent="0.2">
      <c r="D207" s="350"/>
      <c r="E207" s="350"/>
    </row>
    <row r="208" spans="1:10" x14ac:dyDescent="0.2">
      <c r="D208" s="350"/>
      <c r="E208" s="350"/>
    </row>
    <row r="209" spans="4:5" x14ac:dyDescent="0.2">
      <c r="D209" s="350"/>
      <c r="E209" s="350"/>
    </row>
    <row r="210" spans="4:5" x14ac:dyDescent="0.2">
      <c r="D210" s="350"/>
      <c r="E210" s="350"/>
    </row>
    <row r="211" spans="4:5" x14ac:dyDescent="0.2">
      <c r="D211" s="350"/>
      <c r="E211" s="350"/>
    </row>
    <row r="212" spans="4:5" x14ac:dyDescent="0.2">
      <c r="D212" s="350"/>
      <c r="E212" s="350"/>
    </row>
    <row r="213" spans="4:5" x14ac:dyDescent="0.2">
      <c r="D213" s="350"/>
      <c r="E213" s="350"/>
    </row>
    <row r="214" spans="4:5" x14ac:dyDescent="0.2">
      <c r="D214" s="350"/>
      <c r="E214" s="350"/>
    </row>
    <row r="215" spans="4:5" x14ac:dyDescent="0.2">
      <c r="D215" s="350"/>
      <c r="E215" s="350"/>
    </row>
    <row r="216" spans="4:5" x14ac:dyDescent="0.2">
      <c r="D216" s="350"/>
      <c r="E216" s="350"/>
    </row>
    <row r="217" spans="4:5" x14ac:dyDescent="0.2">
      <c r="D217" s="350"/>
      <c r="E217" s="350"/>
    </row>
    <row r="218" spans="4:5" x14ac:dyDescent="0.2">
      <c r="D218" s="350"/>
      <c r="E218" s="350"/>
    </row>
    <row r="219" spans="4:5" x14ac:dyDescent="0.2">
      <c r="D219" s="350"/>
      <c r="E219" s="350"/>
    </row>
    <row r="220" spans="4:5" x14ac:dyDescent="0.2">
      <c r="D220" s="350"/>
      <c r="E220" s="350"/>
    </row>
    <row r="221" spans="4:5" x14ac:dyDescent="0.2">
      <c r="D221" s="350"/>
      <c r="E221" s="350"/>
    </row>
    <row r="222" spans="4:5" x14ac:dyDescent="0.2">
      <c r="D222" s="350"/>
      <c r="E222" s="350"/>
    </row>
    <row r="223" spans="4:5" x14ac:dyDescent="0.2">
      <c r="D223" s="350"/>
      <c r="E223" s="350"/>
    </row>
    <row r="224" spans="4:5" x14ac:dyDescent="0.2">
      <c r="D224" s="350"/>
      <c r="E224" s="350"/>
    </row>
    <row r="225" spans="4:5" x14ac:dyDescent="0.2">
      <c r="D225" s="350"/>
      <c r="E225" s="350"/>
    </row>
    <row r="226" spans="4:5" x14ac:dyDescent="0.2">
      <c r="D226" s="350"/>
      <c r="E226" s="350"/>
    </row>
    <row r="227" spans="4:5" x14ac:dyDescent="0.2">
      <c r="D227" s="350"/>
      <c r="E227" s="350"/>
    </row>
    <row r="228" spans="4:5" x14ac:dyDescent="0.2">
      <c r="D228" s="350"/>
      <c r="E228" s="350"/>
    </row>
    <row r="229" spans="4:5" x14ac:dyDescent="0.2">
      <c r="D229" s="350"/>
      <c r="E229" s="350"/>
    </row>
    <row r="230" spans="4:5" x14ac:dyDescent="0.2">
      <c r="D230" s="350"/>
      <c r="E230" s="350"/>
    </row>
    <row r="231" spans="4:5" x14ac:dyDescent="0.2">
      <c r="D231" s="350"/>
      <c r="E231" s="350"/>
    </row>
    <row r="232" spans="4:5" x14ac:dyDescent="0.2">
      <c r="D232" s="350"/>
      <c r="E232" s="350"/>
    </row>
    <row r="233" spans="4:5" x14ac:dyDescent="0.2">
      <c r="D233" s="350"/>
      <c r="E233" s="350"/>
    </row>
    <row r="234" spans="4:5" x14ac:dyDescent="0.2">
      <c r="D234" s="350"/>
      <c r="E234" s="350"/>
    </row>
    <row r="235" spans="4:5" x14ac:dyDescent="0.2">
      <c r="D235" s="350"/>
      <c r="E235" s="350"/>
    </row>
    <row r="236" spans="4:5" x14ac:dyDescent="0.2">
      <c r="D236" s="350"/>
      <c r="E236" s="350"/>
    </row>
    <row r="237" spans="4:5" x14ac:dyDescent="0.2">
      <c r="D237" s="350"/>
      <c r="E237" s="350"/>
    </row>
    <row r="238" spans="4:5" x14ac:dyDescent="0.2">
      <c r="D238" s="350"/>
      <c r="E238" s="350"/>
    </row>
    <row r="239" spans="4:5" x14ac:dyDescent="0.2">
      <c r="D239" s="350"/>
      <c r="E239" s="350"/>
    </row>
    <row r="240" spans="4:5" x14ac:dyDescent="0.2">
      <c r="D240" s="350"/>
      <c r="E240" s="350"/>
    </row>
    <row r="241" spans="4:5" x14ac:dyDescent="0.2">
      <c r="D241" s="350"/>
      <c r="E241" s="350"/>
    </row>
    <row r="242" spans="4:5" x14ac:dyDescent="0.2">
      <c r="D242" s="350"/>
      <c r="E242" s="350"/>
    </row>
    <row r="243" spans="4:5" x14ac:dyDescent="0.2">
      <c r="D243" s="350"/>
      <c r="E243" s="350"/>
    </row>
    <row r="244" spans="4:5" x14ac:dyDescent="0.2">
      <c r="D244" s="350"/>
      <c r="E244" s="350"/>
    </row>
    <row r="245" spans="4:5" x14ac:dyDescent="0.2">
      <c r="D245" s="350"/>
    </row>
    <row r="246" spans="4:5" x14ac:dyDescent="0.2">
      <c r="D246" s="350"/>
    </row>
    <row r="247" spans="4:5" x14ac:dyDescent="0.2">
      <c r="D247" s="350"/>
    </row>
    <row r="248" spans="4:5" x14ac:dyDescent="0.2">
      <c r="D248" s="350"/>
    </row>
    <row r="249" spans="4:5" x14ac:dyDescent="0.2">
      <c r="D249" s="350"/>
    </row>
    <row r="250" spans="4:5" x14ac:dyDescent="0.2">
      <c r="D250" s="350"/>
    </row>
    <row r="251" spans="4:5" x14ac:dyDescent="0.2">
      <c r="D251" s="350"/>
    </row>
    <row r="252" spans="4:5" x14ac:dyDescent="0.2">
      <c r="D252" s="350"/>
    </row>
    <row r="253" spans="4:5" x14ac:dyDescent="0.2">
      <c r="D253" s="350"/>
    </row>
    <row r="254" spans="4:5" x14ac:dyDescent="0.2">
      <c r="D254" s="350"/>
    </row>
    <row r="255" spans="4:5" x14ac:dyDescent="0.2">
      <c r="D255" s="350"/>
    </row>
    <row r="256" spans="4:5" x14ac:dyDescent="0.2">
      <c r="D256" s="350"/>
    </row>
    <row r="257" spans="4:4" x14ac:dyDescent="0.2">
      <c r="D257" s="350"/>
    </row>
  </sheetData>
  <dataConsolidate/>
  <pageMargins left="0.19685039370078741" right="0.19685039370078741" top="0.27559055118110237" bottom="0.19685039370078741" header="0.31496062992125984" footer="0.51181102362204722"/>
  <pageSetup paperSize="9" scale="71" orientation="portrait" r:id="rId1"/>
  <headerFooter alignWithMargins="0">
    <oddFooter xml:space="preserve">&amp;R&amp;8
</oddFooter>
  </headerFooter>
  <rowBreaks count="1" manualBreakCount="1">
    <brk id="109"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0">
    <tabColor indexed="26"/>
  </sheetPr>
  <dimension ref="A1:F364"/>
  <sheetViews>
    <sheetView showRowColHeaders="0" showZeros="0" topLeftCell="A163" zoomScaleNormal="100" zoomScaleSheetLayoutView="115" workbookViewId="0">
      <selection activeCell="C192" sqref="C192:E192"/>
    </sheetView>
  </sheetViews>
  <sheetFormatPr baseColWidth="10" defaultRowHeight="11.25" x14ac:dyDescent="0.2"/>
  <cols>
    <col min="1" max="1" width="4" style="6" customWidth="1"/>
    <col min="2" max="2" width="56.140625" style="5" customWidth="1"/>
    <col min="3" max="3" width="13" style="3" customWidth="1"/>
    <col min="4" max="4" width="13.7109375" style="3" customWidth="1"/>
    <col min="5" max="5" width="9" style="3" customWidth="1"/>
    <col min="6" max="6" width="2.5703125" style="3" customWidth="1"/>
    <col min="7" max="16384" width="11.42578125" style="5"/>
  </cols>
  <sheetData>
    <row r="1" spans="1:6" ht="9" customHeight="1" x14ac:dyDescent="0.2">
      <c r="A1" s="1"/>
      <c r="B1" s="2"/>
      <c r="D1" s="4"/>
      <c r="E1" s="4"/>
      <c r="F1" s="4"/>
    </row>
    <row r="2" spans="1:6" ht="16.5" customHeight="1" x14ac:dyDescent="0.25">
      <c r="B2" s="7" t="s">
        <v>288</v>
      </c>
      <c r="C2" s="8"/>
      <c r="D2" s="8"/>
      <c r="E2" s="8"/>
      <c r="F2" s="8"/>
    </row>
    <row r="3" spans="1:6" ht="12" customHeight="1" x14ac:dyDescent="0.2">
      <c r="B3" s="9" t="str">
        <f>CUMUL_Maternité_nbre!B3</f>
        <v>PERIODE DU 1.1 AU 31.1.2024</v>
      </c>
    </row>
    <row r="4" spans="1:6" ht="14.25" customHeight="1" x14ac:dyDescent="0.2">
      <c r="B4" s="12" t="s">
        <v>175</v>
      </c>
      <c r="C4" s="13"/>
      <c r="D4" s="13"/>
      <c r="E4" s="351"/>
      <c r="F4" s="15"/>
    </row>
    <row r="5" spans="1:6" ht="12" customHeight="1" x14ac:dyDescent="0.2">
      <c r="B5" s="16" t="s">
        <v>4</v>
      </c>
      <c r="C5" s="18" t="s">
        <v>6</v>
      </c>
      <c r="D5" s="219" t="s">
        <v>3</v>
      </c>
      <c r="E5" s="19" t="str">
        <f>CUMUL_Maladie_mnt!$H$5</f>
        <v>PCAP</v>
      </c>
      <c r="F5" s="20"/>
    </row>
    <row r="6" spans="1:6" ht="9.75" customHeight="1" x14ac:dyDescent="0.2">
      <c r="B6" s="21"/>
      <c r="C6" s="17"/>
      <c r="D6" s="220" t="s">
        <v>87</v>
      </c>
      <c r="E6" s="22" t="str">
        <f>CUMUL_Maladie_mnt!$H$6</f>
        <v>en %</v>
      </c>
      <c r="F6" s="23"/>
    </row>
    <row r="7" spans="1:6" s="28" customFormat="1" ht="16.5" customHeight="1" x14ac:dyDescent="0.2">
      <c r="A7" s="24"/>
      <c r="B7" s="25" t="s">
        <v>171</v>
      </c>
      <c r="C7" s="192"/>
      <c r="D7" s="228"/>
      <c r="E7" s="193"/>
      <c r="F7" s="27"/>
    </row>
    <row r="8" spans="1:6" ht="6.75" customHeight="1" x14ac:dyDescent="0.2">
      <c r="B8" s="29"/>
      <c r="C8" s="30"/>
      <c r="D8" s="222"/>
      <c r="E8" s="179"/>
      <c r="F8" s="20"/>
    </row>
    <row r="9" spans="1:6" s="28" customFormat="1" ht="12" customHeight="1" x14ac:dyDescent="0.2">
      <c r="A9" s="24"/>
      <c r="B9" s="31" t="s">
        <v>88</v>
      </c>
      <c r="C9" s="30"/>
      <c r="D9" s="222"/>
      <c r="E9" s="179"/>
      <c r="F9" s="27"/>
    </row>
    <row r="10" spans="1:6" ht="10.5" customHeight="1" x14ac:dyDescent="0.2">
      <c r="B10" s="16" t="s">
        <v>22</v>
      </c>
      <c r="C10" s="30">
        <v>206728</v>
      </c>
      <c r="D10" s="222">
        <v>5035</v>
      </c>
      <c r="E10" s="179">
        <v>-3.8890154491313056E-2</v>
      </c>
      <c r="F10" s="20"/>
    </row>
    <row r="11" spans="1:6" ht="10.5" customHeight="1" x14ac:dyDescent="0.2">
      <c r="B11" s="16" t="s">
        <v>23</v>
      </c>
      <c r="C11" s="30">
        <v>1282</v>
      </c>
      <c r="D11" s="222"/>
      <c r="E11" s="179">
        <v>-0.10724233983286913</v>
      </c>
      <c r="F11" s="20"/>
    </row>
    <row r="12" spans="1:6" ht="10.5" customHeight="1" x14ac:dyDescent="0.2">
      <c r="B12" s="16" t="s">
        <v>218</v>
      </c>
      <c r="C12" s="30">
        <v>2213.9500000000003</v>
      </c>
      <c r="D12" s="222">
        <v>530.80000000000007</v>
      </c>
      <c r="E12" s="179">
        <v>2.6902052074035954E-3</v>
      </c>
      <c r="F12" s="20"/>
    </row>
    <row r="13" spans="1:6" ht="10.5" customHeight="1" x14ac:dyDescent="0.2">
      <c r="B13" s="33" t="s">
        <v>193</v>
      </c>
      <c r="C13" s="30">
        <v>7033</v>
      </c>
      <c r="D13" s="222">
        <v>434</v>
      </c>
      <c r="E13" s="179">
        <v>0.11493341788205447</v>
      </c>
      <c r="F13" s="20"/>
    </row>
    <row r="14" spans="1:6" x14ac:dyDescent="0.2">
      <c r="B14" s="33" t="s">
        <v>194</v>
      </c>
      <c r="C14" s="30">
        <v>874</v>
      </c>
      <c r="D14" s="222">
        <v>94</v>
      </c>
      <c r="E14" s="179">
        <v>4.171632896305133E-2</v>
      </c>
      <c r="F14" s="20"/>
    </row>
    <row r="15" spans="1:6" x14ac:dyDescent="0.2">
      <c r="B15" s="33" t="s">
        <v>322</v>
      </c>
      <c r="C15" s="30"/>
      <c r="D15" s="222"/>
      <c r="E15" s="179"/>
      <c r="F15" s="20"/>
    </row>
    <row r="16" spans="1:6" x14ac:dyDescent="0.2">
      <c r="B16" s="33" t="s">
        <v>324</v>
      </c>
      <c r="C16" s="30"/>
      <c r="D16" s="222"/>
      <c r="E16" s="179"/>
      <c r="F16" s="20"/>
    </row>
    <row r="17" spans="1:6" x14ac:dyDescent="0.2">
      <c r="B17" s="33" t="s">
        <v>325</v>
      </c>
      <c r="C17" s="30">
        <v>1081</v>
      </c>
      <c r="D17" s="222">
        <v>10</v>
      </c>
      <c r="E17" s="179">
        <v>0.12721584984358714</v>
      </c>
      <c r="F17" s="20"/>
    </row>
    <row r="18" spans="1:6" x14ac:dyDescent="0.2">
      <c r="B18" s="33" t="s">
        <v>320</v>
      </c>
      <c r="C18" s="30">
        <v>486</v>
      </c>
      <c r="D18" s="222">
        <v>0</v>
      </c>
      <c r="E18" s="179">
        <v>0.31707317073170738</v>
      </c>
      <c r="F18" s="20"/>
    </row>
    <row r="19" spans="1:6" x14ac:dyDescent="0.2">
      <c r="B19" s="33" t="s">
        <v>321</v>
      </c>
      <c r="C19" s="30">
        <v>4592</v>
      </c>
      <c r="D19" s="222">
        <v>330</v>
      </c>
      <c r="E19" s="179">
        <v>0.10944672626238217</v>
      </c>
      <c r="F19" s="20"/>
    </row>
    <row r="20" spans="1:6" x14ac:dyDescent="0.2">
      <c r="B20" s="33" t="s">
        <v>323</v>
      </c>
      <c r="C20" s="30">
        <v>9246.9500000000007</v>
      </c>
      <c r="D20" s="222">
        <v>964.80000000000007</v>
      </c>
      <c r="E20" s="179">
        <v>8.5831275444721244E-2</v>
      </c>
      <c r="F20" s="20"/>
    </row>
    <row r="21" spans="1:6" x14ac:dyDescent="0.2">
      <c r="B21" s="35"/>
      <c r="C21" s="30"/>
      <c r="D21" s="222"/>
      <c r="E21" s="179"/>
      <c r="F21" s="34"/>
    </row>
    <row r="22" spans="1:6" s="28" customFormat="1" ht="11.25" customHeight="1" x14ac:dyDescent="0.2">
      <c r="A22" s="24"/>
      <c r="B22" s="31" t="s">
        <v>102</v>
      </c>
      <c r="C22" s="30"/>
      <c r="D22" s="222"/>
      <c r="E22" s="179"/>
      <c r="F22" s="36"/>
    </row>
    <row r="23" spans="1:6" ht="10.5" customHeight="1" x14ac:dyDescent="0.2">
      <c r="B23" s="16" t="s">
        <v>22</v>
      </c>
      <c r="C23" s="30">
        <v>47345</v>
      </c>
      <c r="D23" s="222">
        <v>4672</v>
      </c>
      <c r="E23" s="179">
        <v>7.8210873425210714E-4</v>
      </c>
      <c r="F23" s="20"/>
    </row>
    <row r="24" spans="1:6" ht="10.5" customHeight="1" x14ac:dyDescent="0.2">
      <c r="B24" s="16" t="s">
        <v>23</v>
      </c>
      <c r="C24" s="30">
        <v>14</v>
      </c>
      <c r="D24" s="222"/>
      <c r="E24" s="179">
        <v>-0.22222222222222221</v>
      </c>
      <c r="F24" s="34"/>
    </row>
    <row r="25" spans="1:6" ht="10.5" customHeight="1" x14ac:dyDescent="0.2">
      <c r="B25" s="33" t="s">
        <v>193</v>
      </c>
      <c r="C25" s="30">
        <v>4218.6500000000005</v>
      </c>
      <c r="D25" s="222">
        <v>402</v>
      </c>
      <c r="E25" s="179">
        <v>-0.32145499581805304</v>
      </c>
      <c r="F25" s="34"/>
    </row>
    <row r="26" spans="1:6" ht="10.5" customHeight="1" x14ac:dyDescent="0.2">
      <c r="B26" s="33" t="s">
        <v>194</v>
      </c>
      <c r="C26" s="30">
        <v>108937</v>
      </c>
      <c r="D26" s="222">
        <v>22057</v>
      </c>
      <c r="E26" s="179">
        <v>1.4868503181449721E-2</v>
      </c>
      <c r="F26" s="34"/>
    </row>
    <row r="27" spans="1:6" ht="10.5" customHeight="1" x14ac:dyDescent="0.2">
      <c r="B27" s="33" t="s">
        <v>322</v>
      </c>
      <c r="C27" s="30">
        <v>7345</v>
      </c>
      <c r="D27" s="222">
        <v>6987</v>
      </c>
      <c r="E27" s="179">
        <v>4.2384468143286114E-3</v>
      </c>
      <c r="F27" s="34"/>
    </row>
    <row r="28" spans="1:6" ht="10.5" customHeight="1" x14ac:dyDescent="0.2">
      <c r="B28" s="33" t="s">
        <v>324</v>
      </c>
      <c r="C28" s="30"/>
      <c r="D28" s="222"/>
      <c r="E28" s="179"/>
      <c r="F28" s="34"/>
    </row>
    <row r="29" spans="1:6" ht="10.5" customHeight="1" x14ac:dyDescent="0.2">
      <c r="B29" s="33" t="s">
        <v>325</v>
      </c>
      <c r="C29" s="30">
        <v>10078</v>
      </c>
      <c r="D29" s="222">
        <v>10049</v>
      </c>
      <c r="E29" s="179">
        <v>8.9098007808590118E-3</v>
      </c>
      <c r="F29" s="34"/>
    </row>
    <row r="30" spans="1:6" ht="10.5" customHeight="1" x14ac:dyDescent="0.2">
      <c r="B30" s="33" t="s">
        <v>320</v>
      </c>
      <c r="C30" s="30">
        <v>9841</v>
      </c>
      <c r="D30" s="222">
        <v>113</v>
      </c>
      <c r="E30" s="179">
        <v>-2.3613453715646382E-2</v>
      </c>
      <c r="F30" s="34"/>
    </row>
    <row r="31" spans="1:6" ht="10.5" customHeight="1" x14ac:dyDescent="0.2">
      <c r="B31" s="33" t="s">
        <v>321</v>
      </c>
      <c r="C31" s="30">
        <v>70459</v>
      </c>
      <c r="D31" s="222">
        <v>3805</v>
      </c>
      <c r="E31" s="179">
        <v>1.7590733813780846E-2</v>
      </c>
      <c r="F31" s="34"/>
    </row>
    <row r="32" spans="1:6" ht="10.5" customHeight="1" x14ac:dyDescent="0.2">
      <c r="B32" s="33" t="s">
        <v>323</v>
      </c>
      <c r="C32" s="30">
        <v>11214</v>
      </c>
      <c r="D32" s="222">
        <v>1103</v>
      </c>
      <c r="E32" s="179">
        <v>4.6277290539279647E-2</v>
      </c>
      <c r="F32" s="34"/>
    </row>
    <row r="33" spans="1:6" ht="10.5" customHeight="1" x14ac:dyDescent="0.2">
      <c r="B33" s="16" t="s">
        <v>195</v>
      </c>
      <c r="C33" s="30">
        <v>113155.65</v>
      </c>
      <c r="D33" s="222">
        <v>22459</v>
      </c>
      <c r="E33" s="179">
        <v>-3.5448783090961111E-3</v>
      </c>
      <c r="F33" s="34"/>
    </row>
    <row r="34" spans="1:6" ht="10.5" customHeight="1" x14ac:dyDescent="0.2">
      <c r="B34" s="16" t="s">
        <v>196</v>
      </c>
      <c r="C34" s="30"/>
      <c r="D34" s="222"/>
      <c r="E34" s="179"/>
      <c r="F34" s="34"/>
    </row>
    <row r="35" spans="1:6" ht="10.5" customHeight="1" x14ac:dyDescent="0.2">
      <c r="B35" s="16" t="s">
        <v>197</v>
      </c>
      <c r="C35" s="30"/>
      <c r="D35" s="222"/>
      <c r="E35" s="179"/>
      <c r="F35" s="34"/>
    </row>
    <row r="36" spans="1:6" ht="10.5" customHeight="1" x14ac:dyDescent="0.2">
      <c r="B36" s="16" t="s">
        <v>198</v>
      </c>
      <c r="C36" s="30"/>
      <c r="D36" s="222"/>
      <c r="E36" s="179"/>
      <c r="F36" s="34"/>
    </row>
    <row r="37" spans="1:6" ht="9" customHeight="1" x14ac:dyDescent="0.2">
      <c r="B37" s="16" t="s">
        <v>303</v>
      </c>
      <c r="C37" s="30"/>
      <c r="D37" s="222"/>
      <c r="E37" s="179"/>
      <c r="F37" s="34"/>
    </row>
    <row r="38" spans="1:6" s="28" customFormat="1" ht="12" customHeight="1" x14ac:dyDescent="0.2">
      <c r="A38" s="24"/>
      <c r="B38" s="31" t="s">
        <v>113</v>
      </c>
      <c r="C38" s="30"/>
      <c r="D38" s="222"/>
      <c r="E38" s="179"/>
      <c r="F38" s="36"/>
    </row>
    <row r="39" spans="1:6" ht="10.5" customHeight="1" x14ac:dyDescent="0.2">
      <c r="B39" s="16" t="s">
        <v>22</v>
      </c>
      <c r="C39" s="343">
        <v>254073</v>
      </c>
      <c r="D39" s="222">
        <v>9707</v>
      </c>
      <c r="E39" s="344">
        <v>-3.1737683926509441E-2</v>
      </c>
      <c r="F39" s="34"/>
    </row>
    <row r="40" spans="1:6" ht="10.5" customHeight="1" x14ac:dyDescent="0.2">
      <c r="B40" s="16" t="s">
        <v>23</v>
      </c>
      <c r="C40" s="343">
        <v>1296</v>
      </c>
      <c r="D40" s="222"/>
      <c r="E40" s="344">
        <v>-0.10866574965612108</v>
      </c>
      <c r="F40" s="34"/>
    </row>
    <row r="41" spans="1:6" s="28" customFormat="1" ht="10.5" customHeight="1" x14ac:dyDescent="0.2">
      <c r="A41" s="24"/>
      <c r="B41" s="33" t="s">
        <v>193</v>
      </c>
      <c r="C41" s="343">
        <v>6432.6000000000013</v>
      </c>
      <c r="D41" s="222">
        <v>932.80000000000007</v>
      </c>
      <c r="E41" s="344">
        <v>-0.23650567760328811</v>
      </c>
      <c r="F41" s="27"/>
    </row>
    <row r="42" spans="1:6" ht="10.5" customHeight="1" x14ac:dyDescent="0.2">
      <c r="B42" s="33" t="s">
        <v>194</v>
      </c>
      <c r="C42" s="343">
        <v>115970</v>
      </c>
      <c r="D42" s="222">
        <v>22491</v>
      </c>
      <c r="E42" s="344">
        <v>2.0422529014773483E-2</v>
      </c>
      <c r="F42" s="34"/>
    </row>
    <row r="43" spans="1:6" ht="10.5" customHeight="1" x14ac:dyDescent="0.2">
      <c r="B43" s="33" t="s">
        <v>322</v>
      </c>
      <c r="C43" s="343">
        <v>8219</v>
      </c>
      <c r="D43" s="222">
        <v>7081</v>
      </c>
      <c r="E43" s="344">
        <v>8.0951796884582983E-3</v>
      </c>
      <c r="F43" s="34"/>
    </row>
    <row r="44" spans="1:6" ht="10.5" customHeight="1" x14ac:dyDescent="0.2">
      <c r="B44" s="33" t="s">
        <v>324</v>
      </c>
      <c r="C44" s="343"/>
      <c r="D44" s="222"/>
      <c r="E44" s="344"/>
      <c r="F44" s="34"/>
    </row>
    <row r="45" spans="1:6" ht="10.5" customHeight="1" x14ac:dyDescent="0.2">
      <c r="B45" s="33" t="s">
        <v>325</v>
      </c>
      <c r="C45" s="343">
        <v>10078</v>
      </c>
      <c r="D45" s="222">
        <v>10049</v>
      </c>
      <c r="E45" s="344">
        <v>8.7078370533479887E-3</v>
      </c>
      <c r="F45" s="34"/>
    </row>
    <row r="46" spans="1:6" ht="10.5" customHeight="1" x14ac:dyDescent="0.2">
      <c r="B46" s="33" t="s">
        <v>320</v>
      </c>
      <c r="C46" s="343">
        <v>10922</v>
      </c>
      <c r="D46" s="222">
        <v>123</v>
      </c>
      <c r="E46" s="344">
        <v>-1.0509150208371065E-2</v>
      </c>
      <c r="F46" s="34"/>
    </row>
    <row r="47" spans="1:6" ht="10.5" customHeight="1" x14ac:dyDescent="0.2">
      <c r="B47" s="33" t="s">
        <v>321</v>
      </c>
      <c r="C47" s="30">
        <v>70945</v>
      </c>
      <c r="D47" s="222">
        <v>3805</v>
      </c>
      <c r="E47" s="179">
        <v>1.9178278982904695E-2</v>
      </c>
      <c r="F47" s="34"/>
    </row>
    <row r="48" spans="1:6" ht="10.5" customHeight="1" x14ac:dyDescent="0.2">
      <c r="B48" s="33" t="s">
        <v>323</v>
      </c>
      <c r="C48" s="30">
        <v>15806</v>
      </c>
      <c r="D48" s="222">
        <v>1433</v>
      </c>
      <c r="E48" s="179">
        <v>6.3875614188597885E-2</v>
      </c>
      <c r="F48" s="34"/>
    </row>
    <row r="49" spans="1:6" ht="10.5" customHeight="1" x14ac:dyDescent="0.2">
      <c r="B49" s="16" t="s">
        <v>195</v>
      </c>
      <c r="C49" s="30">
        <v>122402.59999999999</v>
      </c>
      <c r="D49" s="222">
        <v>23423.8</v>
      </c>
      <c r="E49" s="179">
        <v>2.6900849901057011E-3</v>
      </c>
      <c r="F49" s="34"/>
    </row>
    <row r="50" spans="1:6" ht="10.5" customHeight="1" x14ac:dyDescent="0.2">
      <c r="B50" s="16" t="s">
        <v>196</v>
      </c>
      <c r="C50" s="30"/>
      <c r="D50" s="222"/>
      <c r="E50" s="179"/>
      <c r="F50" s="34"/>
    </row>
    <row r="51" spans="1:6" s="28" customFormat="1" ht="10.5" customHeight="1" x14ac:dyDescent="0.2">
      <c r="A51" s="24"/>
      <c r="B51" s="16" t="s">
        <v>197</v>
      </c>
      <c r="C51" s="30"/>
      <c r="D51" s="222"/>
      <c r="E51" s="179"/>
      <c r="F51" s="27"/>
    </row>
    <row r="52" spans="1:6" ht="10.5" customHeight="1" x14ac:dyDescent="0.2">
      <c r="B52" s="16" t="s">
        <v>198</v>
      </c>
      <c r="C52" s="30"/>
      <c r="D52" s="222"/>
      <c r="E52" s="179"/>
      <c r="F52" s="34"/>
    </row>
    <row r="53" spans="1:6" ht="9" customHeight="1" x14ac:dyDescent="0.2">
      <c r="B53" s="16" t="s">
        <v>303</v>
      </c>
      <c r="C53" s="30"/>
      <c r="D53" s="222"/>
      <c r="E53" s="179"/>
      <c r="F53" s="34"/>
    </row>
    <row r="54" spans="1:6" ht="10.5" customHeight="1" x14ac:dyDescent="0.2">
      <c r="B54" s="31" t="s">
        <v>122</v>
      </c>
      <c r="C54" s="30"/>
      <c r="D54" s="222"/>
      <c r="E54" s="179"/>
      <c r="F54" s="34"/>
    </row>
    <row r="55" spans="1:6" ht="10.5" customHeight="1" x14ac:dyDescent="0.2">
      <c r="B55" s="16" t="s">
        <v>22</v>
      </c>
      <c r="C55" s="30"/>
      <c r="D55" s="222"/>
      <c r="E55" s="179"/>
      <c r="F55" s="34"/>
    </row>
    <row r="56" spans="1:6" ht="10.5" customHeight="1" x14ac:dyDescent="0.2">
      <c r="B56" s="16" t="s">
        <v>23</v>
      </c>
      <c r="C56" s="30">
        <v>0</v>
      </c>
      <c r="D56" s="222"/>
      <c r="E56" s="179"/>
      <c r="F56" s="34"/>
    </row>
    <row r="57" spans="1:6" s="28" customFormat="1" ht="6.75" customHeight="1" x14ac:dyDescent="0.2">
      <c r="A57" s="24"/>
      <c r="B57" s="35"/>
      <c r="C57" s="30"/>
      <c r="D57" s="222"/>
      <c r="E57" s="179"/>
      <c r="F57" s="36"/>
    </row>
    <row r="58" spans="1:6" s="28" customFormat="1" ht="13.5" customHeight="1" x14ac:dyDescent="0.2">
      <c r="A58" s="24"/>
      <c r="B58" s="31" t="s">
        <v>121</v>
      </c>
      <c r="C58" s="30"/>
      <c r="D58" s="222"/>
      <c r="E58" s="179"/>
      <c r="F58" s="36"/>
    </row>
    <row r="59" spans="1:6" s="28" customFormat="1" ht="10.5" customHeight="1" x14ac:dyDescent="0.2">
      <c r="A59" s="24"/>
      <c r="B59" s="16" t="s">
        <v>22</v>
      </c>
      <c r="C59" s="30">
        <v>42</v>
      </c>
      <c r="D59" s="222"/>
      <c r="E59" s="179">
        <v>-0.16000000000000003</v>
      </c>
      <c r="F59" s="36"/>
    </row>
    <row r="60" spans="1:6" s="28" customFormat="1" ht="10.5" customHeight="1" x14ac:dyDescent="0.2">
      <c r="A60" s="24"/>
      <c r="B60" s="16" t="s">
        <v>23</v>
      </c>
      <c r="C60" s="30"/>
      <c r="D60" s="222"/>
      <c r="E60" s="179"/>
      <c r="F60" s="36"/>
    </row>
    <row r="61" spans="1:6" s="28" customFormat="1" ht="10.5" customHeight="1" x14ac:dyDescent="0.2">
      <c r="A61" s="24"/>
      <c r="B61" s="16" t="s">
        <v>199</v>
      </c>
      <c r="C61" s="30">
        <v>63</v>
      </c>
      <c r="D61" s="222"/>
      <c r="E61" s="179">
        <v>-0.125</v>
      </c>
      <c r="F61" s="36"/>
    </row>
    <row r="62" spans="1:6" s="28" customFormat="1" ht="10.5" customHeight="1" x14ac:dyDescent="0.2">
      <c r="A62" s="24"/>
      <c r="B62" s="16" t="s">
        <v>200</v>
      </c>
      <c r="C62" s="30">
        <v>4</v>
      </c>
      <c r="D62" s="222"/>
      <c r="E62" s="179"/>
      <c r="F62" s="36"/>
    </row>
    <row r="63" spans="1:6" s="28" customFormat="1" ht="10.5" customHeight="1" x14ac:dyDescent="0.2">
      <c r="A63" s="24"/>
      <c r="B63" s="16" t="s">
        <v>201</v>
      </c>
      <c r="C63" s="30">
        <v>20</v>
      </c>
      <c r="D63" s="222"/>
      <c r="E63" s="179">
        <v>0.33333333333333326</v>
      </c>
      <c r="F63" s="36"/>
    </row>
    <row r="64" spans="1:6" s="28" customFormat="1" ht="10.5" customHeight="1" x14ac:dyDescent="0.2">
      <c r="A64" s="24"/>
      <c r="B64" s="16" t="s">
        <v>202</v>
      </c>
      <c r="C64" s="30">
        <v>107</v>
      </c>
      <c r="D64" s="222"/>
      <c r="E64" s="179">
        <v>-0.15748031496062997</v>
      </c>
      <c r="F64" s="36"/>
    </row>
    <row r="65" spans="1:6" s="28" customFormat="1" ht="10.5" customHeight="1" x14ac:dyDescent="0.2">
      <c r="A65" s="24"/>
      <c r="B65" s="16" t="s">
        <v>203</v>
      </c>
      <c r="C65" s="30">
        <v>90</v>
      </c>
      <c r="D65" s="222"/>
      <c r="E65" s="179">
        <v>-0.33333333333333337</v>
      </c>
      <c r="F65" s="36"/>
    </row>
    <row r="66" spans="1:6" s="28" customFormat="1" ht="10.5" customHeight="1" x14ac:dyDescent="0.2">
      <c r="A66" s="24"/>
      <c r="B66" s="16" t="s">
        <v>204</v>
      </c>
      <c r="C66" s="30">
        <v>90</v>
      </c>
      <c r="D66" s="222"/>
      <c r="E66" s="179"/>
      <c r="F66" s="36"/>
    </row>
    <row r="67" spans="1:6" s="28" customFormat="1" ht="6.75" customHeight="1" x14ac:dyDescent="0.2">
      <c r="A67" s="24"/>
      <c r="B67" s="35"/>
      <c r="C67" s="30"/>
      <c r="D67" s="222"/>
      <c r="E67" s="179"/>
      <c r="F67" s="36"/>
    </row>
    <row r="68" spans="1:6" s="28" customFormat="1" ht="12" customHeight="1" x14ac:dyDescent="0.2">
      <c r="A68" s="24"/>
      <c r="B68" s="31" t="s">
        <v>243</v>
      </c>
      <c r="C68" s="30"/>
      <c r="D68" s="222"/>
      <c r="E68" s="179"/>
      <c r="F68" s="36"/>
    </row>
    <row r="69" spans="1:6" s="28" customFormat="1" ht="10.5" customHeight="1" x14ac:dyDescent="0.2">
      <c r="A69" s="24"/>
      <c r="B69" s="16" t="s">
        <v>22</v>
      </c>
      <c r="C69" s="30">
        <v>9027</v>
      </c>
      <c r="D69" s="222"/>
      <c r="E69" s="179">
        <v>9.8041600778494109E-2</v>
      </c>
      <c r="F69" s="36"/>
    </row>
    <row r="70" spans="1:6" s="28" customFormat="1" ht="10.5" customHeight="1" x14ac:dyDescent="0.2">
      <c r="A70" s="24"/>
      <c r="B70" s="16" t="s">
        <v>23</v>
      </c>
      <c r="C70" s="30">
        <v>8</v>
      </c>
      <c r="D70" s="222"/>
      <c r="E70" s="179">
        <v>-0.38461538461538458</v>
      </c>
      <c r="F70" s="36"/>
    </row>
    <row r="71" spans="1:6" s="28" customFormat="1" ht="10.5" customHeight="1" x14ac:dyDescent="0.2">
      <c r="A71" s="24"/>
      <c r="B71" s="33" t="s">
        <v>193</v>
      </c>
      <c r="C71" s="30">
        <v>159.9</v>
      </c>
      <c r="D71" s="222"/>
      <c r="E71" s="179">
        <v>-0.56893298107510648</v>
      </c>
      <c r="F71" s="36"/>
    </row>
    <row r="72" spans="1:6" ht="10.5" customHeight="1" x14ac:dyDescent="0.2">
      <c r="B72" s="33" t="s">
        <v>194</v>
      </c>
      <c r="C72" s="30">
        <v>1521</v>
      </c>
      <c r="D72" s="222"/>
      <c r="E72" s="179">
        <v>-0.24516129032258061</v>
      </c>
      <c r="F72" s="34"/>
    </row>
    <row r="73" spans="1:6" ht="10.5" customHeight="1" x14ac:dyDescent="0.2">
      <c r="B73" s="33" t="s">
        <v>322</v>
      </c>
      <c r="C73" s="343">
        <v>93</v>
      </c>
      <c r="D73" s="222"/>
      <c r="E73" s="344">
        <v>-0.35416666666666663</v>
      </c>
      <c r="F73" s="34"/>
    </row>
    <row r="74" spans="1:6" ht="10.5" customHeight="1" x14ac:dyDescent="0.2">
      <c r="B74" s="33" t="s">
        <v>324</v>
      </c>
      <c r="C74" s="343"/>
      <c r="D74" s="222"/>
      <c r="E74" s="344"/>
      <c r="F74" s="34"/>
    </row>
    <row r="75" spans="1:6" ht="10.5" customHeight="1" x14ac:dyDescent="0.2">
      <c r="B75" s="33" t="s">
        <v>325</v>
      </c>
      <c r="C75" s="343">
        <v>20</v>
      </c>
      <c r="D75" s="222"/>
      <c r="E75" s="344">
        <v>-0.375</v>
      </c>
      <c r="F75" s="34"/>
    </row>
    <row r="76" spans="1:6" ht="10.5" customHeight="1" x14ac:dyDescent="0.2">
      <c r="B76" s="33" t="s">
        <v>320</v>
      </c>
      <c r="C76" s="343">
        <v>165</v>
      </c>
      <c r="D76" s="222"/>
      <c r="E76" s="344">
        <v>-0.25339366515837103</v>
      </c>
      <c r="F76" s="34"/>
    </row>
    <row r="77" spans="1:6" ht="10.5" customHeight="1" x14ac:dyDescent="0.2">
      <c r="B77" s="33" t="s">
        <v>321</v>
      </c>
      <c r="C77" s="343">
        <v>756</v>
      </c>
      <c r="D77" s="222"/>
      <c r="E77" s="344">
        <v>-0.11267605633802813</v>
      </c>
      <c r="F77" s="34"/>
    </row>
    <row r="78" spans="1:6" ht="10.5" customHeight="1" x14ac:dyDescent="0.2">
      <c r="B78" s="33" t="s">
        <v>323</v>
      </c>
      <c r="C78" s="343">
        <v>487</v>
      </c>
      <c r="D78" s="222"/>
      <c r="E78" s="344">
        <v>-0.36422976501305482</v>
      </c>
      <c r="F78" s="34"/>
    </row>
    <row r="79" spans="1:6" ht="10.5" customHeight="1" x14ac:dyDescent="0.2">
      <c r="B79" s="16" t="s">
        <v>195</v>
      </c>
      <c r="C79" s="343">
        <v>1680.9</v>
      </c>
      <c r="D79" s="222"/>
      <c r="E79" s="344">
        <v>-0.29549779122693776</v>
      </c>
      <c r="F79" s="34"/>
    </row>
    <row r="80" spans="1:6" ht="10.5" customHeight="1" x14ac:dyDescent="0.2">
      <c r="B80" s="16" t="s">
        <v>196</v>
      </c>
      <c r="C80" s="343"/>
      <c r="D80" s="222"/>
      <c r="E80" s="344"/>
      <c r="F80" s="34"/>
    </row>
    <row r="81" spans="1:6" ht="10.5" customHeight="1" x14ac:dyDescent="0.2">
      <c r="B81" s="16" t="s">
        <v>197</v>
      </c>
      <c r="C81" s="343"/>
      <c r="D81" s="222"/>
      <c r="E81" s="344"/>
      <c r="F81" s="34"/>
    </row>
    <row r="82" spans="1:6" s="28" customFormat="1" ht="10.5" customHeight="1" x14ac:dyDescent="0.2">
      <c r="A82" s="24"/>
      <c r="B82" s="16" t="s">
        <v>198</v>
      </c>
      <c r="C82" s="343"/>
      <c r="D82" s="222"/>
      <c r="E82" s="344"/>
      <c r="F82" s="36"/>
    </row>
    <row r="83" spans="1:6" s="28" customFormat="1" ht="10.5" customHeight="1" x14ac:dyDescent="0.2">
      <c r="A83" s="24"/>
      <c r="B83" s="16" t="s">
        <v>200</v>
      </c>
      <c r="C83" s="345">
        <v>3</v>
      </c>
      <c r="D83" s="222"/>
      <c r="E83" s="346">
        <v>-0.4</v>
      </c>
      <c r="F83" s="47"/>
    </row>
    <row r="84" spans="1:6" s="28" customFormat="1" ht="10.5" customHeight="1" x14ac:dyDescent="0.2">
      <c r="A84" s="24"/>
      <c r="B84" s="16" t="s">
        <v>201</v>
      </c>
      <c r="C84" s="345">
        <v>10</v>
      </c>
      <c r="D84" s="222"/>
      <c r="E84" s="346"/>
      <c r="F84" s="47"/>
    </row>
    <row r="85" spans="1:6" s="28" customFormat="1" ht="10.5" customHeight="1" x14ac:dyDescent="0.2">
      <c r="A85" s="24"/>
      <c r="B85" s="16" t="s">
        <v>202</v>
      </c>
      <c r="C85" s="46">
        <v>58</v>
      </c>
      <c r="D85" s="222"/>
      <c r="E85" s="190">
        <v>-0.56390977443609025</v>
      </c>
      <c r="F85" s="47"/>
    </row>
    <row r="86" spans="1:6" s="28" customFormat="1" ht="10.5" customHeight="1" x14ac:dyDescent="0.2">
      <c r="A86" s="24"/>
      <c r="B86" s="16" t="s">
        <v>203</v>
      </c>
      <c r="C86" s="46">
        <v>60</v>
      </c>
      <c r="D86" s="222"/>
      <c r="E86" s="190"/>
      <c r="F86" s="47"/>
    </row>
    <row r="87" spans="1:6" s="28" customFormat="1" ht="10.5" customHeight="1" x14ac:dyDescent="0.2">
      <c r="A87" s="24"/>
      <c r="B87" s="16" t="s">
        <v>204</v>
      </c>
      <c r="C87" s="46"/>
      <c r="D87" s="222"/>
      <c r="E87" s="190"/>
      <c r="F87" s="47"/>
    </row>
    <row r="88" spans="1:6" ht="12.75" customHeight="1" x14ac:dyDescent="0.2">
      <c r="B88" s="16" t="s">
        <v>303</v>
      </c>
      <c r="C88" s="46"/>
      <c r="D88" s="222"/>
      <c r="E88" s="190"/>
      <c r="F88" s="47"/>
    </row>
    <row r="89" spans="1:6" s="28" customFormat="1" ht="11.25" customHeight="1" x14ac:dyDescent="0.2">
      <c r="A89" s="24"/>
      <c r="B89" s="31" t="s">
        <v>278</v>
      </c>
      <c r="C89" s="46"/>
      <c r="D89" s="222"/>
      <c r="E89" s="190"/>
      <c r="F89" s="47"/>
    </row>
    <row r="90" spans="1:6" ht="10.5" customHeight="1" x14ac:dyDescent="0.2">
      <c r="B90" s="16" t="s">
        <v>22</v>
      </c>
      <c r="C90" s="46">
        <v>263142</v>
      </c>
      <c r="D90" s="222">
        <v>9707</v>
      </c>
      <c r="E90" s="190">
        <v>-2.7823240589198051E-2</v>
      </c>
      <c r="F90" s="47"/>
    </row>
    <row r="91" spans="1:6" ht="10.5" customHeight="1" x14ac:dyDescent="0.2">
      <c r="B91" s="16" t="s">
        <v>23</v>
      </c>
      <c r="C91" s="46">
        <v>1304</v>
      </c>
      <c r="D91" s="222"/>
      <c r="E91" s="190">
        <v>-0.11111111111111116</v>
      </c>
      <c r="F91" s="47"/>
    </row>
    <row r="92" spans="1:6" ht="10.5" customHeight="1" x14ac:dyDescent="0.2">
      <c r="B92" s="33" t="s">
        <v>193</v>
      </c>
      <c r="C92" s="46">
        <v>6658.5000000000009</v>
      </c>
      <c r="D92" s="222">
        <v>932.80000000000007</v>
      </c>
      <c r="E92" s="190">
        <v>-0.24959005539182821</v>
      </c>
      <c r="F92" s="47"/>
    </row>
    <row r="93" spans="1:6" ht="10.5" customHeight="1" x14ac:dyDescent="0.2">
      <c r="B93" s="33" t="s">
        <v>194</v>
      </c>
      <c r="C93" s="46">
        <v>117491</v>
      </c>
      <c r="D93" s="222">
        <v>22491</v>
      </c>
      <c r="E93" s="190">
        <v>1.5795753216212516E-2</v>
      </c>
      <c r="F93" s="47"/>
    </row>
    <row r="94" spans="1:6" ht="10.5" customHeight="1" x14ac:dyDescent="0.2">
      <c r="B94" s="33" t="s">
        <v>322</v>
      </c>
      <c r="C94" s="46">
        <v>8312</v>
      </c>
      <c r="D94" s="222">
        <v>7081</v>
      </c>
      <c r="E94" s="190">
        <v>1.8078823671205946E-3</v>
      </c>
      <c r="F94" s="47"/>
    </row>
    <row r="95" spans="1:6" ht="10.5" customHeight="1" x14ac:dyDescent="0.2">
      <c r="B95" s="33" t="s">
        <v>324</v>
      </c>
      <c r="C95" s="46"/>
      <c r="D95" s="222"/>
      <c r="E95" s="190"/>
      <c r="F95" s="47"/>
    </row>
    <row r="96" spans="1:6" ht="10.5" customHeight="1" x14ac:dyDescent="0.2">
      <c r="B96" s="33" t="s">
        <v>325</v>
      </c>
      <c r="C96" s="46">
        <v>10098</v>
      </c>
      <c r="D96" s="222">
        <v>10049</v>
      </c>
      <c r="E96" s="190">
        <v>7.4827895839568725E-3</v>
      </c>
      <c r="F96" s="47"/>
    </row>
    <row r="97" spans="2:6" ht="10.5" customHeight="1" x14ac:dyDescent="0.2">
      <c r="B97" s="33" t="s">
        <v>320</v>
      </c>
      <c r="C97" s="46">
        <v>11087</v>
      </c>
      <c r="D97" s="222">
        <v>123</v>
      </c>
      <c r="E97" s="190">
        <v>-1.5276667554845025E-2</v>
      </c>
      <c r="F97" s="47"/>
    </row>
    <row r="98" spans="2:6" ht="10.5" customHeight="1" x14ac:dyDescent="0.2">
      <c r="B98" s="33" t="s">
        <v>321</v>
      </c>
      <c r="C98" s="46">
        <v>71701</v>
      </c>
      <c r="D98" s="222">
        <v>3805</v>
      </c>
      <c r="E98" s="190">
        <v>1.7583945956685776E-2</v>
      </c>
      <c r="F98" s="47"/>
    </row>
    <row r="99" spans="2:6" ht="10.5" customHeight="1" x14ac:dyDescent="0.2">
      <c r="B99" s="33" t="s">
        <v>323</v>
      </c>
      <c r="C99" s="46">
        <v>16293</v>
      </c>
      <c r="D99" s="222">
        <v>1433</v>
      </c>
      <c r="E99" s="190">
        <v>4.2885489342635807E-2</v>
      </c>
      <c r="F99" s="47"/>
    </row>
    <row r="100" spans="2:6" ht="10.5" customHeight="1" x14ac:dyDescent="0.2">
      <c r="B100" s="16" t="s">
        <v>195</v>
      </c>
      <c r="C100" s="46">
        <v>124149.49999999999</v>
      </c>
      <c r="D100" s="222">
        <v>23423.8</v>
      </c>
      <c r="E100" s="190">
        <v>-3.1127258010963388E-3</v>
      </c>
      <c r="F100" s="47"/>
    </row>
    <row r="101" spans="2:6" ht="10.5" customHeight="1" x14ac:dyDescent="0.2">
      <c r="B101" s="16" t="s">
        <v>196</v>
      </c>
      <c r="C101" s="46"/>
      <c r="D101" s="222"/>
      <c r="E101" s="190"/>
      <c r="F101" s="47"/>
    </row>
    <row r="102" spans="2:6" ht="10.5" customHeight="1" x14ac:dyDescent="0.2">
      <c r="B102" s="16" t="s">
        <v>197</v>
      </c>
      <c r="C102" s="46"/>
      <c r="D102" s="222"/>
      <c r="E102" s="190"/>
      <c r="F102" s="47"/>
    </row>
    <row r="103" spans="2:6" ht="10.5" customHeight="1" x14ac:dyDescent="0.2">
      <c r="B103" s="16" t="s">
        <v>198</v>
      </c>
      <c r="C103" s="46"/>
      <c r="D103" s="222"/>
      <c r="E103" s="190"/>
      <c r="F103" s="47"/>
    </row>
    <row r="104" spans="2:6" ht="10.5" customHeight="1" x14ac:dyDescent="0.2">
      <c r="B104" s="16" t="s">
        <v>200</v>
      </c>
      <c r="C104" s="46">
        <v>7</v>
      </c>
      <c r="D104" s="222"/>
      <c r="E104" s="190">
        <v>0.16666666666666674</v>
      </c>
      <c r="F104" s="47"/>
    </row>
    <row r="105" spans="2:6" ht="10.5" customHeight="1" x14ac:dyDescent="0.2">
      <c r="B105" s="16" t="s">
        <v>201</v>
      </c>
      <c r="C105" s="46">
        <v>30</v>
      </c>
      <c r="D105" s="222"/>
      <c r="E105" s="190">
        <v>-0.375</v>
      </c>
      <c r="F105" s="47"/>
    </row>
    <row r="106" spans="2:6" ht="10.5" customHeight="1" x14ac:dyDescent="0.2">
      <c r="B106" s="16" t="s">
        <v>202</v>
      </c>
      <c r="C106" s="46">
        <v>165</v>
      </c>
      <c r="D106" s="222"/>
      <c r="E106" s="190">
        <v>-0.36538461538461542</v>
      </c>
      <c r="F106" s="47"/>
    </row>
    <row r="107" spans="2:6" ht="10.5" customHeight="1" x14ac:dyDescent="0.2">
      <c r="B107" s="16" t="s">
        <v>203</v>
      </c>
      <c r="C107" s="46">
        <v>150</v>
      </c>
      <c r="D107" s="222"/>
      <c r="E107" s="190">
        <v>-6.25E-2</v>
      </c>
      <c r="F107" s="47"/>
    </row>
    <row r="108" spans="2:6" ht="10.5" customHeight="1" x14ac:dyDescent="0.2">
      <c r="B108" s="16" t="s">
        <v>204</v>
      </c>
      <c r="C108" s="46">
        <v>90</v>
      </c>
      <c r="D108" s="222"/>
      <c r="E108" s="190"/>
      <c r="F108" s="47"/>
    </row>
    <row r="109" spans="2:6" ht="10.5" customHeight="1" x14ac:dyDescent="0.2">
      <c r="B109" s="21" t="s">
        <v>303</v>
      </c>
      <c r="C109" s="399"/>
      <c r="D109" s="342"/>
      <c r="E109" s="347"/>
      <c r="F109" s="47"/>
    </row>
    <row r="110" spans="2:6" ht="9.75" customHeight="1" x14ac:dyDescent="0.2">
      <c r="B110" s="43"/>
      <c r="C110" s="49"/>
      <c r="D110" s="350"/>
      <c r="E110" s="350"/>
      <c r="F110" s="47"/>
    </row>
    <row r="111" spans="2:6" ht="15" customHeight="1" x14ac:dyDescent="0.25">
      <c r="B111" s="7" t="s">
        <v>288</v>
      </c>
      <c r="C111" s="8"/>
      <c r="D111" s="349"/>
      <c r="E111" s="349"/>
      <c r="F111" s="8"/>
    </row>
    <row r="112" spans="2:6" ht="9.75" customHeight="1" x14ac:dyDescent="0.2">
      <c r="B112" s="9" t="str">
        <f>B3</f>
        <v>PERIODE DU 1.1 AU 31.1.2024</v>
      </c>
      <c r="D112" s="350"/>
      <c r="E112" s="350"/>
    </row>
    <row r="113" spans="1:6" ht="14.25" customHeight="1" x14ac:dyDescent="0.2">
      <c r="B113" s="12" t="s">
        <v>175</v>
      </c>
      <c r="C113" s="13"/>
      <c r="D113" s="353"/>
      <c r="E113" s="351"/>
      <c r="F113" s="15"/>
    </row>
    <row r="114" spans="1:6" ht="12" customHeight="1" x14ac:dyDescent="0.2">
      <c r="B114" s="16" t="s">
        <v>4</v>
      </c>
      <c r="C114" s="18" t="s">
        <v>6</v>
      </c>
      <c r="D114" s="219" t="s">
        <v>3</v>
      </c>
      <c r="E114" s="19" t="str">
        <f>CUMUL_Maladie_mnt!$H$5</f>
        <v>PCAP</v>
      </c>
      <c r="F114" s="20"/>
    </row>
    <row r="115" spans="1:6" ht="9.75" customHeight="1" x14ac:dyDescent="0.2">
      <c r="B115" s="21"/>
      <c r="C115" s="45"/>
      <c r="D115" s="220" t="s">
        <v>87</v>
      </c>
      <c r="E115" s="22" t="str">
        <f>CUMUL_Maladie_mnt!$H$6</f>
        <v>en %</v>
      </c>
      <c r="F115" s="23"/>
    </row>
    <row r="116" spans="1:6" s="28" customFormat="1" ht="18" customHeight="1" x14ac:dyDescent="0.2">
      <c r="A116" s="24"/>
      <c r="B116" s="52" t="s">
        <v>163</v>
      </c>
      <c r="C116" s="238"/>
      <c r="D116" s="222"/>
      <c r="E116" s="239"/>
      <c r="F116" s="27"/>
    </row>
    <row r="117" spans="1:6" ht="6.75" customHeight="1" x14ac:dyDescent="0.2">
      <c r="B117" s="16"/>
      <c r="C117" s="238"/>
      <c r="D117" s="222"/>
      <c r="E117" s="239"/>
      <c r="F117" s="20"/>
    </row>
    <row r="118" spans="1:6" s="28" customFormat="1" ht="15" customHeight="1" x14ac:dyDescent="0.2">
      <c r="A118" s="54"/>
      <c r="B118" s="31" t="s">
        <v>124</v>
      </c>
      <c r="C118" s="238"/>
      <c r="D118" s="222"/>
      <c r="E118" s="239"/>
      <c r="F118" s="27"/>
    </row>
    <row r="119" spans="1:6" ht="10.5" customHeight="1" x14ac:dyDescent="0.2">
      <c r="A119" s="2"/>
      <c r="B119" s="37" t="s">
        <v>205</v>
      </c>
      <c r="C119" s="238">
        <v>296603.23</v>
      </c>
      <c r="D119" s="222">
        <v>442.4</v>
      </c>
      <c r="E119" s="239">
        <v>5.9306102772429758E-2</v>
      </c>
      <c r="F119" s="20"/>
    </row>
    <row r="120" spans="1:6" ht="10.5" customHeight="1" x14ac:dyDescent="0.2">
      <c r="A120" s="2"/>
      <c r="B120" s="37" t="s">
        <v>206</v>
      </c>
      <c r="C120" s="238">
        <v>6238</v>
      </c>
      <c r="D120" s="222"/>
      <c r="E120" s="239"/>
      <c r="F120" s="20"/>
    </row>
    <row r="121" spans="1:6" ht="10.5" customHeight="1" x14ac:dyDescent="0.2">
      <c r="A121" s="2"/>
      <c r="B121" s="37" t="s">
        <v>226</v>
      </c>
      <c r="C121" s="238">
        <v>4277.0999999999985</v>
      </c>
      <c r="D121" s="222"/>
      <c r="E121" s="239"/>
      <c r="F121" s="20"/>
    </row>
    <row r="122" spans="1:6" ht="10.5" hidden="1" customHeight="1" x14ac:dyDescent="0.2">
      <c r="A122" s="2"/>
      <c r="B122" s="37"/>
      <c r="C122" s="238"/>
      <c r="D122" s="222"/>
      <c r="E122" s="239"/>
      <c r="F122" s="20"/>
    </row>
    <row r="123" spans="1:6" ht="10.5" hidden="1" customHeight="1" x14ac:dyDescent="0.2">
      <c r="A123" s="2"/>
      <c r="B123" s="37"/>
      <c r="C123" s="238"/>
      <c r="D123" s="222"/>
      <c r="E123" s="239"/>
      <c r="F123" s="20"/>
    </row>
    <row r="124" spans="1:6" ht="10.5" hidden="1" customHeight="1" x14ac:dyDescent="0.2">
      <c r="A124" s="2"/>
      <c r="B124" s="37"/>
      <c r="C124" s="238"/>
      <c r="D124" s="222"/>
      <c r="E124" s="239"/>
      <c r="F124" s="20"/>
    </row>
    <row r="125" spans="1:6" ht="10.5" hidden="1" customHeight="1" x14ac:dyDescent="0.2">
      <c r="A125" s="2"/>
      <c r="B125" s="37"/>
      <c r="C125" s="238"/>
      <c r="D125" s="222"/>
      <c r="E125" s="239"/>
      <c r="F125" s="20"/>
    </row>
    <row r="126" spans="1:6" s="28" customFormat="1" ht="10.5" customHeight="1" x14ac:dyDescent="0.2">
      <c r="A126" s="54"/>
      <c r="B126" s="35" t="s">
        <v>227</v>
      </c>
      <c r="C126" s="238">
        <v>307127.33</v>
      </c>
      <c r="D126" s="222">
        <v>442.4</v>
      </c>
      <c r="E126" s="239">
        <v>-3.4752937239362902E-3</v>
      </c>
      <c r="F126" s="27"/>
    </row>
    <row r="127" spans="1:6" ht="7.5" customHeight="1" x14ac:dyDescent="0.2">
      <c r="A127" s="2"/>
      <c r="B127" s="35"/>
      <c r="C127" s="238"/>
      <c r="D127" s="222"/>
      <c r="E127" s="239"/>
      <c r="F127" s="20"/>
    </row>
    <row r="128" spans="1:6" s="28" customFormat="1" ht="15.75" customHeight="1" x14ac:dyDescent="0.2">
      <c r="A128" s="54"/>
      <c r="B128" s="31" t="s">
        <v>132</v>
      </c>
      <c r="C128" s="238"/>
      <c r="D128" s="222"/>
      <c r="E128" s="239"/>
      <c r="F128" s="27"/>
    </row>
    <row r="129" spans="1:6" ht="10.5" customHeight="1" x14ac:dyDescent="0.2">
      <c r="A129" s="2"/>
      <c r="B129" s="37" t="s">
        <v>207</v>
      </c>
      <c r="C129" s="238">
        <v>324535.41000000143</v>
      </c>
      <c r="D129" s="222">
        <v>156.9</v>
      </c>
      <c r="E129" s="239">
        <v>-7.1650439723647819E-2</v>
      </c>
      <c r="F129" s="20"/>
    </row>
    <row r="130" spans="1:6" ht="10.5" customHeight="1" x14ac:dyDescent="0.2">
      <c r="A130" s="2"/>
      <c r="B130" s="37" t="s">
        <v>208</v>
      </c>
      <c r="C130" s="238">
        <v>24517.4</v>
      </c>
      <c r="D130" s="222">
        <v>13935.500000000007</v>
      </c>
      <c r="E130" s="239">
        <v>0.24676262468312782</v>
      </c>
      <c r="F130" s="20"/>
    </row>
    <row r="131" spans="1:6" ht="10.5" customHeight="1" x14ac:dyDescent="0.2">
      <c r="A131" s="2"/>
      <c r="B131" s="37" t="s">
        <v>209</v>
      </c>
      <c r="C131" s="238">
        <v>5479373.4900000263</v>
      </c>
      <c r="D131" s="222">
        <v>12747.200000000013</v>
      </c>
      <c r="E131" s="239">
        <v>-2.0992623658123932E-2</v>
      </c>
      <c r="F131" s="20"/>
    </row>
    <row r="132" spans="1:6" ht="10.5" hidden="1" customHeight="1" x14ac:dyDescent="0.2">
      <c r="A132" s="2"/>
      <c r="B132" s="37"/>
      <c r="C132" s="238"/>
      <c r="D132" s="222"/>
      <c r="E132" s="239"/>
      <c r="F132" s="20"/>
    </row>
    <row r="133" spans="1:6" ht="10.5" hidden="1" customHeight="1" x14ac:dyDescent="0.2">
      <c r="A133" s="2"/>
      <c r="B133" s="37"/>
      <c r="C133" s="238"/>
      <c r="D133" s="222"/>
      <c r="E133" s="239"/>
      <c r="F133" s="20"/>
    </row>
    <row r="134" spans="1:6" ht="10.5" hidden="1" customHeight="1" x14ac:dyDescent="0.2">
      <c r="A134" s="2"/>
      <c r="B134" s="37"/>
      <c r="C134" s="238"/>
      <c r="D134" s="222"/>
      <c r="E134" s="239"/>
      <c r="F134" s="20"/>
    </row>
    <row r="135" spans="1:6" ht="10.5" customHeight="1" x14ac:dyDescent="0.2">
      <c r="A135" s="2"/>
      <c r="B135" s="35" t="s">
        <v>228</v>
      </c>
      <c r="C135" s="238">
        <v>5828426.3000000268</v>
      </c>
      <c r="D135" s="222">
        <v>26839.60000000002</v>
      </c>
      <c r="E135" s="239">
        <v>-2.307836216584791E-2</v>
      </c>
      <c r="F135" s="20"/>
    </row>
    <row r="136" spans="1:6" ht="6.75" customHeight="1" x14ac:dyDescent="0.2">
      <c r="A136" s="2"/>
      <c r="B136" s="35"/>
      <c r="C136" s="238"/>
      <c r="D136" s="222"/>
      <c r="E136" s="239"/>
      <c r="F136" s="20"/>
    </row>
    <row r="137" spans="1:6" s="28" customFormat="1" ht="16.5" customHeight="1" x14ac:dyDescent="0.2">
      <c r="A137" s="54"/>
      <c r="B137" s="31" t="s">
        <v>136</v>
      </c>
      <c r="C137" s="238"/>
      <c r="D137" s="222"/>
      <c r="E137" s="239"/>
      <c r="F137" s="27"/>
    </row>
    <row r="138" spans="1:6" ht="10.5" customHeight="1" x14ac:dyDescent="0.2">
      <c r="A138" s="2"/>
      <c r="B138" s="37" t="s">
        <v>210</v>
      </c>
      <c r="C138" s="238">
        <v>19792.800000000007</v>
      </c>
      <c r="D138" s="222">
        <v>40</v>
      </c>
      <c r="E138" s="239">
        <v>-0.10196414716811619</v>
      </c>
      <c r="F138" s="20"/>
    </row>
    <row r="139" spans="1:6" ht="10.5" hidden="1" customHeight="1" x14ac:dyDescent="0.2">
      <c r="A139" s="2"/>
      <c r="B139" s="37"/>
      <c r="C139" s="238"/>
      <c r="D139" s="222"/>
      <c r="E139" s="239"/>
      <c r="F139" s="20"/>
    </row>
    <row r="140" spans="1:6" ht="10.5" hidden="1" customHeight="1" x14ac:dyDescent="0.2">
      <c r="A140" s="2"/>
      <c r="B140" s="37"/>
      <c r="C140" s="238"/>
      <c r="D140" s="222"/>
      <c r="E140" s="239"/>
      <c r="F140" s="20"/>
    </row>
    <row r="141" spans="1:6" s="28" customFormat="1" ht="10.5" customHeight="1" x14ac:dyDescent="0.2">
      <c r="A141" s="54"/>
      <c r="B141" s="35" t="s">
        <v>229</v>
      </c>
      <c r="C141" s="238">
        <v>19792.800000000007</v>
      </c>
      <c r="D141" s="222">
        <v>40</v>
      </c>
      <c r="E141" s="239">
        <v>-0.10196414716811619</v>
      </c>
      <c r="F141" s="27"/>
    </row>
    <row r="142" spans="1:6" ht="7.5" customHeight="1" x14ac:dyDescent="0.2">
      <c r="A142" s="2"/>
      <c r="B142" s="35"/>
      <c r="C142" s="238"/>
      <c r="D142" s="222"/>
      <c r="E142" s="239"/>
      <c r="F142" s="20"/>
    </row>
    <row r="143" spans="1:6" s="28" customFormat="1" ht="16.5" customHeight="1" x14ac:dyDescent="0.2">
      <c r="A143" s="54"/>
      <c r="B143" s="31" t="s">
        <v>141</v>
      </c>
      <c r="C143" s="238"/>
      <c r="D143" s="222"/>
      <c r="E143" s="239"/>
      <c r="F143" s="27"/>
    </row>
    <row r="144" spans="1:6" ht="10.5" customHeight="1" x14ac:dyDescent="0.2">
      <c r="A144" s="2"/>
      <c r="B144" s="37" t="s">
        <v>211</v>
      </c>
      <c r="C144" s="238">
        <v>2892.0000000000014</v>
      </c>
      <c r="D144" s="222"/>
      <c r="E144" s="239">
        <v>0.33456391324411694</v>
      </c>
      <c r="F144" s="20"/>
    </row>
    <row r="145" spans="1:6" ht="10.5" hidden="1" customHeight="1" x14ac:dyDescent="0.2">
      <c r="A145" s="2"/>
      <c r="B145" s="37"/>
      <c r="C145" s="238"/>
      <c r="D145" s="222"/>
      <c r="E145" s="239"/>
      <c r="F145" s="20"/>
    </row>
    <row r="146" spans="1:6" ht="10.5" hidden="1" customHeight="1" x14ac:dyDescent="0.2">
      <c r="A146" s="2"/>
      <c r="B146" s="37"/>
      <c r="C146" s="238"/>
      <c r="D146" s="222"/>
      <c r="E146" s="239"/>
      <c r="F146" s="20"/>
    </row>
    <row r="147" spans="1:6" s="57" customFormat="1" ht="10.5" customHeight="1" x14ac:dyDescent="0.2">
      <c r="A147" s="6"/>
      <c r="B147" s="35" t="s">
        <v>230</v>
      </c>
      <c r="C147" s="55">
        <v>2892.0000000000014</v>
      </c>
      <c r="D147" s="222"/>
      <c r="E147" s="182">
        <v>0.33456391324411694</v>
      </c>
      <c r="F147" s="56"/>
    </row>
    <row r="148" spans="1:6" s="57" customFormat="1" ht="6.75" customHeight="1" x14ac:dyDescent="0.2">
      <c r="A148" s="6"/>
      <c r="B148" s="35"/>
      <c r="C148" s="55"/>
      <c r="D148" s="222"/>
      <c r="E148" s="182"/>
      <c r="F148" s="56"/>
    </row>
    <row r="149" spans="1:6" s="60" customFormat="1" ht="14.25" customHeight="1" x14ac:dyDescent="0.2">
      <c r="A149" s="24"/>
      <c r="B149" s="31" t="s">
        <v>139</v>
      </c>
      <c r="C149" s="55"/>
      <c r="D149" s="222"/>
      <c r="E149" s="182"/>
      <c r="F149" s="59"/>
    </row>
    <row r="150" spans="1:6" s="57" customFormat="1" ht="10.5" customHeight="1" x14ac:dyDescent="0.2">
      <c r="A150" s="6"/>
      <c r="B150" s="37" t="s">
        <v>212</v>
      </c>
      <c r="C150" s="55">
        <v>18</v>
      </c>
      <c r="D150" s="222"/>
      <c r="E150" s="182"/>
      <c r="F150" s="56"/>
    </row>
    <row r="151" spans="1:6" s="57" customFormat="1" ht="10.5" hidden="1" customHeight="1" x14ac:dyDescent="0.2">
      <c r="A151" s="6"/>
      <c r="B151" s="37"/>
      <c r="C151" s="55"/>
      <c r="D151" s="222"/>
      <c r="E151" s="182"/>
      <c r="F151" s="56"/>
    </row>
    <row r="152" spans="1:6" s="60" customFormat="1" ht="10.5" customHeight="1" x14ac:dyDescent="0.2">
      <c r="A152" s="24"/>
      <c r="B152" s="35" t="s">
        <v>231</v>
      </c>
      <c r="C152" s="55">
        <v>18</v>
      </c>
      <c r="D152" s="222"/>
      <c r="E152" s="182"/>
      <c r="F152" s="59"/>
    </row>
    <row r="153" spans="1:6" s="57" customFormat="1" ht="8.25" customHeight="1" x14ac:dyDescent="0.2">
      <c r="A153" s="6"/>
      <c r="B153" s="35"/>
      <c r="C153" s="55"/>
      <c r="D153" s="222"/>
      <c r="E153" s="182"/>
      <c r="F153" s="56"/>
    </row>
    <row r="154" spans="1:6" s="60" customFormat="1" ht="17.25" customHeight="1" x14ac:dyDescent="0.2">
      <c r="A154" s="24"/>
      <c r="B154" s="31" t="s">
        <v>122</v>
      </c>
      <c r="C154" s="55"/>
      <c r="D154" s="222"/>
      <c r="E154" s="182"/>
      <c r="F154" s="59"/>
    </row>
    <row r="155" spans="1:6" s="57" customFormat="1" ht="10.5" customHeight="1" x14ac:dyDescent="0.2">
      <c r="A155" s="6"/>
      <c r="B155" s="37" t="s">
        <v>213</v>
      </c>
      <c r="C155" s="55">
        <v>6</v>
      </c>
      <c r="D155" s="222"/>
      <c r="E155" s="182">
        <v>-0.625</v>
      </c>
      <c r="F155" s="56"/>
    </row>
    <row r="156" spans="1:6" s="57" customFormat="1" ht="10.5" hidden="1" customHeight="1" x14ac:dyDescent="0.2">
      <c r="A156" s="6"/>
      <c r="B156" s="37"/>
      <c r="C156" s="55"/>
      <c r="D156" s="222"/>
      <c r="E156" s="182"/>
      <c r="F156" s="56"/>
    </row>
    <row r="157" spans="1:6" s="57" customFormat="1" ht="10.5" customHeight="1" x14ac:dyDescent="0.2">
      <c r="A157" s="6"/>
      <c r="B157" s="35" t="s">
        <v>232</v>
      </c>
      <c r="C157" s="55">
        <v>6</v>
      </c>
      <c r="D157" s="222"/>
      <c r="E157" s="182">
        <v>-0.625</v>
      </c>
      <c r="F157" s="56"/>
    </row>
    <row r="158" spans="1:6" s="57" customFormat="1" ht="6.75" customHeight="1" x14ac:dyDescent="0.2">
      <c r="A158" s="6"/>
      <c r="B158" s="35"/>
      <c r="C158" s="55"/>
      <c r="D158" s="222"/>
      <c r="E158" s="182"/>
      <c r="F158" s="56"/>
    </row>
    <row r="159" spans="1:6" s="60" customFormat="1" ht="14.25" customHeight="1" x14ac:dyDescent="0.2">
      <c r="A159" s="24"/>
      <c r="B159" s="31" t="s">
        <v>244</v>
      </c>
      <c r="C159" s="55"/>
      <c r="D159" s="222"/>
      <c r="E159" s="182"/>
      <c r="F159" s="59"/>
    </row>
    <row r="160" spans="1:6" s="60" customFormat="1" ht="15" customHeight="1" x14ac:dyDescent="0.2">
      <c r="A160" s="24"/>
      <c r="B160" s="37" t="s">
        <v>213</v>
      </c>
      <c r="C160" s="55"/>
      <c r="D160" s="222"/>
      <c r="E160" s="182"/>
      <c r="F160" s="59"/>
    </row>
    <row r="161" spans="1:6" s="57" customFormat="1" ht="10.5" customHeight="1" x14ac:dyDescent="0.2">
      <c r="A161" s="6"/>
      <c r="B161" s="37" t="s">
        <v>205</v>
      </c>
      <c r="C161" s="55">
        <v>4739.3000000000011</v>
      </c>
      <c r="D161" s="222"/>
      <c r="E161" s="182">
        <v>-0.20879139224868315</v>
      </c>
      <c r="F161" s="56"/>
    </row>
    <row r="162" spans="1:6" s="57" customFormat="1" ht="10.5" customHeight="1" x14ac:dyDescent="0.2">
      <c r="A162" s="6"/>
      <c r="B162" s="37" t="s">
        <v>206</v>
      </c>
      <c r="C162" s="55">
        <v>69</v>
      </c>
      <c r="D162" s="222"/>
      <c r="E162" s="182"/>
      <c r="F162" s="56"/>
    </row>
    <row r="163" spans="1:6" s="57" customFormat="1" ht="10.5" customHeight="1" x14ac:dyDescent="0.2">
      <c r="A163" s="6"/>
      <c r="B163" s="37" t="s">
        <v>226</v>
      </c>
      <c r="C163" s="55">
        <v>101</v>
      </c>
      <c r="D163" s="222"/>
      <c r="E163" s="182"/>
      <c r="F163" s="56"/>
    </row>
    <row r="164" spans="1:6" s="57" customFormat="1" ht="10.5" customHeight="1" x14ac:dyDescent="0.2">
      <c r="A164" s="6"/>
      <c r="B164" s="37" t="s">
        <v>207</v>
      </c>
      <c r="C164" s="55">
        <v>1357.9500000000003</v>
      </c>
      <c r="D164" s="222"/>
      <c r="E164" s="182">
        <v>-0.21639401021379723</v>
      </c>
      <c r="F164" s="56"/>
    </row>
    <row r="165" spans="1:6" s="57" customFormat="1" ht="10.5" customHeight="1" x14ac:dyDescent="0.2">
      <c r="A165" s="6"/>
      <c r="B165" s="37" t="s">
        <v>208</v>
      </c>
      <c r="C165" s="55">
        <v>152.1</v>
      </c>
      <c r="D165" s="222"/>
      <c r="E165" s="182">
        <v>8.5653104925053514E-2</v>
      </c>
      <c r="F165" s="56"/>
    </row>
    <row r="166" spans="1:6" s="57" customFormat="1" ht="10.5" customHeight="1" x14ac:dyDescent="0.2">
      <c r="A166" s="6"/>
      <c r="B166" s="37" t="s">
        <v>209</v>
      </c>
      <c r="C166" s="55">
        <v>10843.49</v>
      </c>
      <c r="D166" s="222"/>
      <c r="E166" s="182">
        <v>1.4812998527871546E-2</v>
      </c>
      <c r="F166" s="56"/>
    </row>
    <row r="167" spans="1:6" s="57" customFormat="1" ht="10.5" customHeight="1" x14ac:dyDescent="0.2">
      <c r="A167" s="6"/>
      <c r="B167" s="37" t="s">
        <v>210</v>
      </c>
      <c r="C167" s="55">
        <v>113.1</v>
      </c>
      <c r="D167" s="222"/>
      <c r="E167" s="182"/>
      <c r="F167" s="56"/>
    </row>
    <row r="168" spans="1:6" s="57" customFormat="1" ht="10.5" customHeight="1" x14ac:dyDescent="0.2">
      <c r="A168" s="6"/>
      <c r="B168" s="37" t="s">
        <v>211</v>
      </c>
      <c r="C168" s="55">
        <v>375.75</v>
      </c>
      <c r="D168" s="222"/>
      <c r="E168" s="182"/>
      <c r="F168" s="56"/>
    </row>
    <row r="169" spans="1:6" s="57" customFormat="1" ht="10.5" customHeight="1" x14ac:dyDescent="0.2">
      <c r="A169" s="6"/>
      <c r="B169" s="37" t="s">
        <v>212</v>
      </c>
      <c r="C169" s="55"/>
      <c r="D169" s="222"/>
      <c r="E169" s="182"/>
      <c r="F169" s="56"/>
    </row>
    <row r="170" spans="1:6" s="57" customFormat="1" ht="10.5" customHeight="1" x14ac:dyDescent="0.2">
      <c r="A170" s="6"/>
      <c r="B170" s="35" t="s">
        <v>234</v>
      </c>
      <c r="C170" s="55">
        <v>17755.690000000002</v>
      </c>
      <c r="D170" s="222"/>
      <c r="E170" s="182">
        <v>-0.16758015978276819</v>
      </c>
      <c r="F170" s="56"/>
    </row>
    <row r="171" spans="1:6" s="60" customFormat="1" ht="10.5" customHeight="1" x14ac:dyDescent="0.15">
      <c r="A171" s="24"/>
      <c r="B171" s="264"/>
      <c r="C171" s="55"/>
      <c r="D171" s="222"/>
      <c r="E171" s="182"/>
      <c r="F171" s="59"/>
    </row>
    <row r="172" spans="1:6" s="57" customFormat="1" ht="12.75" customHeight="1" x14ac:dyDescent="0.2">
      <c r="A172" s="6"/>
      <c r="B172" s="35" t="s">
        <v>233</v>
      </c>
      <c r="C172" s="55">
        <v>6176616.1200000271</v>
      </c>
      <c r="D172" s="222">
        <v>27322.000000000022</v>
      </c>
      <c r="E172" s="182">
        <v>-2.2847295979156246E-2</v>
      </c>
      <c r="F172" s="56"/>
    </row>
    <row r="173" spans="1:6" s="57" customFormat="1" ht="12.75" hidden="1" customHeight="1" x14ac:dyDescent="0.2">
      <c r="A173" s="6"/>
      <c r="B173" s="35"/>
      <c r="C173" s="55"/>
      <c r="D173" s="222"/>
      <c r="E173" s="182"/>
      <c r="F173" s="56"/>
    </row>
    <row r="174" spans="1:6" s="57" customFormat="1" ht="12.75" hidden="1" customHeight="1" x14ac:dyDescent="0.2">
      <c r="A174" s="6"/>
      <c r="B174" s="35"/>
      <c r="C174" s="55"/>
      <c r="D174" s="222"/>
      <c r="E174" s="182"/>
      <c r="F174" s="56"/>
    </row>
    <row r="175" spans="1:6" s="60" customFormat="1" ht="13.5" customHeight="1" x14ac:dyDescent="0.2">
      <c r="A175" s="24"/>
      <c r="B175" s="31" t="s">
        <v>145</v>
      </c>
      <c r="C175" s="55"/>
      <c r="D175" s="222"/>
      <c r="E175" s="182"/>
      <c r="F175" s="59"/>
    </row>
    <row r="176" spans="1:6" s="60" customFormat="1" ht="10.5" customHeight="1" x14ac:dyDescent="0.2">
      <c r="A176" s="24"/>
      <c r="B176" s="37" t="s">
        <v>205</v>
      </c>
      <c r="C176" s="55">
        <v>405.8</v>
      </c>
      <c r="D176" s="222">
        <v>153</v>
      </c>
      <c r="E176" s="182">
        <v>0.44825124910777991</v>
      </c>
      <c r="F176" s="59"/>
    </row>
    <row r="177" spans="1:6" s="60" customFormat="1" ht="10.5" customHeight="1" x14ac:dyDescent="0.2">
      <c r="A177" s="24"/>
      <c r="B177" s="37" t="s">
        <v>214</v>
      </c>
      <c r="C177" s="55">
        <v>674786</v>
      </c>
      <c r="D177" s="222">
        <v>216539</v>
      </c>
      <c r="E177" s="182">
        <v>-4.4083835643606406E-2</v>
      </c>
      <c r="F177" s="59"/>
    </row>
    <row r="178" spans="1:6" s="60" customFormat="1" ht="10.5" customHeight="1" x14ac:dyDescent="0.2">
      <c r="A178" s="24"/>
      <c r="B178" s="37" t="s">
        <v>215</v>
      </c>
      <c r="C178" s="55">
        <v>26</v>
      </c>
      <c r="D178" s="222">
        <v>4</v>
      </c>
      <c r="E178" s="182">
        <v>-0.83544303797468356</v>
      </c>
      <c r="F178" s="59"/>
    </row>
    <row r="179" spans="1:6" s="60" customFormat="1" ht="10.5" customHeight="1" x14ac:dyDescent="0.2">
      <c r="A179" s="24"/>
      <c r="B179" s="37" t="s">
        <v>216</v>
      </c>
      <c r="C179" s="55">
        <v>184.5</v>
      </c>
      <c r="D179" s="222">
        <v>42</v>
      </c>
      <c r="E179" s="182">
        <v>-0.1151079136690647</v>
      </c>
      <c r="F179" s="59"/>
    </row>
    <row r="180" spans="1:6" s="60" customFormat="1" ht="10.5" customHeight="1" x14ac:dyDescent="0.2">
      <c r="A180" s="24"/>
      <c r="B180" s="37" t="s">
        <v>217</v>
      </c>
      <c r="C180" s="55">
        <v>1327.6999999999998</v>
      </c>
      <c r="D180" s="222">
        <v>292.5</v>
      </c>
      <c r="E180" s="182">
        <v>-3.2782108253806341E-2</v>
      </c>
      <c r="F180" s="59"/>
    </row>
    <row r="181" spans="1:6" s="60" customFormat="1" ht="10.5" hidden="1" customHeight="1" x14ac:dyDescent="0.2">
      <c r="A181" s="24"/>
      <c r="B181" s="37"/>
      <c r="C181" s="55"/>
      <c r="D181" s="222"/>
      <c r="E181" s="182"/>
      <c r="F181" s="59"/>
    </row>
    <row r="182" spans="1:6" s="60" customFormat="1" ht="10.5" hidden="1" customHeight="1" x14ac:dyDescent="0.2">
      <c r="A182" s="24"/>
      <c r="B182" s="37"/>
      <c r="C182" s="55"/>
      <c r="D182" s="222"/>
      <c r="E182" s="182"/>
      <c r="F182" s="59"/>
    </row>
    <row r="183" spans="1:6" s="60" customFormat="1" ht="10.5" hidden="1" customHeight="1" x14ac:dyDescent="0.2">
      <c r="A183" s="24"/>
      <c r="B183" s="37"/>
      <c r="C183" s="55"/>
      <c r="D183" s="222"/>
      <c r="E183" s="182"/>
      <c r="F183" s="59"/>
    </row>
    <row r="184" spans="1:6" s="60" customFormat="1" ht="10.5" hidden="1" customHeight="1" x14ac:dyDescent="0.2">
      <c r="A184" s="24"/>
      <c r="B184" s="37"/>
      <c r="C184" s="55"/>
      <c r="D184" s="222"/>
      <c r="E184" s="182"/>
      <c r="F184" s="59"/>
    </row>
    <row r="185" spans="1:6" s="60" customFormat="1" ht="10.5" hidden="1" customHeight="1" x14ac:dyDescent="0.2">
      <c r="A185" s="24"/>
      <c r="B185" s="37"/>
      <c r="C185" s="55"/>
      <c r="D185" s="222"/>
      <c r="E185" s="182"/>
      <c r="F185" s="59"/>
    </row>
    <row r="186" spans="1:6" ht="11.25" customHeight="1" x14ac:dyDescent="0.2">
      <c r="A186" s="2"/>
      <c r="B186" s="41" t="s">
        <v>235</v>
      </c>
      <c r="C186" s="166">
        <v>676730</v>
      </c>
      <c r="D186" s="342">
        <v>217030.5</v>
      </c>
      <c r="E186" s="194">
        <v>-4.4064592207868514E-2</v>
      </c>
      <c r="F186" s="69"/>
    </row>
    <row r="187" spans="1:6" s="28" customFormat="1" ht="16.5" customHeight="1" x14ac:dyDescent="0.2">
      <c r="A187" s="54"/>
      <c r="B187" s="81" t="s">
        <v>164</v>
      </c>
      <c r="C187" s="55"/>
      <c r="D187" s="222"/>
      <c r="E187" s="185"/>
      <c r="F187" s="70"/>
    </row>
    <row r="188" spans="1:6" s="28" customFormat="1" ht="8.25" customHeight="1" x14ac:dyDescent="0.2">
      <c r="A188" s="54"/>
      <c r="B188" s="81"/>
      <c r="C188" s="55"/>
      <c r="D188" s="222"/>
      <c r="E188" s="185"/>
      <c r="F188" s="70"/>
    </row>
    <row r="189" spans="1:6" ht="10.5" customHeight="1" x14ac:dyDescent="0.2">
      <c r="A189" s="2"/>
      <c r="B189" s="82" t="s">
        <v>78</v>
      </c>
      <c r="C189" s="55">
        <v>1687277.4285714286</v>
      </c>
      <c r="D189" s="222"/>
      <c r="E189" s="185">
        <v>3.7249748974253816E-2</v>
      </c>
      <c r="F189" s="69"/>
    </row>
    <row r="190" spans="1:6" ht="10.5" customHeight="1" x14ac:dyDescent="0.2">
      <c r="A190" s="2"/>
      <c r="B190" s="82" t="s">
        <v>76</v>
      </c>
      <c r="C190" s="55">
        <v>5597321.5</v>
      </c>
      <c r="D190" s="222"/>
      <c r="E190" s="185">
        <v>0.1019852306053568</v>
      </c>
      <c r="F190" s="69"/>
    </row>
    <row r="191" spans="1:6" ht="10.5" customHeight="1" x14ac:dyDescent="0.2">
      <c r="A191" s="2"/>
      <c r="B191" s="82" t="s">
        <v>77</v>
      </c>
      <c r="C191" s="55"/>
      <c r="D191" s="222"/>
      <c r="E191" s="185"/>
      <c r="F191" s="69"/>
    </row>
    <row r="192" spans="1:6" s="28" customFormat="1" ht="16.5" customHeight="1" x14ac:dyDescent="0.2">
      <c r="A192" s="54"/>
      <c r="B192" s="161" t="s">
        <v>165</v>
      </c>
      <c r="C192" s="400">
        <v>7284598.9285714291</v>
      </c>
      <c r="D192" s="227"/>
      <c r="E192" s="355">
        <v>8.6278669009270059E-2</v>
      </c>
      <c r="F192" s="70"/>
    </row>
    <row r="193" spans="1:6" ht="10.5" customHeight="1" x14ac:dyDescent="0.2">
      <c r="A193" s="2"/>
      <c r="B193" s="84"/>
      <c r="C193" s="166"/>
      <c r="D193" s="342"/>
      <c r="E193" s="352"/>
      <c r="F193" s="69"/>
    </row>
    <row r="194" spans="1:6" x14ac:dyDescent="0.2">
      <c r="D194" s="350"/>
    </row>
    <row r="195" spans="1:6" x14ac:dyDescent="0.2">
      <c r="D195" s="350"/>
    </row>
    <row r="196" spans="1:6" x14ac:dyDescent="0.2">
      <c r="D196" s="350"/>
    </row>
    <row r="197" spans="1:6" x14ac:dyDescent="0.2">
      <c r="D197" s="350"/>
    </row>
    <row r="198" spans="1:6" x14ac:dyDescent="0.2">
      <c r="D198" s="350"/>
    </row>
    <row r="199" spans="1:6" x14ac:dyDescent="0.2">
      <c r="D199" s="350"/>
    </row>
    <row r="200" spans="1:6" x14ac:dyDescent="0.2">
      <c r="D200" s="350"/>
    </row>
    <row r="201" spans="1:6" x14ac:dyDescent="0.2">
      <c r="D201" s="350"/>
    </row>
    <row r="202" spans="1:6" x14ac:dyDescent="0.2">
      <c r="D202" s="350"/>
    </row>
    <row r="203" spans="1:6" x14ac:dyDescent="0.2">
      <c r="D203" s="350"/>
    </row>
    <row r="204" spans="1:6" x14ac:dyDescent="0.2">
      <c r="D204" s="350"/>
    </row>
    <row r="205" spans="1:6" x14ac:dyDescent="0.2">
      <c r="D205" s="350"/>
    </row>
    <row r="206" spans="1:6" x14ac:dyDescent="0.2">
      <c r="D206" s="350"/>
    </row>
    <row r="207" spans="1:6" x14ac:dyDescent="0.2">
      <c r="D207" s="350"/>
    </row>
    <row r="208" spans="1:6" x14ac:dyDescent="0.2">
      <c r="D208" s="350"/>
    </row>
    <row r="209" spans="4:4" x14ac:dyDescent="0.2">
      <c r="D209" s="350"/>
    </row>
    <row r="210" spans="4:4" x14ac:dyDescent="0.2">
      <c r="D210" s="350"/>
    </row>
    <row r="211" spans="4:4" x14ac:dyDescent="0.2">
      <c r="D211" s="350"/>
    </row>
    <row r="212" spans="4:4" x14ac:dyDescent="0.2">
      <c r="D212" s="350"/>
    </row>
    <row r="213" spans="4:4" x14ac:dyDescent="0.2">
      <c r="D213" s="350"/>
    </row>
    <row r="214" spans="4:4" x14ac:dyDescent="0.2">
      <c r="D214" s="350"/>
    </row>
    <row r="215" spans="4:4" x14ac:dyDescent="0.2">
      <c r="D215" s="350"/>
    </row>
    <row r="216" spans="4:4" x14ac:dyDescent="0.2">
      <c r="D216" s="350"/>
    </row>
    <row r="217" spans="4:4" x14ac:dyDescent="0.2">
      <c r="D217" s="350"/>
    </row>
    <row r="218" spans="4:4" x14ac:dyDescent="0.2">
      <c r="D218" s="350"/>
    </row>
    <row r="219" spans="4:4" x14ac:dyDescent="0.2">
      <c r="D219" s="350"/>
    </row>
    <row r="220" spans="4:4" x14ac:dyDescent="0.2">
      <c r="D220" s="350"/>
    </row>
    <row r="221" spans="4:4" x14ac:dyDescent="0.2">
      <c r="D221" s="350"/>
    </row>
    <row r="222" spans="4:4" x14ac:dyDescent="0.2">
      <c r="D222" s="350"/>
    </row>
    <row r="223" spans="4:4" x14ac:dyDescent="0.2">
      <c r="D223" s="350"/>
    </row>
    <row r="224" spans="4:4" x14ac:dyDescent="0.2">
      <c r="D224" s="350"/>
    </row>
    <row r="225" spans="4:4" x14ac:dyDescent="0.2">
      <c r="D225" s="350"/>
    </row>
    <row r="226" spans="4:4" x14ac:dyDescent="0.2">
      <c r="D226" s="350"/>
    </row>
    <row r="227" spans="4:4" x14ac:dyDescent="0.2">
      <c r="D227" s="350"/>
    </row>
    <row r="228" spans="4:4" x14ac:dyDescent="0.2">
      <c r="D228" s="350"/>
    </row>
    <row r="229" spans="4:4" x14ac:dyDescent="0.2">
      <c r="D229" s="350"/>
    </row>
    <row r="230" spans="4:4" x14ac:dyDescent="0.2">
      <c r="D230" s="350"/>
    </row>
    <row r="231" spans="4:4" x14ac:dyDescent="0.2">
      <c r="D231" s="350"/>
    </row>
    <row r="232" spans="4:4" x14ac:dyDescent="0.2">
      <c r="D232" s="350"/>
    </row>
    <row r="233" spans="4:4" x14ac:dyDescent="0.2">
      <c r="D233" s="350"/>
    </row>
    <row r="234" spans="4:4" x14ac:dyDescent="0.2">
      <c r="D234" s="350"/>
    </row>
    <row r="235" spans="4:4" x14ac:dyDescent="0.2">
      <c r="D235" s="350"/>
    </row>
    <row r="236" spans="4:4" x14ac:dyDescent="0.2">
      <c r="D236" s="350"/>
    </row>
    <row r="237" spans="4:4" x14ac:dyDescent="0.2">
      <c r="D237" s="350"/>
    </row>
    <row r="238" spans="4:4" x14ac:dyDescent="0.2">
      <c r="D238" s="350"/>
    </row>
    <row r="239" spans="4:4" x14ac:dyDescent="0.2">
      <c r="D239" s="350"/>
    </row>
    <row r="240" spans="4:4" x14ac:dyDescent="0.2">
      <c r="D240" s="350"/>
    </row>
    <row r="241" spans="4:4" x14ac:dyDescent="0.2">
      <c r="D241" s="350"/>
    </row>
    <row r="242" spans="4:4" x14ac:dyDescent="0.2">
      <c r="D242" s="350"/>
    </row>
    <row r="243" spans="4:4" x14ac:dyDescent="0.2">
      <c r="D243" s="350"/>
    </row>
    <row r="244" spans="4:4" x14ac:dyDescent="0.2">
      <c r="D244" s="350"/>
    </row>
    <row r="245" spans="4:4" x14ac:dyDescent="0.2">
      <c r="D245" s="350"/>
    </row>
    <row r="246" spans="4:4" x14ac:dyDescent="0.2">
      <c r="D246" s="350"/>
    </row>
    <row r="247" spans="4:4" x14ac:dyDescent="0.2">
      <c r="D247" s="350"/>
    </row>
    <row r="248" spans="4:4" x14ac:dyDescent="0.2">
      <c r="D248" s="350"/>
    </row>
    <row r="249" spans="4:4" x14ac:dyDescent="0.2">
      <c r="D249" s="350"/>
    </row>
    <row r="250" spans="4:4" x14ac:dyDescent="0.2">
      <c r="D250" s="350"/>
    </row>
    <row r="251" spans="4:4" x14ac:dyDescent="0.2">
      <c r="D251" s="350"/>
    </row>
    <row r="252" spans="4:4" x14ac:dyDescent="0.2">
      <c r="D252" s="350"/>
    </row>
    <row r="253" spans="4:4" x14ac:dyDescent="0.2">
      <c r="D253" s="350"/>
    </row>
    <row r="254" spans="4:4" x14ac:dyDescent="0.2">
      <c r="D254" s="350"/>
    </row>
    <row r="255" spans="4:4" x14ac:dyDescent="0.2">
      <c r="D255" s="350"/>
    </row>
    <row r="256" spans="4:4" x14ac:dyDescent="0.2">
      <c r="D256" s="350"/>
    </row>
    <row r="257" spans="4:4" x14ac:dyDescent="0.2">
      <c r="D257" s="350"/>
    </row>
    <row r="258" spans="4:4" x14ac:dyDescent="0.2">
      <c r="D258" s="350"/>
    </row>
    <row r="259" spans="4:4" x14ac:dyDescent="0.2">
      <c r="D259" s="350"/>
    </row>
    <row r="260" spans="4:4" x14ac:dyDescent="0.2">
      <c r="D260" s="350"/>
    </row>
    <row r="261" spans="4:4" x14ac:dyDescent="0.2">
      <c r="D261" s="350"/>
    </row>
    <row r="262" spans="4:4" x14ac:dyDescent="0.2">
      <c r="D262" s="350"/>
    </row>
    <row r="263" spans="4:4" x14ac:dyDescent="0.2">
      <c r="D263" s="350"/>
    </row>
    <row r="264" spans="4:4" x14ac:dyDescent="0.2">
      <c r="D264" s="350"/>
    </row>
    <row r="265" spans="4:4" x14ac:dyDescent="0.2">
      <c r="D265" s="350"/>
    </row>
    <row r="266" spans="4:4" x14ac:dyDescent="0.2">
      <c r="D266" s="350"/>
    </row>
    <row r="267" spans="4:4" x14ac:dyDescent="0.2">
      <c r="D267" s="350"/>
    </row>
    <row r="268" spans="4:4" x14ac:dyDescent="0.2">
      <c r="D268" s="350"/>
    </row>
    <row r="269" spans="4:4" x14ac:dyDescent="0.2">
      <c r="D269" s="350"/>
    </row>
    <row r="270" spans="4:4" x14ac:dyDescent="0.2">
      <c r="D270" s="350"/>
    </row>
    <row r="271" spans="4:4" x14ac:dyDescent="0.2">
      <c r="D271" s="350"/>
    </row>
    <row r="272" spans="4:4" x14ac:dyDescent="0.2">
      <c r="D272" s="350"/>
    </row>
    <row r="273" spans="4:4" x14ac:dyDescent="0.2">
      <c r="D273" s="350"/>
    </row>
    <row r="274" spans="4:4" x14ac:dyDescent="0.2">
      <c r="D274" s="350"/>
    </row>
    <row r="275" spans="4:4" x14ac:dyDescent="0.2">
      <c r="D275" s="350"/>
    </row>
    <row r="276" spans="4:4" x14ac:dyDescent="0.2">
      <c r="D276" s="350"/>
    </row>
    <row r="277" spans="4:4" x14ac:dyDescent="0.2">
      <c r="D277" s="350"/>
    </row>
    <row r="278" spans="4:4" x14ac:dyDescent="0.2">
      <c r="D278" s="350"/>
    </row>
    <row r="279" spans="4:4" x14ac:dyDescent="0.2">
      <c r="D279" s="350"/>
    </row>
    <row r="280" spans="4:4" x14ac:dyDescent="0.2">
      <c r="D280" s="350"/>
    </row>
    <row r="281" spans="4:4" x14ac:dyDescent="0.2">
      <c r="D281" s="350"/>
    </row>
    <row r="282" spans="4:4" x14ac:dyDescent="0.2">
      <c r="D282" s="350"/>
    </row>
    <row r="283" spans="4:4" x14ac:dyDescent="0.2">
      <c r="D283" s="350"/>
    </row>
    <row r="284" spans="4:4" x14ac:dyDescent="0.2">
      <c r="D284" s="350"/>
    </row>
    <row r="285" spans="4:4" x14ac:dyDescent="0.2">
      <c r="D285" s="350"/>
    </row>
    <row r="286" spans="4:4" x14ac:dyDescent="0.2">
      <c r="D286" s="350"/>
    </row>
    <row r="287" spans="4:4" x14ac:dyDescent="0.2">
      <c r="D287" s="350"/>
    </row>
    <row r="288" spans="4:4" x14ac:dyDescent="0.2">
      <c r="D288" s="350"/>
    </row>
    <row r="289" spans="4:4" x14ac:dyDescent="0.2">
      <c r="D289" s="350"/>
    </row>
    <row r="290" spans="4:4" x14ac:dyDescent="0.2">
      <c r="D290" s="350"/>
    </row>
    <row r="291" spans="4:4" x14ac:dyDescent="0.2">
      <c r="D291" s="350"/>
    </row>
    <row r="292" spans="4:4" x14ac:dyDescent="0.2">
      <c r="D292" s="350"/>
    </row>
    <row r="293" spans="4:4" x14ac:dyDescent="0.2">
      <c r="D293" s="350"/>
    </row>
    <row r="294" spans="4:4" x14ac:dyDescent="0.2">
      <c r="D294" s="350"/>
    </row>
    <row r="295" spans="4:4" x14ac:dyDescent="0.2">
      <c r="D295" s="350"/>
    </row>
    <row r="296" spans="4:4" x14ac:dyDescent="0.2">
      <c r="D296" s="350"/>
    </row>
    <row r="297" spans="4:4" x14ac:dyDescent="0.2">
      <c r="D297" s="350"/>
    </row>
    <row r="298" spans="4:4" x14ac:dyDescent="0.2">
      <c r="D298" s="350"/>
    </row>
    <row r="299" spans="4:4" x14ac:dyDescent="0.2">
      <c r="D299" s="350"/>
    </row>
    <row r="300" spans="4:4" x14ac:dyDescent="0.2">
      <c r="D300" s="350"/>
    </row>
    <row r="301" spans="4:4" x14ac:dyDescent="0.2">
      <c r="D301" s="350"/>
    </row>
    <row r="302" spans="4:4" x14ac:dyDescent="0.2">
      <c r="D302" s="350"/>
    </row>
    <row r="303" spans="4:4" x14ac:dyDescent="0.2">
      <c r="D303" s="350"/>
    </row>
    <row r="304" spans="4:4" x14ac:dyDescent="0.2">
      <c r="D304" s="350"/>
    </row>
    <row r="305" spans="4:4" x14ac:dyDescent="0.2">
      <c r="D305" s="350"/>
    </row>
    <row r="306" spans="4:4" x14ac:dyDescent="0.2">
      <c r="D306" s="350"/>
    </row>
    <row r="307" spans="4:4" x14ac:dyDescent="0.2">
      <c r="D307" s="350"/>
    </row>
    <row r="308" spans="4:4" x14ac:dyDescent="0.2">
      <c r="D308" s="350"/>
    </row>
    <row r="309" spans="4:4" x14ac:dyDescent="0.2">
      <c r="D309" s="350"/>
    </row>
    <row r="310" spans="4:4" x14ac:dyDescent="0.2">
      <c r="D310" s="350"/>
    </row>
    <row r="311" spans="4:4" x14ac:dyDescent="0.2">
      <c r="D311" s="350"/>
    </row>
    <row r="312" spans="4:4" x14ac:dyDescent="0.2">
      <c r="D312" s="350"/>
    </row>
    <row r="313" spans="4:4" x14ac:dyDescent="0.2">
      <c r="D313" s="350"/>
    </row>
    <row r="314" spans="4:4" x14ac:dyDescent="0.2">
      <c r="D314" s="350"/>
    </row>
    <row r="315" spans="4:4" x14ac:dyDescent="0.2">
      <c r="D315" s="350"/>
    </row>
    <row r="316" spans="4:4" x14ac:dyDescent="0.2">
      <c r="D316" s="350"/>
    </row>
    <row r="317" spans="4:4" x14ac:dyDescent="0.2">
      <c r="D317" s="350"/>
    </row>
    <row r="318" spans="4:4" x14ac:dyDescent="0.2">
      <c r="D318" s="350"/>
    </row>
    <row r="319" spans="4:4" x14ac:dyDescent="0.2">
      <c r="D319" s="350"/>
    </row>
    <row r="320" spans="4:4" x14ac:dyDescent="0.2">
      <c r="D320" s="350"/>
    </row>
    <row r="321" spans="4:4" x14ac:dyDescent="0.2">
      <c r="D321" s="350"/>
    </row>
    <row r="322" spans="4:4" x14ac:dyDescent="0.2">
      <c r="D322" s="350"/>
    </row>
    <row r="323" spans="4:4" x14ac:dyDescent="0.2">
      <c r="D323" s="350"/>
    </row>
    <row r="324" spans="4:4" x14ac:dyDescent="0.2">
      <c r="D324" s="350"/>
    </row>
    <row r="325" spans="4:4" x14ac:dyDescent="0.2">
      <c r="D325" s="350"/>
    </row>
    <row r="326" spans="4:4" x14ac:dyDescent="0.2">
      <c r="D326" s="350"/>
    </row>
    <row r="327" spans="4:4" x14ac:dyDescent="0.2">
      <c r="D327" s="350"/>
    </row>
    <row r="328" spans="4:4" x14ac:dyDescent="0.2">
      <c r="D328" s="350"/>
    </row>
    <row r="329" spans="4:4" x14ac:dyDescent="0.2">
      <c r="D329" s="350"/>
    </row>
    <row r="330" spans="4:4" x14ac:dyDescent="0.2">
      <c r="D330" s="350"/>
    </row>
    <row r="331" spans="4:4" x14ac:dyDescent="0.2">
      <c r="D331" s="350"/>
    </row>
    <row r="332" spans="4:4" x14ac:dyDescent="0.2">
      <c r="D332" s="350"/>
    </row>
    <row r="333" spans="4:4" x14ac:dyDescent="0.2">
      <c r="D333" s="350"/>
    </row>
    <row r="334" spans="4:4" x14ac:dyDescent="0.2">
      <c r="D334" s="350"/>
    </row>
    <row r="335" spans="4:4" x14ac:dyDescent="0.2">
      <c r="D335" s="350"/>
    </row>
    <row r="336" spans="4:4" x14ac:dyDescent="0.2">
      <c r="D336" s="350"/>
    </row>
    <row r="337" spans="4:4" x14ac:dyDescent="0.2">
      <c r="D337" s="350"/>
    </row>
    <row r="338" spans="4:4" x14ac:dyDescent="0.2">
      <c r="D338" s="350"/>
    </row>
    <row r="339" spans="4:4" x14ac:dyDescent="0.2">
      <c r="D339" s="350"/>
    </row>
    <row r="340" spans="4:4" x14ac:dyDescent="0.2">
      <c r="D340" s="350"/>
    </row>
    <row r="341" spans="4:4" x14ac:dyDescent="0.2">
      <c r="D341" s="350"/>
    </row>
    <row r="342" spans="4:4" x14ac:dyDescent="0.2">
      <c r="D342" s="350"/>
    </row>
    <row r="343" spans="4:4" x14ac:dyDescent="0.2">
      <c r="D343" s="350"/>
    </row>
    <row r="344" spans="4:4" x14ac:dyDescent="0.2">
      <c r="D344" s="350"/>
    </row>
    <row r="345" spans="4:4" x14ac:dyDescent="0.2">
      <c r="D345" s="350"/>
    </row>
    <row r="346" spans="4:4" x14ac:dyDescent="0.2">
      <c r="D346" s="350"/>
    </row>
    <row r="347" spans="4:4" x14ac:dyDescent="0.2">
      <c r="D347" s="350"/>
    </row>
    <row r="348" spans="4:4" x14ac:dyDescent="0.2">
      <c r="D348" s="350"/>
    </row>
    <row r="349" spans="4:4" x14ac:dyDescent="0.2">
      <c r="D349" s="350"/>
    </row>
    <row r="350" spans="4:4" x14ac:dyDescent="0.2">
      <c r="D350" s="350"/>
    </row>
    <row r="351" spans="4:4" x14ac:dyDescent="0.2">
      <c r="D351" s="350"/>
    </row>
    <row r="352" spans="4:4" x14ac:dyDescent="0.2">
      <c r="D352" s="350"/>
    </row>
    <row r="353" spans="4:4" x14ac:dyDescent="0.2">
      <c r="D353" s="350"/>
    </row>
    <row r="354" spans="4:4" x14ac:dyDescent="0.2">
      <c r="D354" s="350"/>
    </row>
    <row r="355" spans="4:4" x14ac:dyDescent="0.2">
      <c r="D355" s="350"/>
    </row>
    <row r="356" spans="4:4" x14ac:dyDescent="0.2">
      <c r="D356" s="350"/>
    </row>
    <row r="357" spans="4:4" x14ac:dyDescent="0.2">
      <c r="D357" s="350"/>
    </row>
    <row r="358" spans="4:4" x14ac:dyDescent="0.2">
      <c r="D358" s="350"/>
    </row>
    <row r="359" spans="4:4" x14ac:dyDescent="0.2">
      <c r="D359" s="350"/>
    </row>
    <row r="360" spans="4:4" x14ac:dyDescent="0.2">
      <c r="D360" s="350"/>
    </row>
    <row r="361" spans="4:4" x14ac:dyDescent="0.2">
      <c r="D361" s="350"/>
    </row>
    <row r="362" spans="4:4" x14ac:dyDescent="0.2">
      <c r="D362" s="350"/>
    </row>
    <row r="363" spans="4:4" x14ac:dyDescent="0.2">
      <c r="D363" s="350"/>
    </row>
    <row r="364" spans="4:4" x14ac:dyDescent="0.2">
      <c r="D364" s="350"/>
    </row>
  </sheetData>
  <dataConsolidate/>
  <pageMargins left="0.19685039370078741" right="0.19685039370078741" top="0.27559055118110237" bottom="0.19685039370078741" header="0.31496062992125984" footer="0.51181102362204722"/>
  <pageSetup paperSize="9" scale="70" orientation="portrait" r:id="rId1"/>
  <headerFooter alignWithMargins="0">
    <oddFooter xml:space="preserve">&amp;R&amp;8
</oddFooter>
  </headerFooter>
  <rowBreaks count="1" manualBreakCount="1">
    <brk id="109" max="5"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1">
    <tabColor indexed="26"/>
  </sheetPr>
  <dimension ref="A1:H358"/>
  <sheetViews>
    <sheetView showRowColHeaders="0" showZeros="0" view="pageBreakPreview" topLeftCell="A147" zoomScale="115" zoomScaleNormal="100" workbookViewId="0">
      <selection activeCell="J161" sqref="J161"/>
    </sheetView>
  </sheetViews>
  <sheetFormatPr baseColWidth="10" defaultRowHeight="11.25" x14ac:dyDescent="0.2"/>
  <cols>
    <col min="1" max="1" width="4" style="6" customWidth="1"/>
    <col min="2" max="2" width="42.85546875" style="5" customWidth="1"/>
    <col min="3" max="3" width="13.7109375" style="3" customWidth="1"/>
    <col min="4" max="4" width="13.5703125" style="3" customWidth="1"/>
    <col min="5" max="5" width="13" style="3" customWidth="1"/>
    <col min="6" max="6" width="13.7109375" style="3" customWidth="1"/>
    <col min="7" max="7" width="8.7109375" style="3" customWidth="1"/>
    <col min="8" max="8" width="2.5703125" style="3" customWidth="1"/>
    <col min="9" max="16384" width="11.42578125" style="5"/>
  </cols>
  <sheetData>
    <row r="1" spans="1:8" ht="9" customHeight="1" x14ac:dyDescent="0.2">
      <c r="A1" s="1"/>
      <c r="F1" s="4"/>
      <c r="G1" s="4"/>
      <c r="H1" s="4"/>
    </row>
    <row r="2" spans="1:8" ht="18" customHeight="1" x14ac:dyDescent="0.25">
      <c r="B2" s="7" t="s">
        <v>288</v>
      </c>
      <c r="C2" s="8"/>
      <c r="D2" s="8"/>
      <c r="E2" s="8"/>
      <c r="F2" s="8"/>
      <c r="G2" s="8"/>
      <c r="H2" s="8"/>
    </row>
    <row r="3" spans="1:8" ht="12" customHeight="1" x14ac:dyDescent="0.2">
      <c r="B3" s="9"/>
      <c r="C3" s="10" t="str">
        <f>CUMUL_AT_nbre!B3</f>
        <v>PERIODE DU 1.1 AU 31.1.2024</v>
      </c>
      <c r="D3" s="11"/>
    </row>
    <row r="4" spans="1:8" ht="14.25" customHeight="1" x14ac:dyDescent="0.2">
      <c r="B4" s="12" t="s">
        <v>176</v>
      </c>
      <c r="C4" s="13"/>
      <c r="D4" s="13"/>
      <c r="E4" s="13"/>
      <c r="F4" s="13"/>
      <c r="G4" s="351"/>
      <c r="H4" s="15"/>
    </row>
    <row r="5" spans="1:8" ht="12" customHeight="1" x14ac:dyDescent="0.2">
      <c r="B5" s="16" t="s">
        <v>4</v>
      </c>
      <c r="C5" s="17" t="s">
        <v>1</v>
      </c>
      <c r="D5" s="17" t="s">
        <v>2</v>
      </c>
      <c r="E5" s="18" t="s">
        <v>6</v>
      </c>
      <c r="F5" s="219" t="s">
        <v>3</v>
      </c>
      <c r="G5" s="19" t="str">
        <f>CUMUL_Maladie_mnt!$H$5</f>
        <v>PCAP</v>
      </c>
      <c r="H5" s="20"/>
    </row>
    <row r="6" spans="1:8" ht="9.75" customHeight="1" x14ac:dyDescent="0.2">
      <c r="B6" s="21"/>
      <c r="C6" s="45" t="s">
        <v>5</v>
      </c>
      <c r="D6" s="44" t="s">
        <v>5</v>
      </c>
      <c r="E6" s="44"/>
      <c r="F6" s="220" t="s">
        <v>87</v>
      </c>
      <c r="G6" s="22" t="str">
        <f>CUMUL_Maladie_mnt!$H$6</f>
        <v>en %</v>
      </c>
      <c r="H6" s="23"/>
    </row>
    <row r="7" spans="1:8" s="28" customFormat="1" ht="16.5" customHeight="1" x14ac:dyDescent="0.2">
      <c r="A7" s="24"/>
      <c r="B7" s="25" t="s">
        <v>170</v>
      </c>
      <c r="C7" s="192"/>
      <c r="D7" s="192"/>
      <c r="E7" s="192"/>
      <c r="F7" s="228"/>
      <c r="G7" s="193"/>
      <c r="H7" s="27"/>
    </row>
    <row r="8" spans="1:8" ht="6.75" customHeight="1" x14ac:dyDescent="0.2">
      <c r="B8" s="29"/>
      <c r="C8" s="30"/>
      <c r="D8" s="30"/>
      <c r="E8" s="30"/>
      <c r="F8" s="222"/>
      <c r="G8" s="179"/>
      <c r="H8" s="20"/>
    </row>
    <row r="9" spans="1:8" s="28" customFormat="1" ht="12.75" customHeight="1" x14ac:dyDescent="0.2">
      <c r="A9" s="24"/>
      <c r="B9" s="31" t="s">
        <v>88</v>
      </c>
      <c r="C9" s="30"/>
      <c r="D9" s="30"/>
      <c r="E9" s="30"/>
      <c r="F9" s="222"/>
      <c r="G9" s="179"/>
      <c r="H9" s="27"/>
    </row>
    <row r="10" spans="1:8" ht="10.5" customHeight="1" x14ac:dyDescent="0.2">
      <c r="B10" s="16" t="s">
        <v>22</v>
      </c>
      <c r="C10" s="30">
        <v>14021092</v>
      </c>
      <c r="D10" s="30">
        <v>5147827</v>
      </c>
      <c r="E10" s="30">
        <v>19168919</v>
      </c>
      <c r="F10" s="222">
        <v>233118</v>
      </c>
      <c r="G10" s="179">
        <v>1.1606637505913842E-2</v>
      </c>
      <c r="H10" s="20"/>
    </row>
    <row r="11" spans="1:8" ht="10.5" customHeight="1" x14ac:dyDescent="0.2">
      <c r="B11" s="16" t="s">
        <v>23</v>
      </c>
      <c r="C11" s="30">
        <v>288287</v>
      </c>
      <c r="D11" s="30">
        <v>850567</v>
      </c>
      <c r="E11" s="30">
        <v>1138854</v>
      </c>
      <c r="F11" s="222">
        <v>388</v>
      </c>
      <c r="G11" s="179">
        <v>-8.0561680099399235E-2</v>
      </c>
      <c r="H11" s="20"/>
    </row>
    <row r="12" spans="1:8" ht="10.5" customHeight="1" x14ac:dyDescent="0.2">
      <c r="B12" s="33" t="s">
        <v>193</v>
      </c>
      <c r="C12" s="30">
        <v>51545.39000000005</v>
      </c>
      <c r="D12" s="30">
        <v>231278.79</v>
      </c>
      <c r="E12" s="30">
        <v>282824.18000000005</v>
      </c>
      <c r="F12" s="222">
        <v>223747.8</v>
      </c>
      <c r="G12" s="179">
        <v>-8.7720055414655662E-2</v>
      </c>
      <c r="H12" s="20"/>
    </row>
    <row r="13" spans="1:8" ht="10.5" customHeight="1" x14ac:dyDescent="0.2">
      <c r="B13" s="33" t="s">
        <v>194</v>
      </c>
      <c r="C13" s="30">
        <v>686258</v>
      </c>
      <c r="D13" s="30">
        <v>305598</v>
      </c>
      <c r="E13" s="30">
        <v>991856</v>
      </c>
      <c r="F13" s="222">
        <v>54632</v>
      </c>
      <c r="G13" s="179">
        <v>2.9886088652631315E-2</v>
      </c>
      <c r="H13" s="20"/>
    </row>
    <row r="14" spans="1:8" x14ac:dyDescent="0.2">
      <c r="B14" s="33" t="s">
        <v>322</v>
      </c>
      <c r="C14" s="30">
        <v>28841</v>
      </c>
      <c r="D14" s="30">
        <v>9157</v>
      </c>
      <c r="E14" s="30">
        <v>37998</v>
      </c>
      <c r="F14" s="222">
        <v>2674</v>
      </c>
      <c r="G14" s="179">
        <v>9.7256713831937569E-2</v>
      </c>
      <c r="H14" s="20"/>
    </row>
    <row r="15" spans="1:8" x14ac:dyDescent="0.2">
      <c r="B15" s="33" t="s">
        <v>324</v>
      </c>
      <c r="C15" s="30">
        <v>1</v>
      </c>
      <c r="D15" s="30">
        <v>2</v>
      </c>
      <c r="E15" s="30">
        <v>3</v>
      </c>
      <c r="F15" s="222">
        <v>2</v>
      </c>
      <c r="G15" s="179">
        <v>-0.5714285714285714</v>
      </c>
      <c r="H15" s="20"/>
    </row>
    <row r="16" spans="1:8" x14ac:dyDescent="0.2">
      <c r="B16" s="33" t="s">
        <v>325</v>
      </c>
      <c r="C16" s="30">
        <v>18</v>
      </c>
      <c r="D16" s="30">
        <v>292</v>
      </c>
      <c r="E16" s="30">
        <v>310</v>
      </c>
      <c r="F16" s="222">
        <v>282</v>
      </c>
      <c r="G16" s="179">
        <v>0.30801687763713081</v>
      </c>
      <c r="H16" s="20"/>
    </row>
    <row r="17" spans="1:8" x14ac:dyDescent="0.2">
      <c r="B17" s="33" t="s">
        <v>320</v>
      </c>
      <c r="C17" s="30">
        <v>159905</v>
      </c>
      <c r="D17" s="30">
        <v>80853</v>
      </c>
      <c r="E17" s="30">
        <v>240758</v>
      </c>
      <c r="F17" s="222">
        <v>5700</v>
      </c>
      <c r="G17" s="179">
        <v>-9.0834252224219481E-2</v>
      </c>
      <c r="H17" s="20"/>
    </row>
    <row r="18" spans="1:8" x14ac:dyDescent="0.2">
      <c r="B18" s="33" t="s">
        <v>321</v>
      </c>
      <c r="C18" s="30">
        <v>26270</v>
      </c>
      <c r="D18" s="30">
        <v>1547</v>
      </c>
      <c r="E18" s="30">
        <v>27817</v>
      </c>
      <c r="F18" s="222">
        <v>63</v>
      </c>
      <c r="G18" s="179">
        <v>0.52647752839817819</v>
      </c>
      <c r="H18" s="20"/>
    </row>
    <row r="19" spans="1:8" x14ac:dyDescent="0.2">
      <c r="B19" s="33" t="s">
        <v>323</v>
      </c>
      <c r="C19" s="30">
        <v>471223</v>
      </c>
      <c r="D19" s="30">
        <v>213747</v>
      </c>
      <c r="E19" s="30">
        <v>684970</v>
      </c>
      <c r="F19" s="222">
        <v>45911</v>
      </c>
      <c r="G19" s="179">
        <v>6.1698218051365217E-2</v>
      </c>
      <c r="H19" s="20"/>
    </row>
    <row r="20" spans="1:8" x14ac:dyDescent="0.2">
      <c r="B20" s="16" t="s">
        <v>195</v>
      </c>
      <c r="C20" s="30">
        <v>737803.39</v>
      </c>
      <c r="D20" s="30">
        <v>536876.78999999992</v>
      </c>
      <c r="E20" s="30">
        <v>1274680.18</v>
      </c>
      <c r="F20" s="222">
        <v>278379.8</v>
      </c>
      <c r="G20" s="179">
        <v>1.2470499297627669E-3</v>
      </c>
      <c r="H20" s="20"/>
    </row>
    <row r="21" spans="1:8" x14ac:dyDescent="0.2">
      <c r="B21" s="35"/>
      <c r="C21" s="30"/>
      <c r="D21" s="30"/>
      <c r="E21" s="30"/>
      <c r="F21" s="222"/>
      <c r="G21" s="179"/>
      <c r="H21" s="34"/>
    </row>
    <row r="22" spans="1:8" s="28" customFormat="1" ht="12.75" customHeight="1" x14ac:dyDescent="0.2">
      <c r="A22" s="24"/>
      <c r="B22" s="31" t="s">
        <v>102</v>
      </c>
      <c r="C22" s="30"/>
      <c r="D22" s="30"/>
      <c r="E22" s="30"/>
      <c r="F22" s="222"/>
      <c r="G22" s="179"/>
      <c r="H22" s="36"/>
    </row>
    <row r="23" spans="1:8" ht="10.5" customHeight="1" x14ac:dyDescent="0.2">
      <c r="B23" s="16" t="s">
        <v>22</v>
      </c>
      <c r="C23" s="30">
        <v>4911416</v>
      </c>
      <c r="D23" s="30">
        <v>2055063</v>
      </c>
      <c r="E23" s="30">
        <v>6966479</v>
      </c>
      <c r="F23" s="222">
        <v>535237</v>
      </c>
      <c r="G23" s="179">
        <v>-2.11957114291077E-2</v>
      </c>
      <c r="H23" s="20"/>
    </row>
    <row r="24" spans="1:8" ht="10.5" customHeight="1" x14ac:dyDescent="0.2">
      <c r="B24" s="16" t="s">
        <v>23</v>
      </c>
      <c r="C24" s="30">
        <v>1916</v>
      </c>
      <c r="D24" s="30">
        <v>3119</v>
      </c>
      <c r="E24" s="30">
        <v>5035</v>
      </c>
      <c r="F24" s="222">
        <v>17</v>
      </c>
      <c r="G24" s="179">
        <v>-0.33151885289431759</v>
      </c>
      <c r="H24" s="34"/>
    </row>
    <row r="25" spans="1:8" ht="10.5" customHeight="1" x14ac:dyDescent="0.2">
      <c r="B25" s="33" t="s">
        <v>193</v>
      </c>
      <c r="C25" s="30">
        <v>240723.84000000003</v>
      </c>
      <c r="D25" s="30">
        <v>1962202.45</v>
      </c>
      <c r="E25" s="30">
        <v>2202926.29</v>
      </c>
      <c r="F25" s="222">
        <v>1891288.5</v>
      </c>
      <c r="G25" s="179">
        <v>3.0053226917559517E-2</v>
      </c>
      <c r="H25" s="34"/>
    </row>
    <row r="26" spans="1:8" ht="10.5" customHeight="1" x14ac:dyDescent="0.2">
      <c r="B26" s="33" t="s">
        <v>194</v>
      </c>
      <c r="C26" s="30">
        <v>10228017</v>
      </c>
      <c r="D26" s="30">
        <v>5573608.5</v>
      </c>
      <c r="E26" s="30">
        <v>15801625.5</v>
      </c>
      <c r="F26" s="222">
        <v>2616736</v>
      </c>
      <c r="G26" s="179">
        <v>2.2573478906932287E-2</v>
      </c>
      <c r="H26" s="34"/>
    </row>
    <row r="27" spans="1:8" ht="10.5" customHeight="1" x14ac:dyDescent="0.2">
      <c r="B27" s="33" t="s">
        <v>322</v>
      </c>
      <c r="C27" s="30">
        <v>180106</v>
      </c>
      <c r="D27" s="30">
        <v>556590</v>
      </c>
      <c r="E27" s="30">
        <v>736696</v>
      </c>
      <c r="F27" s="222">
        <v>478051</v>
      </c>
      <c r="G27" s="179">
        <v>4.6188322020984884E-2</v>
      </c>
      <c r="H27" s="34"/>
    </row>
    <row r="28" spans="1:8" ht="10.5" customHeight="1" x14ac:dyDescent="0.2">
      <c r="B28" s="33" t="s">
        <v>324</v>
      </c>
      <c r="C28" s="30">
        <v>718</v>
      </c>
      <c r="D28" s="30">
        <v>10189</v>
      </c>
      <c r="E28" s="30">
        <v>10907</v>
      </c>
      <c r="F28" s="222">
        <v>10586</v>
      </c>
      <c r="G28" s="179">
        <v>-7.3715498938428881E-2</v>
      </c>
      <c r="H28" s="34"/>
    </row>
    <row r="29" spans="1:8" ht="10.5" customHeight="1" x14ac:dyDescent="0.2">
      <c r="B29" s="33" t="s">
        <v>325</v>
      </c>
      <c r="C29" s="30">
        <v>8065</v>
      </c>
      <c r="D29" s="30">
        <v>712202</v>
      </c>
      <c r="E29" s="30">
        <v>720267</v>
      </c>
      <c r="F29" s="222">
        <v>710535</v>
      </c>
      <c r="G29" s="179">
        <v>6.8529669635187807E-2</v>
      </c>
      <c r="H29" s="34"/>
    </row>
    <row r="30" spans="1:8" ht="10.5" customHeight="1" x14ac:dyDescent="0.2">
      <c r="B30" s="33" t="s">
        <v>320</v>
      </c>
      <c r="C30" s="30">
        <v>1662705</v>
      </c>
      <c r="D30" s="30">
        <v>676703</v>
      </c>
      <c r="E30" s="30">
        <v>2339408</v>
      </c>
      <c r="F30" s="222">
        <v>71641</v>
      </c>
      <c r="G30" s="179">
        <v>2.4897175948899175E-3</v>
      </c>
      <c r="H30" s="34"/>
    </row>
    <row r="31" spans="1:8" ht="10.5" customHeight="1" x14ac:dyDescent="0.2">
      <c r="B31" s="33" t="s">
        <v>321</v>
      </c>
      <c r="C31" s="30">
        <v>4108301</v>
      </c>
      <c r="D31" s="30">
        <v>1335213</v>
      </c>
      <c r="E31" s="30">
        <v>5443514</v>
      </c>
      <c r="F31" s="222">
        <v>365444</v>
      </c>
      <c r="G31" s="179">
        <v>4.3903874026909984E-2</v>
      </c>
      <c r="H31" s="34"/>
    </row>
    <row r="32" spans="1:8" ht="10.5" customHeight="1" x14ac:dyDescent="0.2">
      <c r="B32" s="33" t="s">
        <v>323</v>
      </c>
      <c r="C32" s="30">
        <v>4268122</v>
      </c>
      <c r="D32" s="30">
        <v>2282711.5</v>
      </c>
      <c r="E32" s="30">
        <v>6550833.5</v>
      </c>
      <c r="F32" s="222">
        <v>980479</v>
      </c>
      <c r="G32" s="179">
        <v>5.5602710246454023E-3</v>
      </c>
      <c r="H32" s="34"/>
    </row>
    <row r="33" spans="1:8" ht="10.5" customHeight="1" x14ac:dyDescent="0.2">
      <c r="B33" s="269" t="s">
        <v>195</v>
      </c>
      <c r="C33" s="30">
        <v>10468740.84</v>
      </c>
      <c r="D33" s="30">
        <v>7535810.9500000002</v>
      </c>
      <c r="E33" s="30">
        <v>18004551.789999999</v>
      </c>
      <c r="F33" s="222">
        <v>4508024.5</v>
      </c>
      <c r="G33" s="179">
        <v>2.3482817257172162E-2</v>
      </c>
      <c r="H33" s="34"/>
    </row>
    <row r="34" spans="1:8" ht="10.5" customHeight="1" x14ac:dyDescent="0.2">
      <c r="B34" s="16" t="s">
        <v>196</v>
      </c>
      <c r="C34" s="30">
        <v>4507</v>
      </c>
      <c r="D34" s="30">
        <v>295</v>
      </c>
      <c r="E34" s="30">
        <v>4802</v>
      </c>
      <c r="F34" s="222">
        <v>18</v>
      </c>
      <c r="G34" s="179">
        <v>-0.34074684239428887</v>
      </c>
      <c r="H34" s="34"/>
    </row>
    <row r="35" spans="1:8" ht="10.5" customHeight="1" x14ac:dyDescent="0.2">
      <c r="B35" s="16" t="s">
        <v>197</v>
      </c>
      <c r="C35" s="30">
        <v>2729</v>
      </c>
      <c r="D35" s="30">
        <v>234</v>
      </c>
      <c r="E35" s="30">
        <v>2963</v>
      </c>
      <c r="F35" s="222">
        <v>8</v>
      </c>
      <c r="G35" s="179">
        <v>-0.25832290362953692</v>
      </c>
      <c r="H35" s="34"/>
    </row>
    <row r="36" spans="1:8" ht="10.5" customHeight="1" x14ac:dyDescent="0.2">
      <c r="B36" s="16" t="s">
        <v>198</v>
      </c>
      <c r="C36" s="30">
        <v>20540</v>
      </c>
      <c r="D36" s="30">
        <v>294237.5</v>
      </c>
      <c r="E36" s="30">
        <v>314777.5</v>
      </c>
      <c r="F36" s="222"/>
      <c r="G36" s="179">
        <v>-8.7901595744449779E-2</v>
      </c>
      <c r="H36" s="34"/>
    </row>
    <row r="37" spans="1:8" ht="9" customHeight="1" x14ac:dyDescent="0.2">
      <c r="B37" s="16" t="s">
        <v>303</v>
      </c>
      <c r="C37" s="30"/>
      <c r="D37" s="30"/>
      <c r="E37" s="30"/>
      <c r="F37" s="222"/>
      <c r="G37" s="179"/>
      <c r="H37" s="34"/>
    </row>
    <row r="38" spans="1:8" s="28" customFormat="1" ht="13.5" customHeight="1" x14ac:dyDescent="0.2">
      <c r="A38" s="24"/>
      <c r="B38" s="31" t="s">
        <v>113</v>
      </c>
      <c r="C38" s="30"/>
      <c r="D38" s="30"/>
      <c r="E38" s="30"/>
      <c r="F38" s="222"/>
      <c r="G38" s="179"/>
      <c r="H38" s="36"/>
    </row>
    <row r="39" spans="1:8" ht="10.5" customHeight="1" x14ac:dyDescent="0.2">
      <c r="B39" s="16" t="s">
        <v>22</v>
      </c>
      <c r="C39" s="30">
        <v>18932508</v>
      </c>
      <c r="D39" s="30">
        <v>7202890</v>
      </c>
      <c r="E39" s="30">
        <v>26135398</v>
      </c>
      <c r="F39" s="222">
        <v>768355</v>
      </c>
      <c r="G39" s="179">
        <v>2.6500479296636126E-3</v>
      </c>
      <c r="H39" s="34"/>
    </row>
    <row r="40" spans="1:8" ht="10.5" customHeight="1" x14ac:dyDescent="0.2">
      <c r="B40" s="16" t="s">
        <v>23</v>
      </c>
      <c r="C40" s="30">
        <v>290203</v>
      </c>
      <c r="D40" s="30">
        <v>853686</v>
      </c>
      <c r="E40" s="30">
        <v>1143889</v>
      </c>
      <c r="F40" s="222">
        <v>405</v>
      </c>
      <c r="G40" s="179">
        <v>-8.2078491509605778E-2</v>
      </c>
      <c r="H40" s="34"/>
    </row>
    <row r="41" spans="1:8" s="28" customFormat="1" ht="10.5" customHeight="1" x14ac:dyDescent="0.2">
      <c r="A41" s="24"/>
      <c r="B41" s="33" t="s">
        <v>193</v>
      </c>
      <c r="C41" s="30">
        <v>292269.2300000001</v>
      </c>
      <c r="D41" s="30">
        <v>2193481.2400000002</v>
      </c>
      <c r="E41" s="30">
        <v>2485750.4700000002</v>
      </c>
      <c r="F41" s="222">
        <v>2115036.2999999998</v>
      </c>
      <c r="G41" s="179">
        <v>1.5142301994117036E-2</v>
      </c>
      <c r="H41" s="27"/>
    </row>
    <row r="42" spans="1:8" ht="10.5" customHeight="1" x14ac:dyDescent="0.2">
      <c r="B42" s="33" t="s">
        <v>194</v>
      </c>
      <c r="C42" s="30">
        <v>10914275</v>
      </c>
      <c r="D42" s="30">
        <v>5879206.5</v>
      </c>
      <c r="E42" s="30">
        <v>16793481.5</v>
      </c>
      <c r="F42" s="222">
        <v>2671368</v>
      </c>
      <c r="G42" s="179">
        <v>2.3002489267173187E-2</v>
      </c>
      <c r="H42" s="34"/>
    </row>
    <row r="43" spans="1:8" ht="10.5" customHeight="1" x14ac:dyDescent="0.2">
      <c r="B43" s="33" t="s">
        <v>322</v>
      </c>
      <c r="C43" s="30">
        <v>208947</v>
      </c>
      <c r="D43" s="30">
        <v>565747</v>
      </c>
      <c r="E43" s="30">
        <v>774694</v>
      </c>
      <c r="F43" s="222">
        <v>480725</v>
      </c>
      <c r="G43" s="179">
        <v>4.8582061622776784E-2</v>
      </c>
      <c r="H43" s="34"/>
    </row>
    <row r="44" spans="1:8" ht="10.5" customHeight="1" x14ac:dyDescent="0.2">
      <c r="B44" s="33" t="s">
        <v>324</v>
      </c>
      <c r="C44" s="30">
        <v>719</v>
      </c>
      <c r="D44" s="30">
        <v>10191</v>
      </c>
      <c r="E44" s="343">
        <v>10910</v>
      </c>
      <c r="F44" s="222">
        <v>10588</v>
      </c>
      <c r="G44" s="344">
        <v>-7.4011203530809699E-2</v>
      </c>
      <c r="H44" s="34"/>
    </row>
    <row r="45" spans="1:8" ht="10.5" customHeight="1" x14ac:dyDescent="0.2">
      <c r="B45" s="33" t="s">
        <v>325</v>
      </c>
      <c r="C45" s="30">
        <v>8083</v>
      </c>
      <c r="D45" s="30">
        <v>712494</v>
      </c>
      <c r="E45" s="343">
        <v>720577</v>
      </c>
      <c r="F45" s="222">
        <v>710817</v>
      </c>
      <c r="G45" s="344">
        <v>6.8613842298052896E-2</v>
      </c>
      <c r="H45" s="34"/>
    </row>
    <row r="46" spans="1:8" ht="10.5" customHeight="1" x14ac:dyDescent="0.2">
      <c r="B46" s="33" t="s">
        <v>320</v>
      </c>
      <c r="C46" s="30">
        <v>1822610</v>
      </c>
      <c r="D46" s="30">
        <v>757556</v>
      </c>
      <c r="E46" s="343">
        <v>2580166</v>
      </c>
      <c r="F46" s="222">
        <v>77341</v>
      </c>
      <c r="G46" s="344">
        <v>-7.0212168210559422E-3</v>
      </c>
      <c r="H46" s="34"/>
    </row>
    <row r="47" spans="1:8" ht="10.5" customHeight="1" x14ac:dyDescent="0.2">
      <c r="B47" s="33" t="s">
        <v>321</v>
      </c>
      <c r="C47" s="30">
        <v>4134571</v>
      </c>
      <c r="D47" s="30">
        <v>1336760</v>
      </c>
      <c r="E47" s="343">
        <v>5471331</v>
      </c>
      <c r="F47" s="222">
        <v>365507</v>
      </c>
      <c r="G47" s="344">
        <v>4.5584416899795643E-2</v>
      </c>
      <c r="H47" s="34"/>
    </row>
    <row r="48" spans="1:8" ht="10.5" customHeight="1" x14ac:dyDescent="0.2">
      <c r="B48" s="33" t="s">
        <v>323</v>
      </c>
      <c r="C48" s="30">
        <v>4739345</v>
      </c>
      <c r="D48" s="30">
        <v>2496458.5</v>
      </c>
      <c r="E48" s="343">
        <v>7235803.5</v>
      </c>
      <c r="F48" s="222">
        <v>1026390</v>
      </c>
      <c r="G48" s="344">
        <v>1.0618839279167291E-2</v>
      </c>
      <c r="H48" s="34"/>
    </row>
    <row r="49" spans="1:8" ht="10.5" customHeight="1" x14ac:dyDescent="0.2">
      <c r="B49" s="269" t="s">
        <v>195</v>
      </c>
      <c r="C49" s="30">
        <v>11206544.229999999</v>
      </c>
      <c r="D49" s="30">
        <v>8072687.7399999993</v>
      </c>
      <c r="E49" s="343">
        <v>19279231.969999999</v>
      </c>
      <c r="F49" s="222">
        <v>4786404.3</v>
      </c>
      <c r="G49" s="344">
        <v>2.1982214591626414E-2</v>
      </c>
      <c r="H49" s="34"/>
    </row>
    <row r="50" spans="1:8" ht="10.5" customHeight="1" x14ac:dyDescent="0.2">
      <c r="B50" s="16" t="s">
        <v>196</v>
      </c>
      <c r="C50" s="30">
        <v>4507</v>
      </c>
      <c r="D50" s="30">
        <v>295</v>
      </c>
      <c r="E50" s="343">
        <v>4802</v>
      </c>
      <c r="F50" s="222">
        <v>18</v>
      </c>
      <c r="G50" s="344">
        <v>-0.34074684239428887</v>
      </c>
      <c r="H50" s="34"/>
    </row>
    <row r="51" spans="1:8" s="28" customFormat="1" ht="10.5" customHeight="1" x14ac:dyDescent="0.2">
      <c r="A51" s="24"/>
      <c r="B51" s="16" t="s">
        <v>197</v>
      </c>
      <c r="C51" s="30">
        <v>2729</v>
      </c>
      <c r="D51" s="30">
        <v>234</v>
      </c>
      <c r="E51" s="343">
        <v>2963</v>
      </c>
      <c r="F51" s="222">
        <v>8</v>
      </c>
      <c r="G51" s="344">
        <v>-0.25832290362953692</v>
      </c>
      <c r="H51" s="27"/>
    </row>
    <row r="52" spans="1:8" ht="10.5" customHeight="1" x14ac:dyDescent="0.2">
      <c r="B52" s="16" t="s">
        <v>198</v>
      </c>
      <c r="C52" s="30">
        <v>20540</v>
      </c>
      <c r="D52" s="30">
        <v>294237.5</v>
      </c>
      <c r="E52" s="343">
        <v>314777.5</v>
      </c>
      <c r="F52" s="222"/>
      <c r="G52" s="344">
        <v>-8.7901595744449779E-2</v>
      </c>
      <c r="H52" s="34"/>
    </row>
    <row r="53" spans="1:8" ht="10.5" customHeight="1" x14ac:dyDescent="0.2">
      <c r="B53" s="16" t="s">
        <v>303</v>
      </c>
      <c r="C53" s="30"/>
      <c r="D53" s="30"/>
      <c r="E53" s="343"/>
      <c r="F53" s="222"/>
      <c r="G53" s="344"/>
      <c r="H53" s="34"/>
    </row>
    <row r="54" spans="1:8" ht="9.75" customHeight="1" x14ac:dyDescent="0.2">
      <c r="B54" s="31" t="s">
        <v>122</v>
      </c>
      <c r="C54" s="30"/>
      <c r="D54" s="30"/>
      <c r="E54" s="30"/>
      <c r="F54" s="222"/>
      <c r="G54" s="179"/>
      <c r="H54" s="34"/>
    </row>
    <row r="55" spans="1:8" ht="10.5" customHeight="1" x14ac:dyDescent="0.2">
      <c r="B55" s="16" t="s">
        <v>22</v>
      </c>
      <c r="C55" s="30">
        <v>315199</v>
      </c>
      <c r="D55" s="30">
        <v>145282</v>
      </c>
      <c r="E55" s="30">
        <v>460481</v>
      </c>
      <c r="F55" s="222">
        <v>193</v>
      </c>
      <c r="G55" s="179">
        <v>9.0781391757095209E-2</v>
      </c>
      <c r="H55" s="34"/>
    </row>
    <row r="56" spans="1:8" ht="10.5" customHeight="1" x14ac:dyDescent="0.2">
      <c r="B56" s="16" t="s">
        <v>23</v>
      </c>
      <c r="C56" s="30">
        <v>3092</v>
      </c>
      <c r="D56" s="30">
        <v>5807</v>
      </c>
      <c r="E56" s="30">
        <v>8899</v>
      </c>
      <c r="F56" s="222"/>
      <c r="G56" s="179">
        <v>-7.3696263141459384E-2</v>
      </c>
      <c r="H56" s="34"/>
    </row>
    <row r="57" spans="1:8" s="28" customFormat="1" ht="7.5" customHeight="1" x14ac:dyDescent="0.2">
      <c r="A57" s="24"/>
      <c r="B57" s="35"/>
      <c r="C57" s="30"/>
      <c r="D57" s="30"/>
      <c r="E57" s="30"/>
      <c r="F57" s="222"/>
      <c r="G57" s="179"/>
      <c r="H57" s="36"/>
    </row>
    <row r="58" spans="1:8" s="28" customFormat="1" ht="10.5" customHeight="1" x14ac:dyDescent="0.2">
      <c r="A58" s="24"/>
      <c r="B58" s="31" t="s">
        <v>121</v>
      </c>
      <c r="C58" s="30"/>
      <c r="D58" s="30"/>
      <c r="E58" s="30"/>
      <c r="F58" s="222"/>
      <c r="G58" s="179"/>
      <c r="H58" s="36"/>
    </row>
    <row r="59" spans="1:8" s="28" customFormat="1" ht="10.5" customHeight="1" x14ac:dyDescent="0.2">
      <c r="A59" s="24"/>
      <c r="B59" s="16" t="s">
        <v>22</v>
      </c>
      <c r="C59" s="30">
        <v>850796</v>
      </c>
      <c r="D59" s="30">
        <v>60519</v>
      </c>
      <c r="E59" s="30">
        <v>911315</v>
      </c>
      <c r="F59" s="222">
        <v>32</v>
      </c>
      <c r="G59" s="179">
        <v>-2.3026520324959221E-2</v>
      </c>
      <c r="H59" s="36"/>
    </row>
    <row r="60" spans="1:8" s="28" customFormat="1" ht="10.5" customHeight="1" x14ac:dyDescent="0.2">
      <c r="A60" s="24"/>
      <c r="B60" s="16" t="s">
        <v>23</v>
      </c>
      <c r="C60" s="30">
        <v>275</v>
      </c>
      <c r="D60" s="30">
        <v>85</v>
      </c>
      <c r="E60" s="30">
        <v>360</v>
      </c>
      <c r="F60" s="222"/>
      <c r="G60" s="179">
        <v>0.70616113744075837</v>
      </c>
      <c r="H60" s="36"/>
    </row>
    <row r="61" spans="1:8" s="28" customFormat="1" ht="10.5" customHeight="1" x14ac:dyDescent="0.2">
      <c r="A61" s="24"/>
      <c r="B61" s="16" t="s">
        <v>225</v>
      </c>
      <c r="C61" s="30">
        <v>3971652.5600000005</v>
      </c>
      <c r="D61" s="30">
        <v>104442.04000000001</v>
      </c>
      <c r="E61" s="30">
        <v>4076094.6000000006</v>
      </c>
      <c r="F61" s="222">
        <v>127</v>
      </c>
      <c r="G61" s="179">
        <v>-1.2654276152978428E-2</v>
      </c>
      <c r="H61" s="36"/>
    </row>
    <row r="62" spans="1:8" s="28" customFormat="1" ht="10.5" customHeight="1" x14ac:dyDescent="0.2">
      <c r="A62" s="24"/>
      <c r="B62" s="16" t="s">
        <v>200</v>
      </c>
      <c r="C62" s="30">
        <v>5260</v>
      </c>
      <c r="D62" s="30">
        <v>35469</v>
      </c>
      <c r="E62" s="30">
        <v>40729</v>
      </c>
      <c r="F62" s="222">
        <v>15</v>
      </c>
      <c r="G62" s="179">
        <v>4.9148656654903311E-2</v>
      </c>
      <c r="H62" s="36"/>
    </row>
    <row r="63" spans="1:8" s="28" customFormat="1" ht="10.5" customHeight="1" x14ac:dyDescent="0.2">
      <c r="A63" s="24"/>
      <c r="B63" s="16" t="s">
        <v>201</v>
      </c>
      <c r="C63" s="30">
        <v>380568</v>
      </c>
      <c r="D63" s="30">
        <v>96879</v>
      </c>
      <c r="E63" s="30">
        <v>477447</v>
      </c>
      <c r="F63" s="222">
        <v>7195</v>
      </c>
      <c r="G63" s="179">
        <v>1.0949106031219014E-2</v>
      </c>
      <c r="H63" s="36"/>
    </row>
    <row r="64" spans="1:8" s="28" customFormat="1" ht="10.5" customHeight="1" x14ac:dyDescent="0.2">
      <c r="A64" s="24"/>
      <c r="B64" s="16" t="s">
        <v>202</v>
      </c>
      <c r="C64" s="30">
        <v>4282585</v>
      </c>
      <c r="D64" s="30">
        <v>272241</v>
      </c>
      <c r="E64" s="30">
        <v>4554826</v>
      </c>
      <c r="F64" s="222">
        <v>2985</v>
      </c>
      <c r="G64" s="179">
        <v>-2.7115022081314333E-3</v>
      </c>
      <c r="H64" s="36"/>
    </row>
    <row r="65" spans="1:8" s="28" customFormat="1" ht="10.5" customHeight="1" x14ac:dyDescent="0.2">
      <c r="A65" s="24"/>
      <c r="B65" s="16" t="s">
        <v>203</v>
      </c>
      <c r="C65" s="30">
        <v>999005</v>
      </c>
      <c r="D65" s="30">
        <v>75777</v>
      </c>
      <c r="E65" s="30">
        <v>1074782</v>
      </c>
      <c r="F65" s="222">
        <v>16</v>
      </c>
      <c r="G65" s="179">
        <v>-5.510347616619482E-2</v>
      </c>
      <c r="H65" s="36"/>
    </row>
    <row r="66" spans="1:8" s="28" customFormat="1" ht="10.5" customHeight="1" x14ac:dyDescent="0.2">
      <c r="A66" s="24"/>
      <c r="B66" s="16" t="s">
        <v>204</v>
      </c>
      <c r="C66" s="30">
        <v>1402235.37</v>
      </c>
      <c r="D66" s="30">
        <v>18219204.170000002</v>
      </c>
      <c r="E66" s="30">
        <v>19621439.540000003</v>
      </c>
      <c r="F66" s="222"/>
      <c r="G66" s="179">
        <v>4.326720818969676E-3</v>
      </c>
      <c r="H66" s="36"/>
    </row>
    <row r="67" spans="1:8" s="28" customFormat="1" ht="6.75" customHeight="1" x14ac:dyDescent="0.2">
      <c r="A67" s="24"/>
      <c r="B67" s="35"/>
      <c r="C67" s="30"/>
      <c r="D67" s="30"/>
      <c r="E67" s="30"/>
      <c r="F67" s="222"/>
      <c r="G67" s="179"/>
      <c r="H67" s="36"/>
    </row>
    <row r="68" spans="1:8" s="28" customFormat="1" ht="12" customHeight="1" x14ac:dyDescent="0.2">
      <c r="A68" s="24"/>
      <c r="B68" s="31" t="s">
        <v>243</v>
      </c>
      <c r="C68" s="30"/>
      <c r="D68" s="30"/>
      <c r="E68" s="30"/>
      <c r="F68" s="222"/>
      <c r="G68" s="179"/>
      <c r="H68" s="36"/>
    </row>
    <row r="69" spans="1:8" s="28" customFormat="1" ht="10.5" customHeight="1" x14ac:dyDescent="0.2">
      <c r="A69" s="24"/>
      <c r="B69" s="16" t="s">
        <v>22</v>
      </c>
      <c r="C69" s="30">
        <v>1027912</v>
      </c>
      <c r="D69" s="30">
        <v>440213</v>
      </c>
      <c r="E69" s="30">
        <v>1468125</v>
      </c>
      <c r="F69" s="222"/>
      <c r="G69" s="179">
        <v>0.13547069296485748</v>
      </c>
      <c r="H69" s="36"/>
    </row>
    <row r="70" spans="1:8" s="28" customFormat="1" ht="10.5" customHeight="1" x14ac:dyDescent="0.2">
      <c r="A70" s="24"/>
      <c r="B70" s="16" t="s">
        <v>23</v>
      </c>
      <c r="C70" s="30">
        <v>2438</v>
      </c>
      <c r="D70" s="30">
        <v>9748</v>
      </c>
      <c r="E70" s="30">
        <v>12186</v>
      </c>
      <c r="F70" s="222"/>
      <c r="G70" s="179">
        <v>5.315011667098779E-2</v>
      </c>
      <c r="H70" s="36"/>
    </row>
    <row r="71" spans="1:8" s="28" customFormat="1" ht="10.5" customHeight="1" x14ac:dyDescent="0.2">
      <c r="A71" s="24"/>
      <c r="B71" s="33" t="s">
        <v>193</v>
      </c>
      <c r="C71" s="30">
        <v>408856.65</v>
      </c>
      <c r="D71" s="30">
        <v>233193.69999999998</v>
      </c>
      <c r="E71" s="30">
        <v>642050.35</v>
      </c>
      <c r="F71" s="222"/>
      <c r="G71" s="179">
        <v>6.1969373286406393E-2</v>
      </c>
      <c r="H71" s="36"/>
    </row>
    <row r="72" spans="1:8" ht="10.5" customHeight="1" x14ac:dyDescent="0.2">
      <c r="B72" s="33" t="s">
        <v>194</v>
      </c>
      <c r="C72" s="30">
        <v>731769</v>
      </c>
      <c r="D72" s="30">
        <v>207719</v>
      </c>
      <c r="E72" s="30">
        <v>939488</v>
      </c>
      <c r="F72" s="222"/>
      <c r="G72" s="179">
        <v>4.3637258381558519E-2</v>
      </c>
      <c r="H72" s="34"/>
    </row>
    <row r="73" spans="1:8" ht="10.5" customHeight="1" x14ac:dyDescent="0.2">
      <c r="B73" s="33" t="s">
        <v>322</v>
      </c>
      <c r="C73" s="30">
        <v>7399</v>
      </c>
      <c r="D73" s="30">
        <v>6476</v>
      </c>
      <c r="E73" s="30">
        <v>13875</v>
      </c>
      <c r="F73" s="222"/>
      <c r="G73" s="179">
        <v>9.6058140453432417E-2</v>
      </c>
      <c r="H73" s="34"/>
    </row>
    <row r="74" spans="1:8" ht="10.5" customHeight="1" x14ac:dyDescent="0.2">
      <c r="B74" s="33" t="s">
        <v>324</v>
      </c>
      <c r="C74" s="30">
        <v>12</v>
      </c>
      <c r="D74" s="30">
        <v>258</v>
      </c>
      <c r="E74" s="30">
        <v>270</v>
      </c>
      <c r="F74" s="222"/>
      <c r="G74" s="179">
        <v>-2.1739130434782594E-2</v>
      </c>
      <c r="H74" s="34"/>
    </row>
    <row r="75" spans="1:8" ht="10.5" customHeight="1" x14ac:dyDescent="0.2">
      <c r="B75" s="33" t="s">
        <v>325</v>
      </c>
      <c r="C75" s="30">
        <v>128</v>
      </c>
      <c r="D75" s="30">
        <v>4127</v>
      </c>
      <c r="E75" s="30">
        <v>4255</v>
      </c>
      <c r="F75" s="222"/>
      <c r="G75" s="179">
        <v>-0.22155140870837908</v>
      </c>
      <c r="H75" s="34"/>
    </row>
    <row r="76" spans="1:8" ht="10.5" customHeight="1" x14ac:dyDescent="0.2">
      <c r="B76" s="33" t="s">
        <v>320</v>
      </c>
      <c r="C76" s="30">
        <v>46990</v>
      </c>
      <c r="D76" s="30">
        <v>13763</v>
      </c>
      <c r="E76" s="30">
        <v>60753</v>
      </c>
      <c r="F76" s="222"/>
      <c r="G76" s="179">
        <v>4.3453617986019211E-2</v>
      </c>
      <c r="H76" s="34"/>
    </row>
    <row r="77" spans="1:8" ht="10.5" customHeight="1" x14ac:dyDescent="0.2">
      <c r="B77" s="33" t="s">
        <v>321</v>
      </c>
      <c r="C77" s="30">
        <v>195415</v>
      </c>
      <c r="D77" s="30">
        <v>22376</v>
      </c>
      <c r="E77" s="30">
        <v>217791</v>
      </c>
      <c r="F77" s="222"/>
      <c r="G77" s="179">
        <v>8.7144903735280721E-2</v>
      </c>
      <c r="H77" s="34"/>
    </row>
    <row r="78" spans="1:8" ht="10.5" customHeight="1" x14ac:dyDescent="0.2">
      <c r="B78" s="33" t="s">
        <v>323</v>
      </c>
      <c r="C78" s="30">
        <v>481825</v>
      </c>
      <c r="D78" s="30">
        <v>160719</v>
      </c>
      <c r="E78" s="30">
        <v>642544</v>
      </c>
      <c r="F78" s="222"/>
      <c r="G78" s="179">
        <v>3.0959561073953701E-2</v>
      </c>
      <c r="H78" s="34"/>
    </row>
    <row r="79" spans="1:8" ht="10.5" customHeight="1" x14ac:dyDescent="0.2">
      <c r="B79" s="16" t="s">
        <v>195</v>
      </c>
      <c r="C79" s="30">
        <v>1140625.6499999999</v>
      </c>
      <c r="D79" s="30">
        <v>440912.7</v>
      </c>
      <c r="E79" s="30">
        <v>1581538.3499999999</v>
      </c>
      <c r="F79" s="222"/>
      <c r="G79" s="179">
        <v>5.1002614238323085E-2</v>
      </c>
      <c r="H79" s="34"/>
    </row>
    <row r="80" spans="1:8" ht="10.5" customHeight="1" x14ac:dyDescent="0.2">
      <c r="B80" s="16" t="s">
        <v>196</v>
      </c>
      <c r="C80" s="30">
        <v>1230</v>
      </c>
      <c r="D80" s="30">
        <v>157</v>
      </c>
      <c r="E80" s="30">
        <v>1387</v>
      </c>
      <c r="F80" s="222"/>
      <c r="G80" s="179">
        <v>0.17046413502109714</v>
      </c>
      <c r="H80" s="34"/>
    </row>
    <row r="81" spans="1:8" ht="10.5" customHeight="1" x14ac:dyDescent="0.2">
      <c r="B81" s="16" t="s">
        <v>197</v>
      </c>
      <c r="C81" s="30">
        <v>455</v>
      </c>
      <c r="D81" s="30">
        <v>31</v>
      </c>
      <c r="E81" s="30">
        <v>486</v>
      </c>
      <c r="F81" s="222"/>
      <c r="G81" s="179">
        <v>0.24935732647814901</v>
      </c>
      <c r="H81" s="34"/>
    </row>
    <row r="82" spans="1:8" s="28" customFormat="1" ht="10.5" customHeight="1" x14ac:dyDescent="0.2">
      <c r="A82" s="24"/>
      <c r="B82" s="16" t="s">
        <v>198</v>
      </c>
      <c r="C82" s="30">
        <v>550</v>
      </c>
      <c r="D82" s="30">
        <v>8720</v>
      </c>
      <c r="E82" s="30">
        <v>9270</v>
      </c>
      <c r="F82" s="222"/>
      <c r="G82" s="179">
        <v>-0.39510603588907012</v>
      </c>
      <c r="H82" s="36"/>
    </row>
    <row r="83" spans="1:8" s="28" customFormat="1" ht="10.5" customHeight="1" x14ac:dyDescent="0.2">
      <c r="A83" s="24"/>
      <c r="B83" s="16" t="s">
        <v>200</v>
      </c>
      <c r="C83" s="46">
        <v>1108</v>
      </c>
      <c r="D83" s="46">
        <v>11791</v>
      </c>
      <c r="E83" s="46">
        <v>12899</v>
      </c>
      <c r="F83" s="222"/>
      <c r="G83" s="190">
        <v>3.1919999999999948E-2</v>
      </c>
      <c r="H83" s="47"/>
    </row>
    <row r="84" spans="1:8" s="28" customFormat="1" ht="10.5" customHeight="1" x14ac:dyDescent="0.2">
      <c r="A84" s="24"/>
      <c r="B84" s="16" t="s">
        <v>201</v>
      </c>
      <c r="C84" s="46">
        <v>68285</v>
      </c>
      <c r="D84" s="46">
        <v>29620</v>
      </c>
      <c r="E84" s="345">
        <v>97905</v>
      </c>
      <c r="F84" s="222"/>
      <c r="G84" s="346">
        <v>5.5784410990812328E-2</v>
      </c>
      <c r="H84" s="47"/>
    </row>
    <row r="85" spans="1:8" s="28" customFormat="1" ht="10.5" customHeight="1" x14ac:dyDescent="0.2">
      <c r="A85" s="24"/>
      <c r="B85" s="16" t="s">
        <v>202</v>
      </c>
      <c r="C85" s="46">
        <v>764281</v>
      </c>
      <c r="D85" s="46">
        <v>60551</v>
      </c>
      <c r="E85" s="345">
        <v>824832</v>
      </c>
      <c r="F85" s="222"/>
      <c r="G85" s="346">
        <v>5.2817530620893116E-2</v>
      </c>
      <c r="H85" s="47"/>
    </row>
    <row r="86" spans="1:8" s="28" customFormat="1" ht="10.5" customHeight="1" x14ac:dyDescent="0.2">
      <c r="A86" s="24"/>
      <c r="B86" s="16" t="s">
        <v>203</v>
      </c>
      <c r="C86" s="46">
        <v>200288</v>
      </c>
      <c r="D86" s="46">
        <v>20341</v>
      </c>
      <c r="E86" s="345">
        <v>220629</v>
      </c>
      <c r="F86" s="222"/>
      <c r="G86" s="346">
        <v>2.2168788569522535E-2</v>
      </c>
      <c r="H86" s="47"/>
    </row>
    <row r="87" spans="1:8" s="28" customFormat="1" ht="10.5" customHeight="1" x14ac:dyDescent="0.2">
      <c r="A87" s="24"/>
      <c r="B87" s="16" t="s">
        <v>204</v>
      </c>
      <c r="C87" s="46">
        <v>151156.21000000002</v>
      </c>
      <c r="D87" s="46">
        <v>1924796.75</v>
      </c>
      <c r="E87" s="345">
        <v>2075952.96</v>
      </c>
      <c r="F87" s="222"/>
      <c r="G87" s="346">
        <v>9.860462408718762E-2</v>
      </c>
      <c r="H87" s="47"/>
    </row>
    <row r="88" spans="1:8" ht="10.5" customHeight="1" x14ac:dyDescent="0.2">
      <c r="B88" s="16" t="s">
        <v>303</v>
      </c>
      <c r="C88" s="348"/>
      <c r="D88" s="46"/>
      <c r="E88" s="345"/>
      <c r="F88" s="222"/>
      <c r="G88" s="346"/>
      <c r="H88" s="47"/>
    </row>
    <row r="89" spans="1:8" s="28" customFormat="1" ht="11.25" customHeight="1" x14ac:dyDescent="0.2">
      <c r="A89" s="24"/>
      <c r="B89" s="31" t="s">
        <v>278</v>
      </c>
      <c r="C89" s="348"/>
      <c r="D89" s="46"/>
      <c r="E89" s="345"/>
      <c r="F89" s="222"/>
      <c r="G89" s="346"/>
      <c r="H89" s="47"/>
    </row>
    <row r="90" spans="1:8" ht="10.5" customHeight="1" x14ac:dyDescent="0.2">
      <c r="B90" s="16" t="s">
        <v>22</v>
      </c>
      <c r="C90" s="348">
        <v>21126415</v>
      </c>
      <c r="D90" s="46">
        <v>7848904</v>
      </c>
      <c r="E90" s="345">
        <v>28975319</v>
      </c>
      <c r="F90" s="222">
        <v>768580</v>
      </c>
      <c r="G90" s="346">
        <v>9.0923882430729019E-3</v>
      </c>
      <c r="H90" s="47"/>
    </row>
    <row r="91" spans="1:8" ht="10.5" customHeight="1" x14ac:dyDescent="0.2">
      <c r="B91" s="16" t="s">
        <v>23</v>
      </c>
      <c r="C91" s="348">
        <v>296008</v>
      </c>
      <c r="D91" s="46">
        <v>869326</v>
      </c>
      <c r="E91" s="345">
        <v>1165334</v>
      </c>
      <c r="F91" s="222">
        <v>405</v>
      </c>
      <c r="G91" s="346">
        <v>-8.0649309461785723E-2</v>
      </c>
      <c r="H91" s="47"/>
    </row>
    <row r="92" spans="1:8" ht="10.5" customHeight="1" x14ac:dyDescent="0.2">
      <c r="B92" s="33" t="s">
        <v>193</v>
      </c>
      <c r="C92" s="348">
        <v>4755647.4400000013</v>
      </c>
      <c r="D92" s="46">
        <v>2562534.98</v>
      </c>
      <c r="E92" s="46">
        <v>7318182.4200000009</v>
      </c>
      <c r="F92" s="222">
        <v>2115225.2999999998</v>
      </c>
      <c r="G92" s="190">
        <v>5.5285046856063946E-3</v>
      </c>
      <c r="H92" s="47"/>
    </row>
    <row r="93" spans="1:8" ht="10.5" customHeight="1" x14ac:dyDescent="0.2">
      <c r="B93" s="33" t="s">
        <v>194</v>
      </c>
      <c r="C93" s="348">
        <v>11646044</v>
      </c>
      <c r="D93" s="46">
        <v>6086925.5</v>
      </c>
      <c r="E93" s="46">
        <v>17732969.5</v>
      </c>
      <c r="F93" s="222">
        <v>2671368</v>
      </c>
      <c r="G93" s="190">
        <v>2.4075222332351043E-2</v>
      </c>
      <c r="H93" s="47"/>
    </row>
    <row r="94" spans="1:8" ht="10.5" customHeight="1" x14ac:dyDescent="0.2">
      <c r="B94" s="33" t="s">
        <v>322</v>
      </c>
      <c r="C94" s="348">
        <v>216346</v>
      </c>
      <c r="D94" s="46">
        <v>572223</v>
      </c>
      <c r="E94" s="46">
        <v>788569</v>
      </c>
      <c r="F94" s="222">
        <v>480725</v>
      </c>
      <c r="G94" s="190">
        <v>4.9381837102548953E-2</v>
      </c>
      <c r="H94" s="47"/>
    </row>
    <row r="95" spans="1:8" ht="10.5" customHeight="1" x14ac:dyDescent="0.2">
      <c r="B95" s="33" t="s">
        <v>324</v>
      </c>
      <c r="C95" s="348">
        <v>731</v>
      </c>
      <c r="D95" s="46">
        <v>10449</v>
      </c>
      <c r="E95" s="46">
        <v>11180</v>
      </c>
      <c r="F95" s="222">
        <v>10588</v>
      </c>
      <c r="G95" s="190">
        <v>-7.281472881074802E-2</v>
      </c>
      <c r="H95" s="47"/>
    </row>
    <row r="96" spans="1:8" ht="10.5" customHeight="1" x14ac:dyDescent="0.2">
      <c r="B96" s="33" t="s">
        <v>325</v>
      </c>
      <c r="C96" s="348">
        <v>8211</v>
      </c>
      <c r="D96" s="46">
        <v>716621</v>
      </c>
      <c r="E96" s="46">
        <v>724832</v>
      </c>
      <c r="F96" s="222">
        <v>710817</v>
      </c>
      <c r="G96" s="190">
        <v>6.6280657157651968E-2</v>
      </c>
      <c r="H96" s="47"/>
    </row>
    <row r="97" spans="2:8" ht="10.5" customHeight="1" x14ac:dyDescent="0.2">
      <c r="B97" s="33" t="s">
        <v>320</v>
      </c>
      <c r="C97" s="348">
        <v>1869600</v>
      </c>
      <c r="D97" s="46">
        <v>771319</v>
      </c>
      <c r="E97" s="46">
        <v>2640919</v>
      </c>
      <c r="F97" s="222">
        <v>77341</v>
      </c>
      <c r="G97" s="190">
        <v>-5.9150059492598661E-3</v>
      </c>
      <c r="H97" s="47"/>
    </row>
    <row r="98" spans="2:8" ht="10.5" customHeight="1" x14ac:dyDescent="0.2">
      <c r="B98" s="33" t="s">
        <v>321</v>
      </c>
      <c r="C98" s="348">
        <v>4329986</v>
      </c>
      <c r="D98" s="46">
        <v>1359136</v>
      </c>
      <c r="E98" s="46">
        <v>5689122</v>
      </c>
      <c r="F98" s="222">
        <v>365507</v>
      </c>
      <c r="G98" s="190">
        <v>4.7116855293357629E-2</v>
      </c>
      <c r="H98" s="47"/>
    </row>
    <row r="99" spans="2:8" ht="10.5" customHeight="1" x14ac:dyDescent="0.2">
      <c r="B99" s="33" t="s">
        <v>323</v>
      </c>
      <c r="C99" s="348">
        <v>5221170</v>
      </c>
      <c r="D99" s="46">
        <v>2657177.5</v>
      </c>
      <c r="E99" s="46">
        <v>7878347.5</v>
      </c>
      <c r="F99" s="222">
        <v>1026390</v>
      </c>
      <c r="G99" s="190">
        <v>1.2247682407742877E-2</v>
      </c>
      <c r="H99" s="47"/>
    </row>
    <row r="100" spans="2:8" ht="10.5" customHeight="1" x14ac:dyDescent="0.2">
      <c r="B100" s="16" t="s">
        <v>195</v>
      </c>
      <c r="C100" s="348">
        <v>16401691.439999999</v>
      </c>
      <c r="D100" s="46">
        <v>8649460.4800000004</v>
      </c>
      <c r="E100" s="46">
        <v>25051151.919999998</v>
      </c>
      <c r="F100" s="222">
        <v>4786593.3</v>
      </c>
      <c r="G100" s="190">
        <v>1.8586816025184749E-2</v>
      </c>
      <c r="H100" s="47"/>
    </row>
    <row r="101" spans="2:8" ht="10.5" customHeight="1" x14ac:dyDescent="0.2">
      <c r="B101" s="16" t="s">
        <v>196</v>
      </c>
      <c r="C101" s="348">
        <v>5737</v>
      </c>
      <c r="D101" s="46">
        <v>452</v>
      </c>
      <c r="E101" s="46">
        <v>6189</v>
      </c>
      <c r="F101" s="222">
        <v>18</v>
      </c>
      <c r="G101" s="190">
        <v>-0.26921714488133197</v>
      </c>
      <c r="H101" s="47"/>
    </row>
    <row r="102" spans="2:8" ht="10.5" customHeight="1" x14ac:dyDescent="0.2">
      <c r="B102" s="16" t="s">
        <v>197</v>
      </c>
      <c r="C102" s="348">
        <v>3184</v>
      </c>
      <c r="D102" s="46">
        <v>265</v>
      </c>
      <c r="E102" s="46">
        <v>3449</v>
      </c>
      <c r="F102" s="222">
        <v>8</v>
      </c>
      <c r="G102" s="190">
        <v>-0.21327554744525545</v>
      </c>
      <c r="H102" s="47"/>
    </row>
    <row r="103" spans="2:8" ht="10.5" customHeight="1" x14ac:dyDescent="0.2">
      <c r="B103" s="16" t="s">
        <v>198</v>
      </c>
      <c r="C103" s="348">
        <v>21090</v>
      </c>
      <c r="D103" s="46">
        <v>302957.5</v>
      </c>
      <c r="E103" s="46">
        <v>324047.5</v>
      </c>
      <c r="F103" s="222"/>
      <c r="G103" s="190">
        <v>-0.10096320723536412</v>
      </c>
      <c r="H103" s="47"/>
    </row>
    <row r="104" spans="2:8" ht="10.5" customHeight="1" x14ac:dyDescent="0.2">
      <c r="B104" s="16" t="s">
        <v>200</v>
      </c>
      <c r="C104" s="348">
        <v>6368</v>
      </c>
      <c r="D104" s="46">
        <v>47260</v>
      </c>
      <c r="E104" s="46">
        <v>53628</v>
      </c>
      <c r="F104" s="222">
        <v>15</v>
      </c>
      <c r="G104" s="190">
        <v>4.4952358683579829E-2</v>
      </c>
      <c r="H104" s="47"/>
    </row>
    <row r="105" spans="2:8" ht="10.5" customHeight="1" x14ac:dyDescent="0.2">
      <c r="B105" s="16" t="s">
        <v>201</v>
      </c>
      <c r="C105" s="348">
        <v>448853</v>
      </c>
      <c r="D105" s="46">
        <v>126499</v>
      </c>
      <c r="E105" s="46">
        <v>575352</v>
      </c>
      <c r="F105" s="222">
        <v>7195</v>
      </c>
      <c r="G105" s="190">
        <v>1.8307705377623051E-2</v>
      </c>
      <c r="H105" s="47"/>
    </row>
    <row r="106" spans="2:8" ht="10.5" customHeight="1" x14ac:dyDescent="0.2">
      <c r="B106" s="16" t="s">
        <v>202</v>
      </c>
      <c r="C106" s="348">
        <v>5046866</v>
      </c>
      <c r="D106" s="46">
        <v>332792</v>
      </c>
      <c r="E106" s="46">
        <v>5379658</v>
      </c>
      <c r="F106" s="222">
        <v>2985</v>
      </c>
      <c r="G106" s="190">
        <v>5.4191425285319283E-3</v>
      </c>
      <c r="H106" s="47"/>
    </row>
    <row r="107" spans="2:8" ht="10.5" customHeight="1" x14ac:dyDescent="0.2">
      <c r="B107" s="16" t="s">
        <v>203</v>
      </c>
      <c r="C107" s="348">
        <v>1199293</v>
      </c>
      <c r="D107" s="46">
        <v>96118</v>
      </c>
      <c r="E107" s="46">
        <v>1295411</v>
      </c>
      <c r="F107" s="222">
        <v>16</v>
      </c>
      <c r="G107" s="190">
        <v>-4.2779006047421686E-2</v>
      </c>
      <c r="H107" s="47"/>
    </row>
    <row r="108" spans="2:8" ht="10.5" customHeight="1" x14ac:dyDescent="0.2">
      <c r="B108" s="16" t="s">
        <v>204</v>
      </c>
      <c r="C108" s="348">
        <v>1553391.58</v>
      </c>
      <c r="D108" s="46">
        <v>20144000.920000002</v>
      </c>
      <c r="E108" s="46">
        <v>21697392.500000004</v>
      </c>
      <c r="F108" s="222"/>
      <c r="G108" s="190">
        <v>1.2641180667498197E-2</v>
      </c>
      <c r="H108" s="47"/>
    </row>
    <row r="109" spans="2:8" ht="10.5" customHeight="1" x14ac:dyDescent="0.2">
      <c r="B109" s="21" t="s">
        <v>303</v>
      </c>
      <c r="C109" s="398"/>
      <c r="D109" s="399"/>
      <c r="E109" s="399"/>
      <c r="F109" s="342"/>
      <c r="G109" s="347"/>
      <c r="H109" s="47"/>
    </row>
    <row r="110" spans="2:8" ht="9.75" customHeight="1" x14ac:dyDescent="0.2">
      <c r="B110" s="43"/>
      <c r="C110" s="49"/>
      <c r="D110" s="49"/>
      <c r="E110" s="49"/>
      <c r="F110" s="348"/>
      <c r="G110" s="348"/>
      <c r="H110" s="47"/>
    </row>
    <row r="111" spans="2:8" ht="15" customHeight="1" x14ac:dyDescent="0.25">
      <c r="B111" s="7" t="s">
        <v>288</v>
      </c>
      <c r="C111" s="8"/>
      <c r="D111" s="8"/>
      <c r="E111" s="8"/>
      <c r="F111" s="349"/>
      <c r="G111" s="349"/>
      <c r="H111" s="8"/>
    </row>
    <row r="112" spans="2:8" ht="9.75" customHeight="1" x14ac:dyDescent="0.2">
      <c r="B112" s="9"/>
      <c r="C112" s="261" t="str">
        <f>$C$3</f>
        <v>PERIODE DU 1.1 AU 31.1.2024</v>
      </c>
      <c r="D112" s="262"/>
      <c r="F112" s="350"/>
      <c r="G112" s="350"/>
    </row>
    <row r="113" spans="1:8" ht="14.25" customHeight="1" x14ac:dyDescent="0.2">
      <c r="B113" s="12" t="s">
        <v>176</v>
      </c>
      <c r="C113" s="13"/>
      <c r="D113" s="13"/>
      <c r="E113" s="13"/>
      <c r="F113" s="353"/>
      <c r="G113" s="351"/>
      <c r="H113" s="15"/>
    </row>
    <row r="114" spans="1:8" ht="12" customHeight="1" x14ac:dyDescent="0.2">
      <c r="B114" s="16" t="s">
        <v>4</v>
      </c>
      <c r="C114" s="17" t="s">
        <v>1</v>
      </c>
      <c r="D114" s="17" t="s">
        <v>2</v>
      </c>
      <c r="E114" s="18" t="s">
        <v>6</v>
      </c>
      <c r="F114" s="219" t="s">
        <v>3</v>
      </c>
      <c r="G114" s="19" t="str">
        <f>CUMUL_Maladie_mnt!$H$5</f>
        <v>PCAP</v>
      </c>
      <c r="H114" s="20"/>
    </row>
    <row r="115" spans="1:8" ht="9.75" customHeight="1" x14ac:dyDescent="0.2">
      <c r="B115" s="21"/>
      <c r="C115" s="45" t="s">
        <v>5</v>
      </c>
      <c r="D115" s="44" t="s">
        <v>5</v>
      </c>
      <c r="E115" s="44"/>
      <c r="F115" s="220" t="s">
        <v>87</v>
      </c>
      <c r="G115" s="22" t="str">
        <f>CUMUL_Maladie_mnt!$H$6</f>
        <v>en %</v>
      </c>
      <c r="H115" s="23"/>
    </row>
    <row r="116" spans="1:8" s="28" customFormat="1" ht="18" customHeight="1" x14ac:dyDescent="0.2">
      <c r="A116" s="24"/>
      <c r="B116" s="52" t="s">
        <v>163</v>
      </c>
      <c r="C116" s="238"/>
      <c r="D116" s="238"/>
      <c r="E116" s="238"/>
      <c r="F116" s="222"/>
      <c r="G116" s="239"/>
      <c r="H116" s="27"/>
    </row>
    <row r="117" spans="1:8" ht="6.75" customHeight="1" x14ac:dyDescent="0.2">
      <c r="B117" s="16"/>
      <c r="C117" s="238"/>
      <c r="D117" s="238"/>
      <c r="E117" s="238"/>
      <c r="F117" s="222"/>
      <c r="G117" s="239"/>
      <c r="H117" s="20"/>
    </row>
    <row r="118" spans="1:8" s="28" customFormat="1" ht="15" customHeight="1" x14ac:dyDescent="0.2">
      <c r="A118" s="54"/>
      <c r="B118" s="31" t="s">
        <v>124</v>
      </c>
      <c r="C118" s="238"/>
      <c r="D118" s="238"/>
      <c r="E118" s="238"/>
      <c r="F118" s="222"/>
      <c r="G118" s="239"/>
      <c r="H118" s="27"/>
    </row>
    <row r="119" spans="1:8" ht="10.5" customHeight="1" x14ac:dyDescent="0.2">
      <c r="A119" s="2"/>
      <c r="B119" s="37" t="s">
        <v>205</v>
      </c>
      <c r="C119" s="238">
        <v>20249525.540000167</v>
      </c>
      <c r="D119" s="238">
        <v>73794751.909999833</v>
      </c>
      <c r="E119" s="238">
        <v>94044277.450000003</v>
      </c>
      <c r="F119" s="222">
        <v>244191.56999999876</v>
      </c>
      <c r="G119" s="239">
        <v>8.152380275483484E-3</v>
      </c>
      <c r="H119" s="20"/>
    </row>
    <row r="120" spans="1:8" ht="10.5" customHeight="1" x14ac:dyDescent="0.2">
      <c r="A120" s="2"/>
      <c r="B120" s="37" t="s">
        <v>206</v>
      </c>
      <c r="C120" s="238">
        <v>865343.32000000018</v>
      </c>
      <c r="D120" s="238">
        <v>9882637.1099999994</v>
      </c>
      <c r="E120" s="238">
        <v>10747980.43</v>
      </c>
      <c r="F120" s="222"/>
      <c r="G120" s="239"/>
      <c r="H120" s="20"/>
    </row>
    <row r="121" spans="1:8" ht="10.5" customHeight="1" x14ac:dyDescent="0.2">
      <c r="A121" s="2"/>
      <c r="B121" s="37" t="s">
        <v>226</v>
      </c>
      <c r="C121" s="238">
        <v>1447535.7899999919</v>
      </c>
      <c r="D121" s="238">
        <v>10209495.920000019</v>
      </c>
      <c r="E121" s="238">
        <v>11657031.710000008</v>
      </c>
      <c r="F121" s="222"/>
      <c r="G121" s="239"/>
      <c r="H121" s="20"/>
    </row>
    <row r="122" spans="1:8" ht="10.5" hidden="1" customHeight="1" x14ac:dyDescent="0.2">
      <c r="A122" s="2"/>
      <c r="B122" s="37"/>
      <c r="C122" s="238"/>
      <c r="D122" s="238"/>
      <c r="E122" s="238"/>
      <c r="F122" s="222"/>
      <c r="G122" s="239"/>
      <c r="H122" s="20"/>
    </row>
    <row r="123" spans="1:8" ht="10.5" hidden="1" customHeight="1" x14ac:dyDescent="0.2">
      <c r="A123" s="2"/>
      <c r="B123" s="37"/>
      <c r="C123" s="238"/>
      <c r="D123" s="238"/>
      <c r="E123" s="238"/>
      <c r="F123" s="222"/>
      <c r="G123" s="239"/>
      <c r="H123" s="20"/>
    </row>
    <row r="124" spans="1:8" ht="10.5" hidden="1" customHeight="1" x14ac:dyDescent="0.2">
      <c r="A124" s="2"/>
      <c r="B124" s="37"/>
      <c r="C124" s="238"/>
      <c r="D124" s="238"/>
      <c r="E124" s="238"/>
      <c r="F124" s="222"/>
      <c r="G124" s="239"/>
      <c r="H124" s="20"/>
    </row>
    <row r="125" spans="1:8" ht="10.5" hidden="1" customHeight="1" x14ac:dyDescent="0.2">
      <c r="A125" s="2"/>
      <c r="B125" s="16"/>
      <c r="C125" s="238"/>
      <c r="D125" s="238"/>
      <c r="E125" s="238"/>
      <c r="F125" s="222"/>
      <c r="G125" s="239"/>
      <c r="H125" s="20"/>
    </row>
    <row r="126" spans="1:8" s="28" customFormat="1" ht="10.5" customHeight="1" x14ac:dyDescent="0.2">
      <c r="A126" s="54"/>
      <c r="B126" s="35" t="s">
        <v>227</v>
      </c>
      <c r="C126" s="238">
        <v>22564352.650000159</v>
      </c>
      <c r="D126" s="238">
        <v>93889208.939999849</v>
      </c>
      <c r="E126" s="238">
        <v>116453561.59000002</v>
      </c>
      <c r="F126" s="222">
        <v>244191.56999999876</v>
      </c>
      <c r="G126" s="239">
        <v>-0.16127483229927964</v>
      </c>
      <c r="H126" s="27"/>
    </row>
    <row r="127" spans="1:8" ht="7.5" customHeight="1" x14ac:dyDescent="0.2">
      <c r="A127" s="2"/>
      <c r="B127" s="35"/>
      <c r="C127" s="238"/>
      <c r="D127" s="238"/>
      <c r="E127" s="238"/>
      <c r="F127" s="222"/>
      <c r="G127" s="239"/>
      <c r="H127" s="20"/>
    </row>
    <row r="128" spans="1:8" s="28" customFormat="1" ht="15.75" customHeight="1" x14ac:dyDescent="0.2">
      <c r="A128" s="54"/>
      <c r="B128" s="31" t="s">
        <v>132</v>
      </c>
      <c r="C128" s="238"/>
      <c r="D128" s="238"/>
      <c r="E128" s="238"/>
      <c r="F128" s="222"/>
      <c r="G128" s="239"/>
      <c r="H128" s="27"/>
    </row>
    <row r="129" spans="1:8" ht="10.5" customHeight="1" x14ac:dyDescent="0.2">
      <c r="A129" s="2"/>
      <c r="B129" s="37" t="s">
        <v>207</v>
      </c>
      <c r="C129" s="238">
        <v>14670990.989999155</v>
      </c>
      <c r="D129" s="238">
        <v>37075207.26999934</v>
      </c>
      <c r="E129" s="238">
        <v>51746198.259998493</v>
      </c>
      <c r="F129" s="222">
        <v>69706.169999999925</v>
      </c>
      <c r="G129" s="239">
        <v>-1.2737956147025886E-2</v>
      </c>
      <c r="H129" s="20"/>
    </row>
    <row r="130" spans="1:8" ht="10.5" customHeight="1" x14ac:dyDescent="0.2">
      <c r="A130" s="2"/>
      <c r="B130" s="37" t="s">
        <v>208</v>
      </c>
      <c r="C130" s="238">
        <v>786052.11000001128</v>
      </c>
      <c r="D130" s="238">
        <v>5612745.6800000183</v>
      </c>
      <c r="E130" s="238">
        <v>6398797.7900000289</v>
      </c>
      <c r="F130" s="222">
        <v>3627145.9100000332</v>
      </c>
      <c r="G130" s="239">
        <v>-1.0817377660474636E-2</v>
      </c>
      <c r="H130" s="20"/>
    </row>
    <row r="131" spans="1:8" ht="10.5" customHeight="1" x14ac:dyDescent="0.2">
      <c r="A131" s="2"/>
      <c r="B131" s="37" t="s">
        <v>209</v>
      </c>
      <c r="C131" s="238">
        <v>93274353.790008351</v>
      </c>
      <c r="D131" s="238">
        <v>41595753.999999046</v>
      </c>
      <c r="E131" s="238">
        <v>134870107.79000738</v>
      </c>
      <c r="F131" s="222">
        <v>1067305.2499999921</v>
      </c>
      <c r="G131" s="239">
        <v>2.4184770622431406E-2</v>
      </c>
      <c r="H131" s="20"/>
    </row>
    <row r="132" spans="1:8" ht="10.5" hidden="1" customHeight="1" x14ac:dyDescent="0.2">
      <c r="A132" s="2"/>
      <c r="B132" s="37"/>
      <c r="C132" s="238"/>
      <c r="D132" s="238"/>
      <c r="E132" s="238"/>
      <c r="F132" s="222"/>
      <c r="G132" s="239"/>
      <c r="H132" s="20"/>
    </row>
    <row r="133" spans="1:8" ht="10.5" hidden="1" customHeight="1" x14ac:dyDescent="0.2">
      <c r="A133" s="2"/>
      <c r="B133" s="37"/>
      <c r="C133" s="238"/>
      <c r="D133" s="238"/>
      <c r="E133" s="238"/>
      <c r="F133" s="222"/>
      <c r="G133" s="239"/>
      <c r="H133" s="20"/>
    </row>
    <row r="134" spans="1:8" ht="10.5" hidden="1" customHeight="1" x14ac:dyDescent="0.2">
      <c r="A134" s="2"/>
      <c r="B134" s="16"/>
      <c r="C134" s="238"/>
      <c r="D134" s="238"/>
      <c r="E134" s="238"/>
      <c r="F134" s="222"/>
      <c r="G134" s="239"/>
      <c r="H134" s="20"/>
    </row>
    <row r="135" spans="1:8" ht="10.5" customHeight="1" x14ac:dyDescent="0.2">
      <c r="A135" s="2"/>
      <c r="B135" s="35" t="s">
        <v>135</v>
      </c>
      <c r="C135" s="238">
        <v>108731396.89000753</v>
      </c>
      <c r="D135" s="238">
        <v>84283782.949998394</v>
      </c>
      <c r="E135" s="238">
        <v>193015179.84000593</v>
      </c>
      <c r="F135" s="222">
        <v>4764157.3300000252</v>
      </c>
      <c r="G135" s="239">
        <v>1.2841000812993997E-2</v>
      </c>
      <c r="H135" s="20"/>
    </row>
    <row r="136" spans="1:8" ht="6.75" customHeight="1" x14ac:dyDescent="0.2">
      <c r="A136" s="2"/>
      <c r="B136" s="35"/>
      <c r="C136" s="238"/>
      <c r="D136" s="238"/>
      <c r="E136" s="238"/>
      <c r="F136" s="222"/>
      <c r="G136" s="239"/>
      <c r="H136" s="20"/>
    </row>
    <row r="137" spans="1:8" s="28" customFormat="1" ht="16.5" customHeight="1" x14ac:dyDescent="0.2">
      <c r="A137" s="54"/>
      <c r="B137" s="31" t="s">
        <v>136</v>
      </c>
      <c r="C137" s="238"/>
      <c r="D137" s="238"/>
      <c r="E137" s="238"/>
      <c r="F137" s="222"/>
      <c r="G137" s="239"/>
      <c r="H137" s="27"/>
    </row>
    <row r="138" spans="1:8" ht="10.5" customHeight="1" x14ac:dyDescent="0.2">
      <c r="A138" s="2"/>
      <c r="B138" s="37" t="s">
        <v>210</v>
      </c>
      <c r="C138" s="238">
        <v>18233254.18000003</v>
      </c>
      <c r="D138" s="238">
        <v>8996321.6000000518</v>
      </c>
      <c r="E138" s="238">
        <v>27229575.780000076</v>
      </c>
      <c r="F138" s="222">
        <v>81370.499999999985</v>
      </c>
      <c r="G138" s="239">
        <v>-5.9826922668278049E-2</v>
      </c>
      <c r="H138" s="20"/>
    </row>
    <row r="139" spans="1:8" ht="10.5" hidden="1" customHeight="1" x14ac:dyDescent="0.2">
      <c r="A139" s="2"/>
      <c r="B139" s="37"/>
      <c r="C139" s="238"/>
      <c r="D139" s="238"/>
      <c r="E139" s="238"/>
      <c r="F139" s="222"/>
      <c r="G139" s="239"/>
      <c r="H139" s="20"/>
    </row>
    <row r="140" spans="1:8" ht="10.5" hidden="1" customHeight="1" x14ac:dyDescent="0.2">
      <c r="A140" s="2"/>
      <c r="B140" s="16"/>
      <c r="C140" s="238"/>
      <c r="D140" s="238"/>
      <c r="E140" s="238"/>
      <c r="F140" s="222"/>
      <c r="G140" s="239"/>
      <c r="H140" s="20"/>
    </row>
    <row r="141" spans="1:8" s="28" customFormat="1" ht="10.5" customHeight="1" x14ac:dyDescent="0.2">
      <c r="A141" s="54"/>
      <c r="B141" s="35" t="s">
        <v>229</v>
      </c>
      <c r="C141" s="238">
        <v>18233254.18000003</v>
      </c>
      <c r="D141" s="238">
        <v>8996366.6000000518</v>
      </c>
      <c r="E141" s="238">
        <v>27229620.780000076</v>
      </c>
      <c r="F141" s="222">
        <v>81370.499999999985</v>
      </c>
      <c r="G141" s="239">
        <v>-5.98267647888725E-2</v>
      </c>
      <c r="H141" s="27"/>
    </row>
    <row r="142" spans="1:8" ht="7.5" customHeight="1" x14ac:dyDescent="0.2">
      <c r="A142" s="2"/>
      <c r="B142" s="35"/>
      <c r="C142" s="238"/>
      <c r="D142" s="238"/>
      <c r="E142" s="238"/>
      <c r="F142" s="222"/>
      <c r="G142" s="239"/>
      <c r="H142" s="20"/>
    </row>
    <row r="143" spans="1:8" s="28" customFormat="1" ht="16.5" customHeight="1" x14ac:dyDescent="0.2">
      <c r="A143" s="54"/>
      <c r="B143" s="31" t="s">
        <v>141</v>
      </c>
      <c r="C143" s="238"/>
      <c r="D143" s="238"/>
      <c r="E143" s="238"/>
      <c r="F143" s="222"/>
      <c r="G143" s="239"/>
      <c r="H143" s="27"/>
    </row>
    <row r="144" spans="1:8" ht="10.5" customHeight="1" x14ac:dyDescent="0.2">
      <c r="A144" s="2"/>
      <c r="B144" s="37" t="s">
        <v>211</v>
      </c>
      <c r="C144" s="238">
        <v>6842703.3100000368</v>
      </c>
      <c r="D144" s="238">
        <v>1146244.0600000003</v>
      </c>
      <c r="E144" s="238">
        <v>7988947.3700000374</v>
      </c>
      <c r="F144" s="222">
        <v>3159.0999999999995</v>
      </c>
      <c r="G144" s="239">
        <v>4.4258663793399045E-2</v>
      </c>
      <c r="H144" s="20"/>
    </row>
    <row r="145" spans="1:8" ht="10.5" hidden="1" customHeight="1" x14ac:dyDescent="0.2">
      <c r="A145" s="2"/>
      <c r="B145" s="37"/>
      <c r="C145" s="238"/>
      <c r="D145" s="238"/>
      <c r="E145" s="238"/>
      <c r="F145" s="222"/>
      <c r="G145" s="239"/>
      <c r="H145" s="20"/>
    </row>
    <row r="146" spans="1:8" s="57" customFormat="1" ht="10.5" hidden="1" customHeight="1" x14ac:dyDescent="0.2">
      <c r="A146" s="6"/>
      <c r="B146" s="16"/>
      <c r="C146" s="55"/>
      <c r="D146" s="55"/>
      <c r="E146" s="55"/>
      <c r="F146" s="222"/>
      <c r="G146" s="182"/>
      <c r="H146" s="56"/>
    </row>
    <row r="147" spans="1:8" s="57" customFormat="1" ht="10.5" customHeight="1" x14ac:dyDescent="0.2">
      <c r="A147" s="6"/>
      <c r="B147" s="35" t="s">
        <v>230</v>
      </c>
      <c r="C147" s="55">
        <v>6842703.3100000368</v>
      </c>
      <c r="D147" s="55">
        <v>1146244.0600000003</v>
      </c>
      <c r="E147" s="55">
        <v>7988947.3700000374</v>
      </c>
      <c r="F147" s="222">
        <v>3159.0999999999995</v>
      </c>
      <c r="G147" s="182">
        <v>4.4258663793399045E-2</v>
      </c>
      <c r="H147" s="56"/>
    </row>
    <row r="148" spans="1:8" s="57" customFormat="1" ht="6.75" customHeight="1" x14ac:dyDescent="0.2">
      <c r="A148" s="6"/>
      <c r="B148" s="35"/>
      <c r="C148" s="55"/>
      <c r="D148" s="55"/>
      <c r="E148" s="55"/>
      <c r="F148" s="222"/>
      <c r="G148" s="182"/>
      <c r="H148" s="56"/>
    </row>
    <row r="149" spans="1:8" s="60" customFormat="1" ht="14.25" customHeight="1" x14ac:dyDescent="0.2">
      <c r="A149" s="24"/>
      <c r="B149" s="31" t="s">
        <v>139</v>
      </c>
      <c r="C149" s="55"/>
      <c r="D149" s="55"/>
      <c r="E149" s="55"/>
      <c r="F149" s="222"/>
      <c r="G149" s="182"/>
      <c r="H149" s="59"/>
    </row>
    <row r="150" spans="1:8" s="57" customFormat="1" ht="10.5" customHeight="1" x14ac:dyDescent="0.2">
      <c r="A150" s="6"/>
      <c r="B150" s="37" t="s">
        <v>212</v>
      </c>
      <c r="C150" s="55">
        <v>12376.47</v>
      </c>
      <c r="D150" s="55">
        <v>7535.15</v>
      </c>
      <c r="E150" s="55">
        <v>19911.62</v>
      </c>
      <c r="F150" s="222"/>
      <c r="G150" s="182">
        <v>2.6491216764831016E-2</v>
      </c>
      <c r="H150" s="56"/>
    </row>
    <row r="151" spans="1:8" s="57" customFormat="1" ht="10.5" hidden="1" customHeight="1" x14ac:dyDescent="0.2">
      <c r="A151" s="6"/>
      <c r="B151" s="37" t="s">
        <v>129</v>
      </c>
      <c r="C151" s="55"/>
      <c r="D151" s="55"/>
      <c r="E151" s="55"/>
      <c r="F151" s="222"/>
      <c r="G151" s="182"/>
      <c r="H151" s="56"/>
    </row>
    <row r="152" spans="1:8" s="60" customFormat="1" ht="10.5" hidden="1" customHeight="1" x14ac:dyDescent="0.2">
      <c r="A152" s="24"/>
      <c r="B152" s="35" t="s">
        <v>143</v>
      </c>
      <c r="C152" s="55">
        <v>12376.47</v>
      </c>
      <c r="D152" s="55">
        <v>7535.15</v>
      </c>
      <c r="E152" s="55">
        <v>19911.62</v>
      </c>
      <c r="F152" s="222">
        <v>0</v>
      </c>
      <c r="G152" s="182">
        <v>2.6491216764831016E-2</v>
      </c>
      <c r="H152" s="59"/>
    </row>
    <row r="153" spans="1:8" s="57" customFormat="1" ht="8.25" customHeight="1" x14ac:dyDescent="0.2">
      <c r="A153" s="6"/>
      <c r="B153" s="35"/>
      <c r="C153" s="55"/>
      <c r="D153" s="55"/>
      <c r="E153" s="55"/>
      <c r="F153" s="222"/>
      <c r="G153" s="182"/>
      <c r="H153" s="56"/>
    </row>
    <row r="154" spans="1:8" s="60" customFormat="1" ht="17.25" customHeight="1" x14ac:dyDescent="0.2">
      <c r="A154" s="24"/>
      <c r="B154" s="31" t="s">
        <v>122</v>
      </c>
      <c r="C154" s="55"/>
      <c r="D154" s="55"/>
      <c r="E154" s="55"/>
      <c r="F154" s="222"/>
      <c r="G154" s="182"/>
      <c r="H154" s="59"/>
    </row>
    <row r="155" spans="1:8" s="57" customFormat="1" ht="10.5" customHeight="1" x14ac:dyDescent="0.2">
      <c r="A155" s="6"/>
      <c r="B155" s="37" t="s">
        <v>213</v>
      </c>
      <c r="C155" s="55">
        <v>1313.25</v>
      </c>
      <c r="D155" s="55">
        <v>11309.5</v>
      </c>
      <c r="E155" s="55">
        <v>12622.75</v>
      </c>
      <c r="F155" s="222"/>
      <c r="G155" s="182">
        <v>-6.7189133864668404E-2</v>
      </c>
      <c r="H155" s="56"/>
    </row>
    <row r="156" spans="1:8" s="57" customFormat="1" ht="10.5" hidden="1" customHeight="1" x14ac:dyDescent="0.2">
      <c r="A156" s="6"/>
      <c r="B156" s="37"/>
      <c r="C156" s="55"/>
      <c r="D156" s="55"/>
      <c r="E156" s="55"/>
      <c r="F156" s="222"/>
      <c r="G156" s="182"/>
      <c r="H156" s="56"/>
    </row>
    <row r="157" spans="1:8" s="57" customFormat="1" ht="12" customHeight="1" x14ac:dyDescent="0.2">
      <c r="A157" s="6"/>
      <c r="B157" s="35" t="s">
        <v>232</v>
      </c>
      <c r="C157" s="55">
        <v>1313.25</v>
      </c>
      <c r="D157" s="55">
        <v>11309.5</v>
      </c>
      <c r="E157" s="55">
        <v>12622.75</v>
      </c>
      <c r="F157" s="222"/>
      <c r="G157" s="182">
        <v>-6.7189133864668404E-2</v>
      </c>
      <c r="H157" s="56"/>
    </row>
    <row r="158" spans="1:8" s="57" customFormat="1" x14ac:dyDescent="0.2">
      <c r="A158" s="6"/>
      <c r="B158" s="35"/>
      <c r="C158" s="55"/>
      <c r="D158" s="55"/>
      <c r="E158" s="55"/>
      <c r="F158" s="222"/>
      <c r="G158" s="182"/>
      <c r="H158" s="56"/>
    </row>
    <row r="159" spans="1:8" s="63" customFormat="1" ht="12" x14ac:dyDescent="0.2">
      <c r="A159" s="61"/>
      <c r="B159" s="31" t="s">
        <v>244</v>
      </c>
      <c r="C159" s="55"/>
      <c r="D159" s="55"/>
      <c r="E159" s="55"/>
      <c r="F159" s="222"/>
      <c r="G159" s="182"/>
      <c r="H159" s="62"/>
    </row>
    <row r="160" spans="1:8" s="60" customFormat="1" ht="13.5" customHeight="1" x14ac:dyDescent="0.2">
      <c r="A160" s="24"/>
      <c r="B160" s="37" t="s">
        <v>213</v>
      </c>
      <c r="C160" s="55">
        <v>22.6</v>
      </c>
      <c r="D160" s="55"/>
      <c r="E160" s="55">
        <v>22.6</v>
      </c>
      <c r="F160" s="222"/>
      <c r="G160" s="182">
        <v>0.29142857142857159</v>
      </c>
      <c r="H160" s="59"/>
    </row>
    <row r="161" spans="1:8" s="60" customFormat="1" ht="15" customHeight="1" x14ac:dyDescent="0.2">
      <c r="A161" s="24"/>
      <c r="B161" s="37" t="s">
        <v>205</v>
      </c>
      <c r="C161" s="55">
        <v>400145.8700000004</v>
      </c>
      <c r="D161" s="55">
        <v>1204377.1500000011</v>
      </c>
      <c r="E161" s="55">
        <v>1604523.0200000014</v>
      </c>
      <c r="F161" s="222"/>
      <c r="G161" s="182">
        <v>-2.1141443144265804E-3</v>
      </c>
      <c r="H161" s="59"/>
    </row>
    <row r="162" spans="1:8" s="57" customFormat="1" ht="10.5" customHeight="1" x14ac:dyDescent="0.2">
      <c r="A162" s="6"/>
      <c r="B162" s="37" t="s">
        <v>206</v>
      </c>
      <c r="C162" s="55">
        <v>7438.3</v>
      </c>
      <c r="D162" s="55">
        <v>77068.5</v>
      </c>
      <c r="E162" s="55">
        <v>84506.8</v>
      </c>
      <c r="F162" s="222"/>
      <c r="G162" s="182"/>
      <c r="H162" s="56"/>
    </row>
    <row r="163" spans="1:8" s="57" customFormat="1" ht="10.5" customHeight="1" x14ac:dyDescent="0.2">
      <c r="A163" s="6"/>
      <c r="B163" s="37" t="s">
        <v>226</v>
      </c>
      <c r="C163" s="55">
        <v>30953.200000000012</v>
      </c>
      <c r="D163" s="55">
        <v>184446.10000000009</v>
      </c>
      <c r="E163" s="55">
        <v>215399.3000000001</v>
      </c>
      <c r="F163" s="222"/>
      <c r="G163" s="182"/>
      <c r="H163" s="56"/>
    </row>
    <row r="164" spans="1:8" s="57" customFormat="1" ht="10.5" customHeight="1" x14ac:dyDescent="0.2">
      <c r="A164" s="6"/>
      <c r="B164" s="37" t="s">
        <v>207</v>
      </c>
      <c r="C164" s="55">
        <v>43626.72000000003</v>
      </c>
      <c r="D164" s="55">
        <v>67561.7</v>
      </c>
      <c r="E164" s="55">
        <v>111188.42000000004</v>
      </c>
      <c r="F164" s="222"/>
      <c r="G164" s="182">
        <v>0.1996354972429788</v>
      </c>
      <c r="H164" s="56"/>
    </row>
    <row r="165" spans="1:8" s="57" customFormat="1" ht="10.5" customHeight="1" x14ac:dyDescent="0.2">
      <c r="A165" s="6"/>
      <c r="B165" s="37" t="s">
        <v>208</v>
      </c>
      <c r="C165" s="55">
        <v>3881.5000000000005</v>
      </c>
      <c r="D165" s="55">
        <v>32251.07</v>
      </c>
      <c r="E165" s="55">
        <v>36132.57</v>
      </c>
      <c r="F165" s="222"/>
      <c r="G165" s="182">
        <v>1.3476625500320916E-2</v>
      </c>
      <c r="H165" s="56"/>
    </row>
    <row r="166" spans="1:8" s="57" customFormat="1" ht="10.5" customHeight="1" x14ac:dyDescent="0.2">
      <c r="A166" s="6"/>
      <c r="B166" s="37" t="s">
        <v>209</v>
      </c>
      <c r="C166" s="55">
        <v>199287.91999999987</v>
      </c>
      <c r="D166" s="55">
        <v>113381.62</v>
      </c>
      <c r="E166" s="55">
        <v>312669.5399999998</v>
      </c>
      <c r="F166" s="222"/>
      <c r="G166" s="182">
        <v>0.17868004529105508</v>
      </c>
      <c r="H166" s="56"/>
    </row>
    <row r="167" spans="1:8" s="57" customFormat="1" ht="10.5" customHeight="1" x14ac:dyDescent="0.2">
      <c r="A167" s="6"/>
      <c r="B167" s="37" t="s">
        <v>210</v>
      </c>
      <c r="C167" s="55">
        <v>35260.000000000015</v>
      </c>
      <c r="D167" s="55">
        <v>10180.700000000001</v>
      </c>
      <c r="E167" s="55">
        <v>45440.700000000012</v>
      </c>
      <c r="F167" s="222"/>
      <c r="G167" s="182">
        <v>-6.849452666967315E-2</v>
      </c>
      <c r="H167" s="56"/>
    </row>
    <row r="168" spans="1:8" s="57" customFormat="1" ht="10.5" customHeight="1" x14ac:dyDescent="0.2">
      <c r="A168" s="6"/>
      <c r="B168" s="37" t="s">
        <v>211</v>
      </c>
      <c r="C168" s="55">
        <v>2275620.7600000026</v>
      </c>
      <c r="D168" s="55">
        <v>273415.67</v>
      </c>
      <c r="E168" s="55">
        <v>2549036.4300000025</v>
      </c>
      <c r="F168" s="222"/>
      <c r="G168" s="182">
        <v>-6.9397236175578247E-2</v>
      </c>
      <c r="H168" s="56"/>
    </row>
    <row r="169" spans="1:8" s="57" customFormat="1" ht="10.5" customHeight="1" x14ac:dyDescent="0.2">
      <c r="A169" s="6"/>
      <c r="B169" s="37" t="s">
        <v>212</v>
      </c>
      <c r="C169" s="55">
        <v>8</v>
      </c>
      <c r="D169" s="55">
        <v>1</v>
      </c>
      <c r="E169" s="55">
        <v>9</v>
      </c>
      <c r="F169" s="222"/>
      <c r="G169" s="182">
        <v>-0.55000000000000004</v>
      </c>
      <c r="H169" s="56"/>
    </row>
    <row r="170" spans="1:8" s="57" customFormat="1" ht="10.5" customHeight="1" x14ac:dyDescent="0.2">
      <c r="A170" s="6"/>
      <c r="B170" s="35" t="s">
        <v>234</v>
      </c>
      <c r="C170" s="55">
        <v>2996813.8700000024</v>
      </c>
      <c r="D170" s="55">
        <v>1962907.5100000012</v>
      </c>
      <c r="E170" s="55">
        <v>4959721.3800000045</v>
      </c>
      <c r="F170" s="222"/>
      <c r="G170" s="182">
        <v>-8.906314330781151E-2</v>
      </c>
      <c r="H170" s="56"/>
    </row>
    <row r="171" spans="1:8" s="57" customFormat="1" ht="9" x14ac:dyDescent="0.15">
      <c r="A171" s="6"/>
      <c r="B171" s="264"/>
      <c r="C171" s="55"/>
      <c r="D171" s="55"/>
      <c r="E171" s="55"/>
      <c r="F171" s="222"/>
      <c r="G171" s="182"/>
      <c r="H171" s="56"/>
    </row>
    <row r="172" spans="1:8" s="57" customFormat="1" x14ac:dyDescent="0.2">
      <c r="A172" s="6"/>
      <c r="B172" s="35" t="s">
        <v>233</v>
      </c>
      <c r="C172" s="55">
        <v>159465050.62000772</v>
      </c>
      <c r="D172" s="55">
        <v>190305058.70999834</v>
      </c>
      <c r="E172" s="55">
        <v>349770109.330006</v>
      </c>
      <c r="F172" s="222">
        <v>5092878.5000000242</v>
      </c>
      <c r="G172" s="182">
        <v>-5.869464070966357E-2</v>
      </c>
      <c r="H172" s="56"/>
    </row>
    <row r="173" spans="1:8" s="60" customFormat="1" x14ac:dyDescent="0.2">
      <c r="A173" s="24"/>
      <c r="B173" s="35"/>
      <c r="C173" s="55"/>
      <c r="D173" s="55"/>
      <c r="E173" s="55"/>
      <c r="F173" s="222"/>
      <c r="G173" s="182"/>
      <c r="H173" s="59"/>
    </row>
    <row r="174" spans="1:8" s="57" customFormat="1" ht="8.25" customHeight="1" x14ac:dyDescent="0.15">
      <c r="A174" s="6"/>
      <c r="B174" s="64"/>
      <c r="C174" s="55"/>
      <c r="D174" s="55"/>
      <c r="E174" s="55"/>
      <c r="F174" s="222"/>
      <c r="G174" s="182"/>
      <c r="H174" s="56"/>
    </row>
    <row r="175" spans="1:8" s="60" customFormat="1" ht="13.5" customHeight="1" x14ac:dyDescent="0.2">
      <c r="A175" s="24"/>
      <c r="B175" s="31" t="s">
        <v>145</v>
      </c>
      <c r="C175" s="55"/>
      <c r="D175" s="55"/>
      <c r="E175" s="55"/>
      <c r="F175" s="222"/>
      <c r="G175" s="182"/>
      <c r="H175" s="59"/>
    </row>
    <row r="176" spans="1:8" s="60" customFormat="1" ht="10.5" customHeight="1" x14ac:dyDescent="0.2">
      <c r="A176" s="24"/>
      <c r="B176" s="37" t="s">
        <v>205</v>
      </c>
      <c r="C176" s="55">
        <v>336809.87</v>
      </c>
      <c r="D176" s="55">
        <v>263714.8399999995</v>
      </c>
      <c r="E176" s="55">
        <v>600524.70999999961</v>
      </c>
      <c r="F176" s="222">
        <v>59122.390000000036</v>
      </c>
      <c r="G176" s="182">
        <v>-1.3127007086416786E-2</v>
      </c>
      <c r="H176" s="59"/>
    </row>
    <row r="177" spans="1:8" s="60" customFormat="1" ht="10.5" customHeight="1" x14ac:dyDescent="0.2">
      <c r="A177" s="24"/>
      <c r="B177" s="37" t="s">
        <v>214</v>
      </c>
      <c r="C177" s="55">
        <v>855820227.95000005</v>
      </c>
      <c r="D177" s="55">
        <v>621518978</v>
      </c>
      <c r="E177" s="55">
        <v>1477339205.95</v>
      </c>
      <c r="F177" s="222">
        <v>101747259</v>
      </c>
      <c r="G177" s="182">
        <v>-3.1651345006944887E-2</v>
      </c>
      <c r="H177" s="59"/>
    </row>
    <row r="178" spans="1:8" s="60" customFormat="1" ht="10.5" customHeight="1" x14ac:dyDescent="0.2">
      <c r="A178" s="24"/>
      <c r="B178" s="37" t="s">
        <v>215</v>
      </c>
      <c r="C178" s="55">
        <v>200976.45</v>
      </c>
      <c r="D178" s="55">
        <v>72035.75</v>
      </c>
      <c r="E178" s="55">
        <v>273012.2</v>
      </c>
      <c r="F178" s="222">
        <v>9703</v>
      </c>
      <c r="G178" s="182">
        <v>-0.71859290577617896</v>
      </c>
      <c r="H178" s="59"/>
    </row>
    <row r="179" spans="1:8" s="60" customFormat="1" ht="10.5" customHeight="1" x14ac:dyDescent="0.2">
      <c r="A179" s="24"/>
      <c r="B179" s="37" t="s">
        <v>216</v>
      </c>
      <c r="C179" s="55">
        <v>256509.86</v>
      </c>
      <c r="D179" s="55">
        <v>179795.3</v>
      </c>
      <c r="E179" s="55">
        <v>436305.16</v>
      </c>
      <c r="F179" s="222">
        <v>23233.579999999998</v>
      </c>
      <c r="G179" s="182">
        <v>-8.2639263773625959E-2</v>
      </c>
      <c r="H179" s="59"/>
    </row>
    <row r="180" spans="1:8" s="60" customFormat="1" ht="10.5" customHeight="1" x14ac:dyDescent="0.2">
      <c r="A180" s="24"/>
      <c r="B180" s="37" t="s">
        <v>217</v>
      </c>
      <c r="C180" s="55">
        <v>1600747.2000000263</v>
      </c>
      <c r="D180" s="55">
        <v>1188857.2000000058</v>
      </c>
      <c r="E180" s="55">
        <v>2789604.4000000325</v>
      </c>
      <c r="F180" s="222">
        <v>145502.20000000033</v>
      </c>
      <c r="G180" s="182">
        <v>-8.0338433208481663E-2</v>
      </c>
      <c r="H180" s="59"/>
    </row>
    <row r="181" spans="1:8" s="60" customFormat="1" ht="10.5" hidden="1" customHeight="1" x14ac:dyDescent="0.2">
      <c r="A181" s="24"/>
      <c r="B181" s="37"/>
      <c r="C181" s="55"/>
      <c r="D181" s="55"/>
      <c r="E181" s="55"/>
      <c r="F181" s="222"/>
      <c r="G181" s="182"/>
      <c r="H181" s="59"/>
    </row>
    <row r="182" spans="1:8" s="57" customFormat="1" ht="10.5" hidden="1" customHeight="1" x14ac:dyDescent="0.2">
      <c r="A182" s="6"/>
      <c r="B182" s="37"/>
      <c r="C182" s="55"/>
      <c r="D182" s="55"/>
      <c r="E182" s="55"/>
      <c r="F182" s="222"/>
      <c r="G182" s="182"/>
      <c r="H182" s="56"/>
    </row>
    <row r="183" spans="1:8" s="57" customFormat="1" ht="10.5" hidden="1" customHeight="1" x14ac:dyDescent="0.2">
      <c r="A183" s="6"/>
      <c r="B183" s="16"/>
      <c r="C183" s="55"/>
      <c r="D183" s="55"/>
      <c r="E183" s="55"/>
      <c r="F183" s="222"/>
      <c r="G183" s="182"/>
      <c r="H183" s="56"/>
    </row>
    <row r="184" spans="1:8" s="57" customFormat="1" ht="10.5" hidden="1" customHeight="1" x14ac:dyDescent="0.2">
      <c r="A184" s="6"/>
      <c r="B184" s="37"/>
      <c r="C184" s="55"/>
      <c r="D184" s="55"/>
      <c r="E184" s="55"/>
      <c r="F184" s="222"/>
      <c r="G184" s="182"/>
      <c r="H184" s="56"/>
    </row>
    <row r="185" spans="1:8" s="60" customFormat="1" ht="10.5" hidden="1" customHeight="1" x14ac:dyDescent="0.2">
      <c r="A185" s="24"/>
      <c r="B185" s="16"/>
      <c r="C185" s="55"/>
      <c r="D185" s="55"/>
      <c r="E185" s="55"/>
      <c r="F185" s="222"/>
      <c r="G185" s="182"/>
      <c r="H185" s="59"/>
    </row>
    <row r="186" spans="1:8" ht="10.5" customHeight="1" x14ac:dyDescent="0.2">
      <c r="A186" s="2"/>
      <c r="B186" s="41" t="s">
        <v>235</v>
      </c>
      <c r="C186" s="166">
        <v>858215271.33000016</v>
      </c>
      <c r="D186" s="166">
        <v>623223381.09000003</v>
      </c>
      <c r="E186" s="166">
        <v>1481438652.4200003</v>
      </c>
      <c r="F186" s="342">
        <v>101984820.16999999</v>
      </c>
      <c r="G186" s="194">
        <v>-3.2191686713851864E-2</v>
      </c>
      <c r="H186" s="69"/>
    </row>
    <row r="187" spans="1:8" ht="13.5" hidden="1" customHeight="1" x14ac:dyDescent="0.2">
      <c r="A187" s="2"/>
      <c r="B187" s="195" t="s">
        <v>164</v>
      </c>
      <c r="C187" s="55"/>
      <c r="D187" s="55"/>
      <c r="E187" s="55"/>
      <c r="F187" s="222"/>
      <c r="G187" s="185"/>
      <c r="H187" s="69"/>
    </row>
    <row r="188" spans="1:8" ht="10.5" hidden="1" customHeight="1" x14ac:dyDescent="0.2">
      <c r="A188" s="2"/>
      <c r="B188" s="81"/>
      <c r="C188" s="55"/>
      <c r="D188" s="55"/>
      <c r="E188" s="55"/>
      <c r="F188" s="222"/>
      <c r="G188" s="185"/>
      <c r="H188" s="69"/>
    </row>
    <row r="189" spans="1:8" ht="10.5" hidden="1" customHeight="1" x14ac:dyDescent="0.2">
      <c r="A189" s="2"/>
      <c r="B189" s="82" t="s">
        <v>80</v>
      </c>
      <c r="C189" s="55"/>
      <c r="D189" s="55"/>
      <c r="E189" s="55"/>
      <c r="F189" s="222"/>
      <c r="G189" s="185"/>
      <c r="H189" s="69"/>
    </row>
    <row r="190" spans="1:8" ht="10.5" hidden="1" customHeight="1" x14ac:dyDescent="0.2">
      <c r="A190" s="2"/>
      <c r="B190" s="82" t="s">
        <v>81</v>
      </c>
      <c r="C190" s="55"/>
      <c r="D190" s="55"/>
      <c r="E190" s="55"/>
      <c r="F190" s="222"/>
      <c r="G190" s="185"/>
      <c r="H190" s="69"/>
    </row>
    <row r="191" spans="1:8" ht="10.5" hidden="1" customHeight="1" x14ac:dyDescent="0.2">
      <c r="A191" s="2"/>
      <c r="B191" s="82"/>
      <c r="C191" s="55"/>
      <c r="D191" s="55"/>
      <c r="E191" s="55"/>
      <c r="F191" s="222"/>
      <c r="G191" s="185"/>
      <c r="H191" s="69"/>
    </row>
    <row r="192" spans="1:8" s="28" customFormat="1" ht="27.75" customHeight="1" x14ac:dyDescent="0.2">
      <c r="A192" s="54"/>
      <c r="B192" s="367" t="s">
        <v>165</v>
      </c>
      <c r="C192" s="401"/>
      <c r="D192" s="400">
        <v>34323677.430816285</v>
      </c>
      <c r="E192" s="400">
        <v>34323677.430816285</v>
      </c>
      <c r="F192" s="227"/>
      <c r="G192" s="355">
        <v>1.2622775752267001E-2</v>
      </c>
      <c r="H192" s="70"/>
    </row>
    <row r="193" spans="1:8" ht="10.5" customHeight="1" x14ac:dyDescent="0.2">
      <c r="A193" s="2"/>
      <c r="B193" s="84"/>
      <c r="C193" s="166"/>
      <c r="D193" s="166"/>
      <c r="E193" s="166"/>
      <c r="F193" s="342"/>
      <c r="G193" s="352"/>
      <c r="H193" s="69"/>
    </row>
    <row r="194" spans="1:8" x14ac:dyDescent="0.2">
      <c r="F194" s="350"/>
      <c r="G194" s="350"/>
    </row>
    <row r="195" spans="1:8" x14ac:dyDescent="0.2">
      <c r="F195" s="350"/>
      <c r="G195" s="350"/>
    </row>
    <row r="196" spans="1:8" x14ac:dyDescent="0.2">
      <c r="F196" s="350"/>
      <c r="G196" s="350"/>
    </row>
    <row r="197" spans="1:8" x14ac:dyDescent="0.2">
      <c r="F197" s="350"/>
      <c r="G197" s="350"/>
    </row>
    <row r="198" spans="1:8" x14ac:dyDescent="0.2">
      <c r="F198" s="350"/>
      <c r="G198" s="350"/>
    </row>
    <row r="199" spans="1:8" x14ac:dyDescent="0.2">
      <c r="F199" s="350"/>
      <c r="G199" s="350"/>
    </row>
    <row r="200" spans="1:8" x14ac:dyDescent="0.2">
      <c r="F200" s="350"/>
      <c r="G200" s="350"/>
    </row>
    <row r="201" spans="1:8" x14ac:dyDescent="0.2">
      <c r="F201" s="350"/>
      <c r="G201" s="350"/>
    </row>
    <row r="202" spans="1:8" x14ac:dyDescent="0.2">
      <c r="F202" s="350"/>
      <c r="G202" s="350"/>
    </row>
    <row r="203" spans="1:8" x14ac:dyDescent="0.2">
      <c r="F203" s="350"/>
      <c r="G203" s="350"/>
    </row>
    <row r="204" spans="1:8" x14ac:dyDescent="0.2">
      <c r="F204" s="350"/>
      <c r="G204" s="350"/>
    </row>
    <row r="205" spans="1:8" x14ac:dyDescent="0.2">
      <c r="F205" s="350"/>
      <c r="G205" s="350"/>
    </row>
    <row r="206" spans="1:8" x14ac:dyDescent="0.2">
      <c r="F206" s="350"/>
      <c r="G206" s="350"/>
    </row>
    <row r="207" spans="1:8" x14ac:dyDescent="0.2">
      <c r="F207" s="350"/>
      <c r="G207" s="350"/>
    </row>
    <row r="208" spans="1:8" x14ac:dyDescent="0.2">
      <c r="F208" s="350"/>
      <c r="G208" s="350"/>
    </row>
    <row r="209" spans="6:7" x14ac:dyDescent="0.2">
      <c r="F209" s="350"/>
      <c r="G209" s="350"/>
    </row>
    <row r="210" spans="6:7" x14ac:dyDescent="0.2">
      <c r="F210" s="350"/>
      <c r="G210" s="350"/>
    </row>
    <row r="211" spans="6:7" x14ac:dyDescent="0.2">
      <c r="F211" s="350"/>
      <c r="G211" s="350"/>
    </row>
    <row r="212" spans="6:7" x14ac:dyDescent="0.2">
      <c r="F212" s="350"/>
      <c r="G212" s="350"/>
    </row>
    <row r="213" spans="6:7" x14ac:dyDescent="0.2">
      <c r="F213" s="350"/>
      <c r="G213" s="350"/>
    </row>
    <row r="214" spans="6:7" x14ac:dyDescent="0.2">
      <c r="F214" s="350"/>
      <c r="G214" s="350"/>
    </row>
    <row r="215" spans="6:7" x14ac:dyDescent="0.2">
      <c r="F215" s="350"/>
      <c r="G215" s="350"/>
    </row>
    <row r="216" spans="6:7" x14ac:dyDescent="0.2">
      <c r="F216" s="350"/>
      <c r="G216" s="350"/>
    </row>
    <row r="217" spans="6:7" x14ac:dyDescent="0.2">
      <c r="F217" s="350"/>
      <c r="G217" s="350"/>
    </row>
    <row r="218" spans="6:7" x14ac:dyDescent="0.2">
      <c r="F218" s="350"/>
      <c r="G218" s="350"/>
    </row>
    <row r="219" spans="6:7" x14ac:dyDescent="0.2">
      <c r="F219" s="350"/>
      <c r="G219" s="350"/>
    </row>
    <row r="220" spans="6:7" x14ac:dyDescent="0.2">
      <c r="F220" s="350"/>
      <c r="G220" s="350"/>
    </row>
    <row r="221" spans="6:7" x14ac:dyDescent="0.2">
      <c r="F221" s="350"/>
      <c r="G221" s="350"/>
    </row>
    <row r="222" spans="6:7" x14ac:dyDescent="0.2">
      <c r="F222" s="350"/>
      <c r="G222" s="350"/>
    </row>
    <row r="223" spans="6:7" x14ac:dyDescent="0.2">
      <c r="F223" s="350"/>
      <c r="G223" s="350"/>
    </row>
    <row r="224" spans="6:7" x14ac:dyDescent="0.2">
      <c r="F224" s="350"/>
      <c r="G224" s="350"/>
    </row>
    <row r="225" spans="6:7" x14ac:dyDescent="0.2">
      <c r="F225" s="350"/>
      <c r="G225" s="350"/>
    </row>
    <row r="226" spans="6:7" x14ac:dyDescent="0.2">
      <c r="F226" s="350"/>
      <c r="G226" s="350"/>
    </row>
    <row r="227" spans="6:7" x14ac:dyDescent="0.2">
      <c r="F227" s="350"/>
      <c r="G227" s="350"/>
    </row>
    <row r="228" spans="6:7" x14ac:dyDescent="0.2">
      <c r="F228" s="350"/>
      <c r="G228" s="350"/>
    </row>
    <row r="229" spans="6:7" x14ac:dyDescent="0.2">
      <c r="F229" s="350"/>
      <c r="G229" s="350"/>
    </row>
    <row r="230" spans="6:7" x14ac:dyDescent="0.2">
      <c r="F230" s="350"/>
      <c r="G230" s="350"/>
    </row>
    <row r="231" spans="6:7" x14ac:dyDescent="0.2">
      <c r="F231" s="350"/>
      <c r="G231" s="350"/>
    </row>
    <row r="232" spans="6:7" x14ac:dyDescent="0.2">
      <c r="F232" s="350"/>
      <c r="G232" s="350"/>
    </row>
    <row r="233" spans="6:7" x14ac:dyDescent="0.2">
      <c r="F233" s="350"/>
      <c r="G233" s="350"/>
    </row>
    <row r="234" spans="6:7" x14ac:dyDescent="0.2">
      <c r="F234" s="350"/>
      <c r="G234" s="350"/>
    </row>
    <row r="235" spans="6:7" x14ac:dyDescent="0.2">
      <c r="F235" s="350"/>
      <c r="G235" s="350"/>
    </row>
    <row r="236" spans="6:7" x14ac:dyDescent="0.2">
      <c r="F236" s="350"/>
      <c r="G236" s="350"/>
    </row>
    <row r="237" spans="6:7" x14ac:dyDescent="0.2">
      <c r="F237" s="350"/>
      <c r="G237" s="350"/>
    </row>
    <row r="238" spans="6:7" x14ac:dyDescent="0.2">
      <c r="F238" s="350"/>
      <c r="G238" s="350"/>
    </row>
    <row r="239" spans="6:7" x14ac:dyDescent="0.2">
      <c r="F239" s="350"/>
      <c r="G239" s="350"/>
    </row>
    <row r="240" spans="6:7" x14ac:dyDescent="0.2">
      <c r="F240" s="350"/>
      <c r="G240" s="350"/>
    </row>
    <row r="241" spans="6:7" x14ac:dyDescent="0.2">
      <c r="F241" s="350"/>
      <c r="G241" s="350"/>
    </row>
    <row r="242" spans="6:7" x14ac:dyDescent="0.2">
      <c r="F242" s="350"/>
      <c r="G242" s="350"/>
    </row>
    <row r="243" spans="6:7" x14ac:dyDescent="0.2">
      <c r="F243" s="350"/>
      <c r="G243" s="350"/>
    </row>
    <row r="244" spans="6:7" x14ac:dyDescent="0.2">
      <c r="F244" s="350"/>
      <c r="G244" s="350"/>
    </row>
    <row r="245" spans="6:7" x14ac:dyDescent="0.2">
      <c r="F245" s="350"/>
      <c r="G245" s="350"/>
    </row>
    <row r="246" spans="6:7" x14ac:dyDescent="0.2">
      <c r="F246" s="350"/>
      <c r="G246" s="350"/>
    </row>
    <row r="247" spans="6:7" x14ac:dyDescent="0.2">
      <c r="F247" s="350"/>
      <c r="G247" s="350"/>
    </row>
    <row r="248" spans="6:7" x14ac:dyDescent="0.2">
      <c r="F248" s="350"/>
      <c r="G248" s="350"/>
    </row>
    <row r="249" spans="6:7" x14ac:dyDescent="0.2">
      <c r="F249" s="350"/>
      <c r="G249" s="350"/>
    </row>
    <row r="250" spans="6:7" x14ac:dyDescent="0.2">
      <c r="F250" s="350"/>
      <c r="G250" s="350"/>
    </row>
    <row r="251" spans="6:7" x14ac:dyDescent="0.2">
      <c r="F251" s="350"/>
      <c r="G251" s="350"/>
    </row>
    <row r="252" spans="6:7" x14ac:dyDescent="0.2">
      <c r="F252" s="350"/>
      <c r="G252" s="350"/>
    </row>
    <row r="253" spans="6:7" x14ac:dyDescent="0.2">
      <c r="F253" s="350"/>
      <c r="G253" s="350"/>
    </row>
    <row r="254" spans="6:7" x14ac:dyDescent="0.2">
      <c r="F254" s="350"/>
      <c r="G254" s="350"/>
    </row>
    <row r="255" spans="6:7" x14ac:dyDescent="0.2">
      <c r="F255" s="350"/>
      <c r="G255" s="350"/>
    </row>
    <row r="256" spans="6:7" x14ac:dyDescent="0.2">
      <c r="F256" s="350"/>
      <c r="G256" s="350"/>
    </row>
    <row r="257" spans="6:7" x14ac:dyDescent="0.2">
      <c r="F257" s="350"/>
      <c r="G257" s="350"/>
    </row>
    <row r="258" spans="6:7" x14ac:dyDescent="0.2">
      <c r="F258" s="350"/>
      <c r="G258" s="350"/>
    </row>
    <row r="259" spans="6:7" x14ac:dyDescent="0.2">
      <c r="F259" s="350"/>
      <c r="G259" s="350"/>
    </row>
    <row r="260" spans="6:7" x14ac:dyDescent="0.2">
      <c r="F260" s="350"/>
      <c r="G260" s="350"/>
    </row>
    <row r="261" spans="6:7" x14ac:dyDescent="0.2">
      <c r="F261" s="350"/>
      <c r="G261" s="350"/>
    </row>
    <row r="262" spans="6:7" x14ac:dyDescent="0.2">
      <c r="F262" s="350"/>
      <c r="G262" s="350"/>
    </row>
    <row r="263" spans="6:7" x14ac:dyDescent="0.2">
      <c r="F263" s="350"/>
      <c r="G263" s="350"/>
    </row>
    <row r="264" spans="6:7" x14ac:dyDescent="0.2">
      <c r="F264" s="350"/>
      <c r="G264" s="350"/>
    </row>
    <row r="265" spans="6:7" x14ac:dyDescent="0.2">
      <c r="F265" s="350"/>
      <c r="G265" s="350"/>
    </row>
    <row r="266" spans="6:7" x14ac:dyDescent="0.2">
      <c r="F266" s="350"/>
      <c r="G266" s="350"/>
    </row>
    <row r="267" spans="6:7" x14ac:dyDescent="0.2">
      <c r="F267" s="350"/>
      <c r="G267" s="350"/>
    </row>
    <row r="268" spans="6:7" x14ac:dyDescent="0.2">
      <c r="F268" s="350"/>
      <c r="G268" s="350"/>
    </row>
    <row r="269" spans="6:7" x14ac:dyDescent="0.2">
      <c r="F269" s="350"/>
      <c r="G269" s="350"/>
    </row>
    <row r="270" spans="6:7" x14ac:dyDescent="0.2">
      <c r="F270" s="350"/>
      <c r="G270" s="350"/>
    </row>
    <row r="271" spans="6:7" x14ac:dyDescent="0.2">
      <c r="F271" s="350"/>
      <c r="G271" s="350"/>
    </row>
    <row r="272" spans="6:7" x14ac:dyDescent="0.2">
      <c r="F272" s="350"/>
      <c r="G272" s="350"/>
    </row>
    <row r="273" spans="6:7" x14ac:dyDescent="0.2">
      <c r="F273" s="350"/>
      <c r="G273" s="350"/>
    </row>
    <row r="274" spans="6:7" x14ac:dyDescent="0.2">
      <c r="F274" s="350"/>
      <c r="G274" s="350"/>
    </row>
    <row r="275" spans="6:7" x14ac:dyDescent="0.2">
      <c r="F275" s="350"/>
      <c r="G275" s="350"/>
    </row>
    <row r="276" spans="6:7" x14ac:dyDescent="0.2">
      <c r="F276" s="350"/>
      <c r="G276" s="350"/>
    </row>
    <row r="277" spans="6:7" x14ac:dyDescent="0.2">
      <c r="F277" s="350"/>
      <c r="G277" s="350"/>
    </row>
    <row r="278" spans="6:7" x14ac:dyDescent="0.2">
      <c r="F278" s="350"/>
      <c r="G278" s="350"/>
    </row>
    <row r="279" spans="6:7" x14ac:dyDescent="0.2">
      <c r="F279" s="350"/>
      <c r="G279" s="350"/>
    </row>
    <row r="280" spans="6:7" x14ac:dyDescent="0.2">
      <c r="F280" s="350"/>
      <c r="G280" s="350"/>
    </row>
    <row r="281" spans="6:7" x14ac:dyDescent="0.2">
      <c r="F281" s="350"/>
      <c r="G281" s="350"/>
    </row>
    <row r="282" spans="6:7" x14ac:dyDescent="0.2">
      <c r="F282" s="350"/>
      <c r="G282" s="350"/>
    </row>
    <row r="283" spans="6:7" x14ac:dyDescent="0.2">
      <c r="F283" s="350"/>
      <c r="G283" s="350"/>
    </row>
    <row r="284" spans="6:7" x14ac:dyDescent="0.2">
      <c r="F284" s="350"/>
      <c r="G284" s="350"/>
    </row>
    <row r="285" spans="6:7" x14ac:dyDescent="0.2">
      <c r="F285" s="350"/>
      <c r="G285" s="350"/>
    </row>
    <row r="286" spans="6:7" x14ac:dyDescent="0.2">
      <c r="F286" s="350"/>
      <c r="G286" s="350"/>
    </row>
    <row r="287" spans="6:7" x14ac:dyDescent="0.2">
      <c r="F287" s="350"/>
      <c r="G287" s="350"/>
    </row>
    <row r="288" spans="6:7" x14ac:dyDescent="0.2">
      <c r="F288" s="350"/>
      <c r="G288" s="350"/>
    </row>
    <row r="289" spans="6:7" x14ac:dyDescent="0.2">
      <c r="F289" s="350"/>
      <c r="G289" s="350"/>
    </row>
    <row r="290" spans="6:7" x14ac:dyDescent="0.2">
      <c r="F290" s="350"/>
      <c r="G290" s="350"/>
    </row>
    <row r="291" spans="6:7" x14ac:dyDescent="0.2">
      <c r="F291" s="350"/>
      <c r="G291" s="350"/>
    </row>
    <row r="292" spans="6:7" x14ac:dyDescent="0.2">
      <c r="F292" s="350"/>
      <c r="G292" s="350"/>
    </row>
    <row r="293" spans="6:7" x14ac:dyDescent="0.2">
      <c r="F293" s="350"/>
      <c r="G293" s="350"/>
    </row>
    <row r="294" spans="6:7" x14ac:dyDescent="0.2">
      <c r="F294" s="350"/>
      <c r="G294" s="350"/>
    </row>
    <row r="295" spans="6:7" x14ac:dyDescent="0.2">
      <c r="F295" s="350"/>
      <c r="G295" s="350"/>
    </row>
    <row r="296" spans="6:7" x14ac:dyDescent="0.2">
      <c r="F296" s="350"/>
      <c r="G296" s="350"/>
    </row>
    <row r="297" spans="6:7" x14ac:dyDescent="0.2">
      <c r="F297" s="350"/>
      <c r="G297" s="350"/>
    </row>
    <row r="298" spans="6:7" x14ac:dyDescent="0.2">
      <c r="F298" s="350"/>
      <c r="G298" s="350"/>
    </row>
    <row r="299" spans="6:7" x14ac:dyDescent="0.2">
      <c r="F299" s="350"/>
      <c r="G299" s="350"/>
    </row>
    <row r="300" spans="6:7" x14ac:dyDescent="0.2">
      <c r="F300" s="350"/>
      <c r="G300" s="350"/>
    </row>
    <row r="301" spans="6:7" x14ac:dyDescent="0.2">
      <c r="F301" s="350"/>
      <c r="G301" s="350"/>
    </row>
    <row r="302" spans="6:7" x14ac:dyDescent="0.2">
      <c r="F302" s="350"/>
      <c r="G302" s="350"/>
    </row>
    <row r="303" spans="6:7" x14ac:dyDescent="0.2">
      <c r="F303" s="350"/>
    </row>
    <row r="304" spans="6:7" x14ac:dyDescent="0.2">
      <c r="F304" s="350"/>
    </row>
    <row r="305" spans="6:6" x14ac:dyDescent="0.2">
      <c r="F305" s="350"/>
    </row>
    <row r="306" spans="6:6" x14ac:dyDescent="0.2">
      <c r="F306" s="350"/>
    </row>
    <row r="307" spans="6:6" x14ac:dyDescent="0.2">
      <c r="F307" s="350"/>
    </row>
    <row r="308" spans="6:6" x14ac:dyDescent="0.2">
      <c r="F308" s="350"/>
    </row>
    <row r="309" spans="6:6" x14ac:dyDescent="0.2">
      <c r="F309" s="350"/>
    </row>
    <row r="310" spans="6:6" x14ac:dyDescent="0.2">
      <c r="F310" s="350"/>
    </row>
    <row r="311" spans="6:6" x14ac:dyDescent="0.2">
      <c r="F311" s="350"/>
    </row>
    <row r="312" spans="6:6" x14ac:dyDescent="0.2">
      <c r="F312" s="350"/>
    </row>
    <row r="313" spans="6:6" x14ac:dyDescent="0.2">
      <c r="F313" s="350"/>
    </row>
    <row r="314" spans="6:6" x14ac:dyDescent="0.2">
      <c r="F314" s="350"/>
    </row>
    <row r="315" spans="6:6" x14ac:dyDescent="0.2">
      <c r="F315" s="350"/>
    </row>
    <row r="316" spans="6:6" x14ac:dyDescent="0.2">
      <c r="F316" s="350"/>
    </row>
    <row r="317" spans="6:6" x14ac:dyDescent="0.2">
      <c r="F317" s="350"/>
    </row>
    <row r="318" spans="6:6" x14ac:dyDescent="0.2">
      <c r="F318" s="350"/>
    </row>
    <row r="319" spans="6:6" x14ac:dyDescent="0.2">
      <c r="F319" s="350"/>
    </row>
    <row r="320" spans="6:6" x14ac:dyDescent="0.2">
      <c r="F320" s="350"/>
    </row>
    <row r="321" spans="6:6" x14ac:dyDescent="0.2">
      <c r="F321" s="350"/>
    </row>
    <row r="322" spans="6:6" x14ac:dyDescent="0.2">
      <c r="F322" s="350"/>
    </row>
    <row r="323" spans="6:6" x14ac:dyDescent="0.2">
      <c r="F323" s="350"/>
    </row>
    <row r="324" spans="6:6" x14ac:dyDescent="0.2">
      <c r="F324" s="350"/>
    </row>
    <row r="325" spans="6:6" x14ac:dyDescent="0.2">
      <c r="F325" s="350"/>
    </row>
    <row r="326" spans="6:6" x14ac:dyDescent="0.2">
      <c r="F326" s="350"/>
    </row>
    <row r="327" spans="6:6" x14ac:dyDescent="0.2">
      <c r="F327" s="350"/>
    </row>
    <row r="328" spans="6:6" x14ac:dyDescent="0.2">
      <c r="F328" s="350"/>
    </row>
    <row r="329" spans="6:6" x14ac:dyDescent="0.2">
      <c r="F329" s="350"/>
    </row>
    <row r="330" spans="6:6" x14ac:dyDescent="0.2">
      <c r="F330" s="350"/>
    </row>
    <row r="331" spans="6:6" x14ac:dyDescent="0.2">
      <c r="F331" s="350"/>
    </row>
    <row r="332" spans="6:6" x14ac:dyDescent="0.2">
      <c r="F332" s="350"/>
    </row>
    <row r="333" spans="6:6" x14ac:dyDescent="0.2">
      <c r="F333" s="350"/>
    </row>
    <row r="334" spans="6:6" x14ac:dyDescent="0.2">
      <c r="F334" s="350"/>
    </row>
    <row r="335" spans="6:6" x14ac:dyDescent="0.2">
      <c r="F335" s="350"/>
    </row>
    <row r="336" spans="6:6" x14ac:dyDescent="0.2">
      <c r="F336" s="350"/>
    </row>
    <row r="337" spans="6:6" x14ac:dyDescent="0.2">
      <c r="F337" s="350"/>
    </row>
    <row r="338" spans="6:6" x14ac:dyDescent="0.2">
      <c r="F338" s="350"/>
    </row>
    <row r="339" spans="6:6" x14ac:dyDescent="0.2">
      <c r="F339" s="350"/>
    </row>
    <row r="340" spans="6:6" x14ac:dyDescent="0.2">
      <c r="F340" s="350"/>
    </row>
    <row r="341" spans="6:6" x14ac:dyDescent="0.2">
      <c r="F341" s="350"/>
    </row>
    <row r="342" spans="6:6" x14ac:dyDescent="0.2">
      <c r="F342" s="350"/>
    </row>
    <row r="343" spans="6:6" x14ac:dyDescent="0.2">
      <c r="F343" s="350"/>
    </row>
    <row r="344" spans="6:6" x14ac:dyDescent="0.2">
      <c r="F344" s="350"/>
    </row>
    <row r="345" spans="6:6" x14ac:dyDescent="0.2">
      <c r="F345" s="350"/>
    </row>
    <row r="346" spans="6:6" x14ac:dyDescent="0.2">
      <c r="F346" s="350"/>
    </row>
    <row r="347" spans="6:6" x14ac:dyDescent="0.2">
      <c r="F347" s="350"/>
    </row>
    <row r="348" spans="6:6" x14ac:dyDescent="0.2">
      <c r="F348" s="350"/>
    </row>
    <row r="349" spans="6:6" x14ac:dyDescent="0.2">
      <c r="F349" s="350"/>
    </row>
    <row r="350" spans="6:6" x14ac:dyDescent="0.2">
      <c r="F350" s="350"/>
    </row>
    <row r="351" spans="6:6" x14ac:dyDescent="0.2">
      <c r="F351" s="350"/>
    </row>
    <row r="352" spans="6:6" x14ac:dyDescent="0.2">
      <c r="F352" s="350"/>
    </row>
    <row r="353" spans="6:6" x14ac:dyDescent="0.2">
      <c r="F353" s="350"/>
    </row>
    <row r="354" spans="6:6" x14ac:dyDescent="0.2">
      <c r="F354" s="350"/>
    </row>
    <row r="355" spans="6:6" x14ac:dyDescent="0.2">
      <c r="F355" s="350"/>
    </row>
    <row r="356" spans="6:6" x14ac:dyDescent="0.2">
      <c r="F356" s="350"/>
    </row>
    <row r="357" spans="6:6" x14ac:dyDescent="0.2">
      <c r="F357" s="350"/>
    </row>
    <row r="358" spans="6:6" x14ac:dyDescent="0.2">
      <c r="F358" s="350"/>
    </row>
  </sheetData>
  <dataConsolidate/>
  <pageMargins left="0.19685039370078741" right="0.19685039370078741" top="0.27559055118110237" bottom="0.19685039370078741" header="0.31496062992125984" footer="0.51181102362204722"/>
  <pageSetup paperSize="9" scale="71" orientation="portrait" r:id="rId1"/>
  <headerFooter alignWithMargins="0">
    <oddFooter xml:space="preserve">&amp;R&amp;8
</oddFooter>
  </headerFooter>
  <rowBreaks count="1" manualBreakCount="1">
    <brk id="109" max="1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7"/>
  <sheetViews>
    <sheetView showZeros="0" tabSelected="1" view="pageBreakPreview" topLeftCell="A187" zoomScaleNormal="100" workbookViewId="0">
      <selection activeCell="G219" sqref="G219:G220"/>
    </sheetView>
  </sheetViews>
  <sheetFormatPr baseColWidth="10" defaultRowHeight="12.75" x14ac:dyDescent="0.2"/>
  <cols>
    <col min="1" max="1" width="84.42578125" style="847" bestFit="1" customWidth="1"/>
    <col min="2" max="2" width="13.7109375" style="847" customWidth="1"/>
    <col min="3" max="3" width="12.7109375" style="847" customWidth="1"/>
    <col min="4" max="4" width="13.140625" style="846" customWidth="1"/>
    <col min="5" max="16384" width="11.42578125" style="846"/>
  </cols>
  <sheetData>
    <row r="1" spans="1:4" ht="45" x14ac:dyDescent="0.2">
      <c r="A1" s="898"/>
      <c r="B1" s="897" t="s">
        <v>660</v>
      </c>
      <c r="C1" s="896" t="s">
        <v>659</v>
      </c>
      <c r="D1" s="896" t="s">
        <v>658</v>
      </c>
    </row>
    <row r="2" spans="1:4" ht="5.25" customHeight="1" x14ac:dyDescent="0.2">
      <c r="A2" s="895"/>
      <c r="B2" s="894"/>
      <c r="C2" s="894"/>
      <c r="D2" s="893"/>
    </row>
    <row r="3" spans="1:4" ht="5.25" customHeight="1" x14ac:dyDescent="0.2">
      <c r="A3" s="892"/>
      <c r="B3" s="891"/>
      <c r="C3" s="891"/>
      <c r="D3" s="890"/>
    </row>
    <row r="4" spans="1:4" ht="5.25" customHeight="1" x14ac:dyDescent="0.2">
      <c r="A4" s="892"/>
      <c r="B4" s="891"/>
      <c r="C4" s="891"/>
      <c r="D4" s="890"/>
    </row>
    <row r="5" spans="1:4" x14ac:dyDescent="0.2">
      <c r="A5" s="883" t="s">
        <v>88</v>
      </c>
      <c r="B5" s="891"/>
      <c r="C5" s="891"/>
      <c r="D5" s="890"/>
    </row>
    <row r="6" spans="1:4" x14ac:dyDescent="0.2">
      <c r="A6" s="884" t="s">
        <v>101</v>
      </c>
      <c r="B6" s="849">
        <v>80.468839167806365</v>
      </c>
      <c r="C6" s="849">
        <v>76.940593996649682</v>
      </c>
      <c r="D6" s="848">
        <v>76.940593996649682</v>
      </c>
    </row>
    <row r="7" spans="1:4" x14ac:dyDescent="0.2">
      <c r="A7" s="878" t="s">
        <v>645</v>
      </c>
      <c r="B7" s="849">
        <v>77.358226917238554</v>
      </c>
      <c r="C7" s="849">
        <v>77.095675400738301</v>
      </c>
      <c r="D7" s="848">
        <v>77.095675400738301</v>
      </c>
    </row>
    <row r="8" spans="1:4" x14ac:dyDescent="0.2">
      <c r="A8" s="878" t="s">
        <v>644</v>
      </c>
      <c r="B8" s="849">
        <v>93.791244056521776</v>
      </c>
      <c r="C8" s="849">
        <v>93.856643180421727</v>
      </c>
      <c r="D8" s="848">
        <v>93.856643180421727</v>
      </c>
    </row>
    <row r="9" spans="1:4" x14ac:dyDescent="0.2">
      <c r="A9" s="878" t="s">
        <v>657</v>
      </c>
      <c r="B9" s="849">
        <v>94.721354985203078</v>
      </c>
      <c r="C9" s="849">
        <v>94.631813628860613</v>
      </c>
      <c r="D9" s="848">
        <v>94.631813628860613</v>
      </c>
    </row>
    <row r="10" spans="1:4" x14ac:dyDescent="0.2">
      <c r="A10" s="889" t="s">
        <v>656</v>
      </c>
      <c r="B10" s="849">
        <v>81.368863660972053</v>
      </c>
      <c r="C10" s="849">
        <v>81.383201697290431</v>
      </c>
      <c r="D10" s="848">
        <v>81.383201697290431</v>
      </c>
    </row>
    <row r="11" spans="1:4" x14ac:dyDescent="0.2">
      <c r="A11" s="878" t="s">
        <v>652</v>
      </c>
      <c r="B11" s="849">
        <v>77.574866177124647</v>
      </c>
      <c r="C11" s="849">
        <v>77.599526684173583</v>
      </c>
      <c r="D11" s="848">
        <v>77.599526684173583</v>
      </c>
    </row>
    <row r="12" spans="1:4" x14ac:dyDescent="0.2">
      <c r="A12" s="878" t="s">
        <v>651</v>
      </c>
      <c r="B12" s="849">
        <v>72.203052545145297</v>
      </c>
      <c r="C12" s="849">
        <v>70</v>
      </c>
      <c r="D12" s="848">
        <v>70</v>
      </c>
    </row>
    <row r="13" spans="1:4" x14ac:dyDescent="0.2">
      <c r="A13" s="878" t="s">
        <v>650</v>
      </c>
      <c r="B13" s="849">
        <v>98.073321183074697</v>
      </c>
      <c r="C13" s="849">
        <v>98.468823268349638</v>
      </c>
      <c r="D13" s="848">
        <v>98.468823268349638</v>
      </c>
    </row>
    <row r="14" spans="1:4" x14ac:dyDescent="0.2">
      <c r="A14" s="878" t="s">
        <v>649</v>
      </c>
      <c r="B14" s="849">
        <v>81.439466864656367</v>
      </c>
      <c r="C14" s="849">
        <v>81.194347992113848</v>
      </c>
      <c r="D14" s="848">
        <v>81.194347992113848</v>
      </c>
    </row>
    <row r="15" spans="1:4" x14ac:dyDescent="0.2">
      <c r="A15" s="889" t="s">
        <v>648</v>
      </c>
      <c r="B15" s="849">
        <v>81.861608965186562</v>
      </c>
      <c r="C15" s="849">
        <v>82.123046455217306</v>
      </c>
      <c r="D15" s="848">
        <v>82.123046455217306</v>
      </c>
    </row>
    <row r="16" spans="1:4" x14ac:dyDescent="0.2">
      <c r="A16" s="878" t="s">
        <v>647</v>
      </c>
      <c r="B16" s="849">
        <v>72.443696886863961</v>
      </c>
      <c r="C16" s="849">
        <v>71.294952684632122</v>
      </c>
      <c r="D16" s="848">
        <v>71.294952684632122</v>
      </c>
    </row>
    <row r="17" spans="1:4" x14ac:dyDescent="0.2">
      <c r="A17" s="878" t="s">
        <v>635</v>
      </c>
      <c r="B17" s="849">
        <v>81.540583420685536</v>
      </c>
      <c r="C17" s="849">
        <v>81.544128032333759</v>
      </c>
      <c r="D17" s="848">
        <v>81.544128032333759</v>
      </c>
    </row>
    <row r="18" spans="1:4" x14ac:dyDescent="0.2">
      <c r="A18" s="878" t="s">
        <v>631</v>
      </c>
      <c r="B18" s="849">
        <v>95.545761316789438</v>
      </c>
      <c r="C18" s="849">
        <v>95.664309477521599</v>
      </c>
      <c r="D18" s="848">
        <v>95.664309477521599</v>
      </c>
    </row>
    <row r="19" spans="1:4" x14ac:dyDescent="0.2">
      <c r="A19" s="878" t="s">
        <v>629</v>
      </c>
      <c r="B19" s="849">
        <v>77.888957829501422</v>
      </c>
      <c r="C19" s="849">
        <v>83.122945989048162</v>
      </c>
      <c r="D19" s="848">
        <v>83.122945989048162</v>
      </c>
    </row>
    <row r="20" spans="1:4" ht="21.75" customHeight="1" x14ac:dyDescent="0.2">
      <c r="A20" s="883" t="s">
        <v>102</v>
      </c>
      <c r="B20" s="849"/>
      <c r="C20" s="849"/>
      <c r="D20" s="848"/>
    </row>
    <row r="21" spans="1:4" x14ac:dyDescent="0.2">
      <c r="A21" s="884" t="s">
        <v>108</v>
      </c>
      <c r="B21" s="849">
        <v>86.505162810256493</v>
      </c>
      <c r="C21" s="849">
        <v>86.650760225276599</v>
      </c>
      <c r="D21" s="848">
        <v>86.650760225276599</v>
      </c>
    </row>
    <row r="22" spans="1:4" x14ac:dyDescent="0.2">
      <c r="A22" s="878" t="s">
        <v>645</v>
      </c>
      <c r="B22" s="849">
        <v>78.757208924619974</v>
      </c>
      <c r="C22" s="849">
        <v>78.806646486704821</v>
      </c>
      <c r="D22" s="848">
        <v>78.806646486704821</v>
      </c>
    </row>
    <row r="23" spans="1:4" x14ac:dyDescent="0.2">
      <c r="A23" s="878" t="s">
        <v>644</v>
      </c>
      <c r="B23" s="849">
        <v>90.851307990177062</v>
      </c>
      <c r="C23" s="849">
        <v>90.182285162404582</v>
      </c>
      <c r="D23" s="848">
        <v>90.182285162404582</v>
      </c>
    </row>
    <row r="24" spans="1:4" x14ac:dyDescent="0.2">
      <c r="A24" s="878" t="s">
        <v>657</v>
      </c>
      <c r="B24" s="849">
        <v>96.155562784226063</v>
      </c>
      <c r="C24" s="849">
        <v>96.699866771032305</v>
      </c>
      <c r="D24" s="848">
        <v>96.699866771032305</v>
      </c>
    </row>
    <row r="25" spans="1:4" x14ac:dyDescent="0.2">
      <c r="A25" s="878" t="s">
        <v>656</v>
      </c>
      <c r="B25" s="849">
        <v>88.43047040658864</v>
      </c>
      <c r="C25" s="849">
        <v>88.407946422414852</v>
      </c>
      <c r="D25" s="848">
        <v>88.407946422414852</v>
      </c>
    </row>
    <row r="26" spans="1:4" x14ac:dyDescent="0.2">
      <c r="A26" s="878" t="s">
        <v>326</v>
      </c>
      <c r="B26" s="849">
        <v>98.34243432139597</v>
      </c>
      <c r="C26" s="849">
        <v>98.319655349260984</v>
      </c>
      <c r="D26" s="848">
        <v>98.319655349260984</v>
      </c>
    </row>
    <row r="27" spans="1:4" x14ac:dyDescent="0.2">
      <c r="A27" s="878" t="s">
        <v>327</v>
      </c>
      <c r="B27" s="849">
        <v>89.763964749121598</v>
      </c>
      <c r="C27" s="849">
        <v>89.669594597531614</v>
      </c>
      <c r="D27" s="848">
        <v>89.669594597531614</v>
      </c>
    </row>
    <row r="28" spans="1:4" x14ac:dyDescent="0.2">
      <c r="A28" s="878" t="s">
        <v>328</v>
      </c>
      <c r="B28" s="849">
        <v>99.860712437205578</v>
      </c>
      <c r="C28" s="849">
        <v>99.859534350352433</v>
      </c>
      <c r="D28" s="848">
        <v>99.859534350352433</v>
      </c>
    </row>
    <row r="29" spans="1:4" x14ac:dyDescent="0.2">
      <c r="A29" s="878" t="s">
        <v>329</v>
      </c>
      <c r="B29" s="849">
        <v>80.509535470860897</v>
      </c>
      <c r="C29" s="849">
        <v>80.555511854564031</v>
      </c>
      <c r="D29" s="848">
        <v>80.555511854564031</v>
      </c>
    </row>
    <row r="30" spans="1:4" x14ac:dyDescent="0.2">
      <c r="A30" s="878" t="s">
        <v>330</v>
      </c>
      <c r="B30" s="849">
        <v>88.183363382229501</v>
      </c>
      <c r="C30" s="849">
        <v>88.260077214942385</v>
      </c>
      <c r="D30" s="848">
        <v>88.260077214942385</v>
      </c>
    </row>
    <row r="31" spans="1:4" x14ac:dyDescent="0.2">
      <c r="A31" s="878" t="s">
        <v>331</v>
      </c>
      <c r="B31" s="849">
        <v>83.459965871655442</v>
      </c>
      <c r="C31" s="849">
        <v>83.343793093579876</v>
      </c>
      <c r="D31" s="848">
        <v>83.343793093579876</v>
      </c>
    </row>
    <row r="32" spans="1:4" x14ac:dyDescent="0.2">
      <c r="A32" s="878" t="s">
        <v>635</v>
      </c>
      <c r="B32" s="849">
        <v>88.46672361012071</v>
      </c>
      <c r="C32" s="849">
        <v>88.448416948689015</v>
      </c>
      <c r="D32" s="848">
        <v>88.448416948689015</v>
      </c>
    </row>
    <row r="33" spans="1:4" x14ac:dyDescent="0.2">
      <c r="A33" s="878" t="s">
        <v>634</v>
      </c>
      <c r="B33" s="849">
        <v>84.254802721507076</v>
      </c>
      <c r="C33" s="849">
        <v>82.421402092032736</v>
      </c>
      <c r="D33" s="848">
        <v>82.421402092032736</v>
      </c>
    </row>
    <row r="34" spans="1:4" x14ac:dyDescent="0.2">
      <c r="A34" s="878" t="s">
        <v>633</v>
      </c>
      <c r="B34" s="849"/>
      <c r="C34" s="849"/>
      <c r="D34" s="848"/>
    </row>
    <row r="35" spans="1:4" x14ac:dyDescent="0.2">
      <c r="A35" s="878" t="s">
        <v>632</v>
      </c>
      <c r="B35" s="849"/>
      <c r="C35" s="849"/>
      <c r="D35" s="848"/>
    </row>
    <row r="36" spans="1:4" x14ac:dyDescent="0.2">
      <c r="A36" s="878" t="s">
        <v>631</v>
      </c>
      <c r="B36" s="849">
        <v>97.871254532812245</v>
      </c>
      <c r="C36" s="849">
        <v>97.909551934431192</v>
      </c>
      <c r="D36" s="848">
        <v>97.909551934431192</v>
      </c>
    </row>
    <row r="37" spans="1:4" x14ac:dyDescent="0.2">
      <c r="A37" s="878" t="s">
        <v>629</v>
      </c>
      <c r="B37" s="849">
        <v>79.845838805729983</v>
      </c>
      <c r="C37" s="849">
        <v>86.425735000762458</v>
      </c>
      <c r="D37" s="848">
        <v>86.425735000762458</v>
      </c>
    </row>
    <row r="38" spans="1:4" x14ac:dyDescent="0.2">
      <c r="A38" s="878" t="s">
        <v>628</v>
      </c>
      <c r="B38" s="849">
        <v>100</v>
      </c>
      <c r="C38" s="849">
        <v>100</v>
      </c>
      <c r="D38" s="848">
        <v>100</v>
      </c>
    </row>
    <row r="39" spans="1:4" x14ac:dyDescent="0.2">
      <c r="A39" s="878" t="s">
        <v>627</v>
      </c>
      <c r="B39" s="849">
        <v>100</v>
      </c>
      <c r="C39" s="849">
        <v>100</v>
      </c>
      <c r="D39" s="848">
        <v>100</v>
      </c>
    </row>
    <row r="40" spans="1:4" x14ac:dyDescent="0.2">
      <c r="A40" s="876"/>
      <c r="B40" s="849"/>
      <c r="C40" s="849"/>
      <c r="D40" s="848"/>
    </row>
    <row r="41" spans="1:4" x14ac:dyDescent="0.2">
      <c r="A41" s="883" t="s">
        <v>122</v>
      </c>
      <c r="B41" s="849"/>
      <c r="C41" s="849"/>
      <c r="D41" s="848"/>
    </row>
    <row r="42" spans="1:4" x14ac:dyDescent="0.2">
      <c r="A42" s="884" t="s">
        <v>120</v>
      </c>
      <c r="B42" s="849">
        <v>73.364656896492818</v>
      </c>
      <c r="C42" s="849">
        <v>73.624957838476263</v>
      </c>
      <c r="D42" s="848">
        <v>73.624957838476263</v>
      </c>
    </row>
    <row r="43" spans="1:4" x14ac:dyDescent="0.2">
      <c r="A43" s="878" t="s">
        <v>645</v>
      </c>
      <c r="B43" s="849">
        <v>73.206991702227413</v>
      </c>
      <c r="C43" s="849">
        <v>73.614009241063044</v>
      </c>
      <c r="D43" s="848">
        <v>73.614009241063044</v>
      </c>
    </row>
    <row r="44" spans="1:4" x14ac:dyDescent="0.2">
      <c r="A44" s="878" t="s">
        <v>644</v>
      </c>
      <c r="B44" s="849">
        <v>77.087729583337023</v>
      </c>
      <c r="C44" s="849">
        <v>77.608577456315913</v>
      </c>
      <c r="D44" s="848">
        <v>77.608577456315913</v>
      </c>
    </row>
    <row r="45" spans="1:4" x14ac:dyDescent="0.2">
      <c r="A45" s="878" t="s">
        <v>630</v>
      </c>
      <c r="B45" s="849">
        <v>71.788826971282688</v>
      </c>
      <c r="C45" s="849">
        <v>71.861079653905207</v>
      </c>
      <c r="D45" s="848">
        <v>71.861079653905207</v>
      </c>
    </row>
    <row r="46" spans="1:4" x14ac:dyDescent="0.2">
      <c r="A46" s="883" t="s">
        <v>121</v>
      </c>
      <c r="B46" s="849"/>
      <c r="C46" s="849"/>
      <c r="D46" s="848"/>
    </row>
    <row r="47" spans="1:4" x14ac:dyDescent="0.2">
      <c r="A47" s="884" t="s">
        <v>119</v>
      </c>
      <c r="B47" s="849">
        <v>73.798727105298511</v>
      </c>
      <c r="C47" s="849">
        <v>67.761579959108218</v>
      </c>
      <c r="D47" s="848">
        <v>67.761579959108218</v>
      </c>
    </row>
    <row r="48" spans="1:4" x14ac:dyDescent="0.2">
      <c r="A48" s="878" t="s">
        <v>645</v>
      </c>
      <c r="B48" s="849">
        <v>70.201567135861382</v>
      </c>
      <c r="C48" s="849">
        <v>62.963097607416941</v>
      </c>
      <c r="D48" s="848">
        <v>62.963097607416941</v>
      </c>
    </row>
    <row r="49" spans="1:4" x14ac:dyDescent="0.2">
      <c r="A49" s="878" t="s">
        <v>644</v>
      </c>
      <c r="B49" s="849">
        <v>82.114283286513469</v>
      </c>
      <c r="C49" s="849">
        <v>75.146079413789934</v>
      </c>
      <c r="D49" s="848">
        <v>75.146079413789934</v>
      </c>
    </row>
    <row r="50" spans="1:4" x14ac:dyDescent="0.2">
      <c r="A50" s="878" t="s">
        <v>655</v>
      </c>
      <c r="B50" s="849">
        <v>69.579044889558745</v>
      </c>
      <c r="C50" s="849">
        <v>62.151008901648353</v>
      </c>
      <c r="D50" s="848">
        <v>62.151008901648353</v>
      </c>
    </row>
    <row r="51" spans="1:4" x14ac:dyDescent="0.2">
      <c r="A51" s="878" t="s">
        <v>626</v>
      </c>
      <c r="B51" s="849">
        <v>99.104703844520813</v>
      </c>
      <c r="C51" s="849">
        <v>98.844720153293665</v>
      </c>
      <c r="D51" s="848">
        <v>98.844720153293665</v>
      </c>
    </row>
    <row r="52" spans="1:4" x14ac:dyDescent="0.2">
      <c r="A52" s="878" t="s">
        <v>625</v>
      </c>
      <c r="B52" s="849">
        <v>78.439550765618492</v>
      </c>
      <c r="C52" s="849">
        <v>73.457736481298085</v>
      </c>
      <c r="D52" s="848">
        <v>73.457736481298085</v>
      </c>
    </row>
    <row r="53" spans="1:4" x14ac:dyDescent="0.2">
      <c r="A53" s="878" t="s">
        <v>624</v>
      </c>
      <c r="B53" s="849">
        <v>69.957705545755687</v>
      </c>
      <c r="C53" s="849">
        <v>62.651425245480155</v>
      </c>
      <c r="D53" s="848">
        <v>62.651425245480155</v>
      </c>
    </row>
    <row r="54" spans="1:4" x14ac:dyDescent="0.2">
      <c r="A54" s="878" t="s">
        <v>623</v>
      </c>
      <c r="B54" s="849">
        <v>70.324884924511238</v>
      </c>
      <c r="C54" s="849">
        <v>63.202327450153895</v>
      </c>
      <c r="D54" s="848">
        <v>63.202327450153895</v>
      </c>
    </row>
    <row r="55" spans="1:4" x14ac:dyDescent="0.2">
      <c r="A55" s="878" t="s">
        <v>622</v>
      </c>
      <c r="B55" s="849">
        <v>97.752141329062354</v>
      </c>
      <c r="C55" s="849">
        <v>97.204517706112838</v>
      </c>
      <c r="D55" s="848">
        <v>97.204517706112838</v>
      </c>
    </row>
    <row r="56" spans="1:4" x14ac:dyDescent="0.2">
      <c r="A56" s="876"/>
      <c r="B56" s="849"/>
      <c r="C56" s="849"/>
      <c r="D56" s="848"/>
    </row>
    <row r="57" spans="1:4" x14ac:dyDescent="0.2">
      <c r="A57" s="883" t="s">
        <v>654</v>
      </c>
      <c r="B57" s="849"/>
      <c r="C57" s="849"/>
      <c r="D57" s="848"/>
    </row>
    <row r="58" spans="1:4" x14ac:dyDescent="0.2">
      <c r="A58" s="884" t="s">
        <v>653</v>
      </c>
      <c r="B58" s="849">
        <v>76.884869943502849</v>
      </c>
      <c r="C58" s="849">
        <v>72.662640860859256</v>
      </c>
      <c r="D58" s="848">
        <v>72.662640860859256</v>
      </c>
    </row>
    <row r="59" spans="1:4" x14ac:dyDescent="0.2">
      <c r="A59" s="878" t="s">
        <v>645</v>
      </c>
      <c r="B59" s="849">
        <v>77.885442936006825</v>
      </c>
      <c r="C59" s="849">
        <v>77.472591839748745</v>
      </c>
      <c r="D59" s="848">
        <v>77.472591839748745</v>
      </c>
    </row>
    <row r="60" spans="1:4" x14ac:dyDescent="0.2">
      <c r="A60" s="878" t="s">
        <v>644</v>
      </c>
      <c r="B60" s="849">
        <v>95.94071896408397</v>
      </c>
      <c r="C60" s="849">
        <v>95.544729277617606</v>
      </c>
      <c r="D60" s="848">
        <v>95.544729277617606</v>
      </c>
    </row>
    <row r="61" spans="1:4" x14ac:dyDescent="0.2">
      <c r="A61" s="878" t="s">
        <v>643</v>
      </c>
      <c r="B61" s="849">
        <v>72.359617919320002</v>
      </c>
      <c r="C61" s="849">
        <v>66.050892738734447</v>
      </c>
      <c r="D61" s="848">
        <v>66.050892738734447</v>
      </c>
    </row>
    <row r="62" spans="1:4" x14ac:dyDescent="0.2">
      <c r="A62" s="878" t="s">
        <v>642</v>
      </c>
      <c r="B62" s="849">
        <v>79.627384991465888</v>
      </c>
      <c r="C62" s="849">
        <v>80.270273653587211</v>
      </c>
      <c r="D62" s="848">
        <v>80.270273653587211</v>
      </c>
    </row>
    <row r="63" spans="1:4" x14ac:dyDescent="0.2">
      <c r="A63" s="878" t="s">
        <v>652</v>
      </c>
      <c r="B63" s="849">
        <v>90.69663110062568</v>
      </c>
      <c r="C63" s="849">
        <v>90.925941596684837</v>
      </c>
      <c r="D63" s="848">
        <v>90.925941596684837</v>
      </c>
    </row>
    <row r="64" spans="1:4" x14ac:dyDescent="0.2">
      <c r="A64" s="878" t="s">
        <v>651</v>
      </c>
      <c r="B64" s="849">
        <v>91.023324977991351</v>
      </c>
      <c r="C64" s="849">
        <v>87.746586046359383</v>
      </c>
      <c r="D64" s="848">
        <v>87.746586046359383</v>
      </c>
    </row>
    <row r="65" spans="1:4" x14ac:dyDescent="0.2">
      <c r="A65" s="878" t="s">
        <v>650</v>
      </c>
      <c r="B65" s="849">
        <v>99.736573982399364</v>
      </c>
      <c r="C65" s="849">
        <v>99.634963566284426</v>
      </c>
      <c r="D65" s="848">
        <v>99.634963566284426</v>
      </c>
    </row>
    <row r="66" spans="1:4" x14ac:dyDescent="0.2">
      <c r="A66" s="878" t="s">
        <v>649</v>
      </c>
      <c r="B66" s="849">
        <v>77.18204538373989</v>
      </c>
      <c r="C66" s="849">
        <v>77.45208326383819</v>
      </c>
      <c r="D66" s="848">
        <v>77.45208326383819</v>
      </c>
    </row>
    <row r="67" spans="1:4" x14ac:dyDescent="0.2">
      <c r="A67" s="878" t="s">
        <v>648</v>
      </c>
      <c r="B67" s="849">
        <v>79.586958981652771</v>
      </c>
      <c r="C67" s="849">
        <v>80.539541114459141</v>
      </c>
      <c r="D67" s="848">
        <v>80.539541114459141</v>
      </c>
    </row>
    <row r="68" spans="1:4" x14ac:dyDescent="0.2">
      <c r="A68" s="878" t="s">
        <v>647</v>
      </c>
      <c r="B68" s="849">
        <v>76.979399198811421</v>
      </c>
      <c r="C68" s="849">
        <v>76.802059031793917</v>
      </c>
      <c r="D68" s="848">
        <v>76.802059031793917</v>
      </c>
    </row>
    <row r="69" spans="1:4" x14ac:dyDescent="0.2">
      <c r="A69" s="878" t="s">
        <v>635</v>
      </c>
      <c r="B69" s="849">
        <v>78.387890243525206</v>
      </c>
      <c r="C69" s="849">
        <v>77.864447984125363</v>
      </c>
      <c r="D69" s="848">
        <v>77.864447984125363</v>
      </c>
    </row>
    <row r="70" spans="1:4" x14ac:dyDescent="0.2">
      <c r="A70" s="878" t="s">
        <v>634</v>
      </c>
      <c r="B70" s="849">
        <v>79.480353204731273</v>
      </c>
      <c r="C70" s="849">
        <v>70.090957909842018</v>
      </c>
      <c r="D70" s="848">
        <v>70.090957909842018</v>
      </c>
    </row>
    <row r="71" spans="1:4" x14ac:dyDescent="0.2">
      <c r="A71" s="878" t="s">
        <v>633</v>
      </c>
      <c r="B71" s="849"/>
      <c r="C71" s="849"/>
      <c r="D71" s="848"/>
    </row>
    <row r="72" spans="1:4" x14ac:dyDescent="0.2">
      <c r="A72" s="878" t="s">
        <v>632</v>
      </c>
      <c r="B72" s="849"/>
      <c r="C72" s="849"/>
      <c r="D72" s="848"/>
    </row>
    <row r="73" spans="1:4" x14ac:dyDescent="0.2">
      <c r="A73" s="878" t="s">
        <v>631</v>
      </c>
      <c r="B73" s="849">
        <v>96.465462760611103</v>
      </c>
      <c r="C73" s="849">
        <v>96.088916391838552</v>
      </c>
      <c r="D73" s="848">
        <v>96.088916391838552</v>
      </c>
    </row>
    <row r="74" spans="1:4" x14ac:dyDescent="0.2">
      <c r="A74" s="878" t="s">
        <v>630</v>
      </c>
      <c r="B74" s="849">
        <v>72.069519650939398</v>
      </c>
      <c r="C74" s="849">
        <v>71.920461339416633</v>
      </c>
      <c r="D74" s="848">
        <v>71.920461339416633</v>
      </c>
    </row>
    <row r="75" spans="1:4" x14ac:dyDescent="0.2">
      <c r="A75" s="878" t="s">
        <v>629</v>
      </c>
      <c r="B75" s="849">
        <v>78.159265605177325</v>
      </c>
      <c r="C75" s="849">
        <v>77.819563871767144</v>
      </c>
      <c r="D75" s="848">
        <v>77.819563871767144</v>
      </c>
    </row>
    <row r="76" spans="1:4" x14ac:dyDescent="0.2">
      <c r="A76" s="878" t="s">
        <v>628</v>
      </c>
      <c r="B76" s="849"/>
      <c r="C76" s="849"/>
      <c r="D76" s="848"/>
    </row>
    <row r="77" spans="1:4" x14ac:dyDescent="0.2">
      <c r="A77" s="878" t="s">
        <v>627</v>
      </c>
      <c r="B77" s="849"/>
      <c r="C77" s="849"/>
      <c r="D77" s="848"/>
    </row>
    <row r="78" spans="1:4" x14ac:dyDescent="0.2">
      <c r="A78" s="878" t="s">
        <v>626</v>
      </c>
      <c r="B78" s="849">
        <v>99.417146534413362</v>
      </c>
      <c r="C78" s="849">
        <v>99.444726393203808</v>
      </c>
      <c r="D78" s="848">
        <v>99.444726393203808</v>
      </c>
    </row>
    <row r="79" spans="1:4" x14ac:dyDescent="0.2">
      <c r="A79" s="878" t="s">
        <v>625</v>
      </c>
      <c r="B79" s="849">
        <v>82.042237232526674</v>
      </c>
      <c r="C79" s="849">
        <v>77.858517745751499</v>
      </c>
      <c r="D79" s="848">
        <v>77.858517745751499</v>
      </c>
    </row>
    <row r="80" spans="1:4" x14ac:dyDescent="0.2">
      <c r="A80" s="878" t="s">
        <v>624</v>
      </c>
      <c r="B80" s="849">
        <v>70.226004082975734</v>
      </c>
      <c r="C80" s="849">
        <v>63.000597784377298</v>
      </c>
      <c r="D80" s="848">
        <v>63.000597784377298</v>
      </c>
    </row>
    <row r="81" spans="1:4" x14ac:dyDescent="0.2">
      <c r="A81" s="878" t="s">
        <v>623</v>
      </c>
      <c r="B81" s="849">
        <v>71.235966960921786</v>
      </c>
      <c r="C81" s="849">
        <v>64.157360428707278</v>
      </c>
      <c r="D81" s="848">
        <v>64.157360428707278</v>
      </c>
    </row>
    <row r="82" spans="1:4" x14ac:dyDescent="0.2">
      <c r="A82" s="878" t="s">
        <v>622</v>
      </c>
      <c r="B82" s="849">
        <v>97.621243660200889</v>
      </c>
      <c r="C82" s="849">
        <v>97.128937162995356</v>
      </c>
      <c r="D82" s="848">
        <v>97.128937162995356</v>
      </c>
    </row>
    <row r="83" spans="1:4" x14ac:dyDescent="0.2">
      <c r="A83" s="876"/>
      <c r="B83" s="849"/>
      <c r="C83" s="849"/>
      <c r="D83" s="848"/>
    </row>
    <row r="84" spans="1:4" s="120" customFormat="1" x14ac:dyDescent="0.2">
      <c r="A84" s="883" t="s">
        <v>6</v>
      </c>
      <c r="B84" s="849"/>
      <c r="C84" s="849"/>
      <c r="D84" s="848"/>
    </row>
    <row r="85" spans="1:4" x14ac:dyDescent="0.2">
      <c r="A85" s="884" t="s">
        <v>646</v>
      </c>
      <c r="B85" s="849">
        <v>82.083890643424411</v>
      </c>
      <c r="C85" s="849">
        <v>80.236988748956335</v>
      </c>
      <c r="D85" s="848">
        <v>80.236988748956335</v>
      </c>
    </row>
    <row r="86" spans="1:4" x14ac:dyDescent="0.2">
      <c r="A86" s="878" t="s">
        <v>645</v>
      </c>
      <c r="B86" s="849">
        <v>77.600505111367383</v>
      </c>
      <c r="C86" s="849">
        <v>77.257426359664393</v>
      </c>
      <c r="D86" s="848">
        <v>77.257426359664393</v>
      </c>
    </row>
    <row r="87" spans="1:4" x14ac:dyDescent="0.2">
      <c r="A87" s="878" t="s">
        <v>644</v>
      </c>
      <c r="B87" s="849">
        <v>93.759868377027956</v>
      </c>
      <c r="C87" s="849">
        <v>93.815113283918322</v>
      </c>
      <c r="D87" s="848">
        <v>93.815113283918322</v>
      </c>
    </row>
    <row r="88" spans="1:4" x14ac:dyDescent="0.2">
      <c r="A88" s="878" t="s">
        <v>643</v>
      </c>
      <c r="B88" s="849">
        <v>72.792068335281442</v>
      </c>
      <c r="C88" s="849">
        <v>67.19261482256222</v>
      </c>
      <c r="D88" s="848">
        <v>67.19261482256222</v>
      </c>
    </row>
    <row r="89" spans="1:4" x14ac:dyDescent="0.2">
      <c r="A89" s="878" t="s">
        <v>642</v>
      </c>
      <c r="B89" s="849">
        <v>87.822342860897436</v>
      </c>
      <c r="C89" s="849">
        <v>87.808749931638772</v>
      </c>
      <c r="D89" s="848">
        <v>87.808749931638772</v>
      </c>
    </row>
    <row r="90" spans="1:4" x14ac:dyDescent="0.2">
      <c r="A90" s="878" t="s">
        <v>641</v>
      </c>
      <c r="B90" s="849">
        <v>97.915433453059194</v>
      </c>
      <c r="C90" s="849">
        <v>97.928225845237833</v>
      </c>
      <c r="D90" s="848">
        <v>97.928225845237833</v>
      </c>
    </row>
    <row r="91" spans="1:4" x14ac:dyDescent="0.2">
      <c r="A91" s="878" t="s">
        <v>640</v>
      </c>
      <c r="B91" s="849">
        <v>89.739330387543788</v>
      </c>
      <c r="C91" s="849">
        <v>89.630531637419253</v>
      </c>
      <c r="D91" s="848">
        <v>89.630531637419253</v>
      </c>
    </row>
    <row r="92" spans="1:4" x14ac:dyDescent="0.2">
      <c r="A92" s="878" t="s">
        <v>639</v>
      </c>
      <c r="B92" s="849">
        <v>99.859236176697692</v>
      </c>
      <c r="C92" s="849">
        <v>99.857792656327263</v>
      </c>
      <c r="D92" s="848">
        <v>99.857792656327263</v>
      </c>
    </row>
    <row r="93" spans="1:4" x14ac:dyDescent="0.2">
      <c r="A93" s="878" t="s">
        <v>638</v>
      </c>
      <c r="B93" s="849">
        <v>80.540493954620658</v>
      </c>
      <c r="C93" s="849">
        <v>80.553932551763893</v>
      </c>
      <c r="D93" s="848">
        <v>80.553932551763893</v>
      </c>
    </row>
    <row r="94" spans="1:4" x14ac:dyDescent="0.2">
      <c r="A94" s="878" t="s">
        <v>637</v>
      </c>
      <c r="B94" s="849">
        <v>87.334680565755576</v>
      </c>
      <c r="C94" s="849">
        <v>87.415022213713058</v>
      </c>
      <c r="D94" s="848">
        <v>87.415022213713058</v>
      </c>
    </row>
    <row r="95" spans="1:4" x14ac:dyDescent="0.2">
      <c r="A95" s="878" t="s">
        <v>636</v>
      </c>
      <c r="B95" s="849">
        <v>83.296570778756845</v>
      </c>
      <c r="C95" s="849">
        <v>83.159411720746917</v>
      </c>
      <c r="D95" s="848">
        <v>83.159411720746917</v>
      </c>
    </row>
    <row r="96" spans="1:4" x14ac:dyDescent="0.2">
      <c r="A96" s="878" t="s">
        <v>635</v>
      </c>
      <c r="B96" s="849">
        <v>87.133271715500854</v>
      </c>
      <c r="C96" s="849">
        <v>86.847517673139123</v>
      </c>
      <c r="D96" s="848">
        <v>86.847517673139123</v>
      </c>
    </row>
    <row r="97" spans="1:4" x14ac:dyDescent="0.2">
      <c r="A97" s="878" t="s">
        <v>634</v>
      </c>
      <c r="B97" s="849">
        <v>83.896295165970429</v>
      </c>
      <c r="C97" s="849">
        <v>81.40258211604467</v>
      </c>
      <c r="D97" s="848">
        <v>81.40258211604467</v>
      </c>
    </row>
    <row r="98" spans="1:4" x14ac:dyDescent="0.2">
      <c r="A98" s="878" t="s">
        <v>633</v>
      </c>
      <c r="B98" s="849"/>
      <c r="C98" s="849"/>
      <c r="D98" s="848"/>
    </row>
    <row r="99" spans="1:4" x14ac:dyDescent="0.2">
      <c r="A99" s="878" t="s">
        <v>632</v>
      </c>
      <c r="B99" s="849"/>
      <c r="C99" s="849"/>
      <c r="D99" s="848"/>
    </row>
    <row r="100" spans="1:4" x14ac:dyDescent="0.2">
      <c r="A100" s="878" t="s">
        <v>631</v>
      </c>
      <c r="B100" s="849">
        <v>97.515927915147984</v>
      </c>
      <c r="C100" s="849">
        <v>97.411974595466646</v>
      </c>
      <c r="D100" s="848">
        <v>97.411974595466646</v>
      </c>
    </row>
    <row r="101" spans="1:4" x14ac:dyDescent="0.2">
      <c r="A101" s="878" t="s">
        <v>630</v>
      </c>
      <c r="B101" s="849">
        <v>71.798924658781957</v>
      </c>
      <c r="C101" s="849">
        <v>71.863405632309821</v>
      </c>
      <c r="D101" s="848">
        <v>71.863405632309821</v>
      </c>
    </row>
    <row r="102" spans="1:4" x14ac:dyDescent="0.2">
      <c r="A102" s="878" t="s">
        <v>629</v>
      </c>
      <c r="B102" s="849">
        <v>78.139506115914031</v>
      </c>
      <c r="C102" s="849">
        <v>83.043153020031326</v>
      </c>
      <c r="D102" s="848">
        <v>83.043153020031326</v>
      </c>
    </row>
    <row r="103" spans="1:4" x14ac:dyDescent="0.2">
      <c r="A103" s="878" t="s">
        <v>628</v>
      </c>
      <c r="B103" s="849">
        <v>100</v>
      </c>
      <c r="C103" s="849">
        <v>100</v>
      </c>
      <c r="D103" s="848">
        <v>100</v>
      </c>
    </row>
    <row r="104" spans="1:4" x14ac:dyDescent="0.2">
      <c r="A104" s="878" t="s">
        <v>627</v>
      </c>
      <c r="B104" s="849">
        <v>100</v>
      </c>
      <c r="C104" s="849">
        <v>100</v>
      </c>
      <c r="D104" s="848">
        <v>100</v>
      </c>
    </row>
    <row r="105" spans="1:4" x14ac:dyDescent="0.2">
      <c r="A105" s="878" t="s">
        <v>626</v>
      </c>
      <c r="B105" s="849">
        <v>99.181300923913255</v>
      </c>
      <c r="C105" s="849">
        <v>98.989562355492609</v>
      </c>
      <c r="D105" s="848">
        <v>98.989562355492609</v>
      </c>
    </row>
    <row r="106" spans="1:4" x14ac:dyDescent="0.2">
      <c r="A106" s="878" t="s">
        <v>625</v>
      </c>
      <c r="B106" s="849">
        <v>79.106886274739452</v>
      </c>
      <c r="C106" s="849">
        <v>74.26932039846028</v>
      </c>
      <c r="D106" s="848">
        <v>74.26932039846028</v>
      </c>
    </row>
    <row r="107" spans="1:4" x14ac:dyDescent="0.2">
      <c r="A107" s="878" t="s">
        <v>624</v>
      </c>
      <c r="B107" s="849">
        <v>70.000644585606381</v>
      </c>
      <c r="C107" s="849">
        <v>62.707740545565869</v>
      </c>
      <c r="D107" s="848">
        <v>62.707740545565869</v>
      </c>
    </row>
    <row r="108" spans="1:4" x14ac:dyDescent="0.2">
      <c r="A108" s="878" t="s">
        <v>623</v>
      </c>
      <c r="B108" s="849">
        <v>70.489244974433149</v>
      </c>
      <c r="C108" s="849">
        <v>63.372439533875024</v>
      </c>
      <c r="D108" s="848">
        <v>63.372439533875024</v>
      </c>
    </row>
    <row r="109" spans="1:4" ht="18.75" customHeight="1" x14ac:dyDescent="0.2">
      <c r="A109" s="888" t="s">
        <v>622</v>
      </c>
      <c r="B109" s="887">
        <v>97.739361381561935</v>
      </c>
      <c r="C109" s="887">
        <v>97.197285807082153</v>
      </c>
      <c r="D109" s="886">
        <v>97.197285807082153</v>
      </c>
    </row>
    <row r="110" spans="1:4" x14ac:dyDescent="0.2">
      <c r="A110" s="885" t="s">
        <v>621</v>
      </c>
      <c r="B110" s="860">
        <v>84.533762888305972</v>
      </c>
      <c r="C110" s="860">
        <v>84.143091902417694</v>
      </c>
      <c r="D110" s="859">
        <v>84.143091902417694</v>
      </c>
    </row>
    <row r="111" spans="1:4" x14ac:dyDescent="0.2">
      <c r="A111" s="883" t="s">
        <v>620</v>
      </c>
      <c r="B111" s="849"/>
      <c r="C111" s="849"/>
      <c r="D111" s="848"/>
    </row>
    <row r="112" spans="1:4" x14ac:dyDescent="0.2">
      <c r="A112" s="884" t="s">
        <v>619</v>
      </c>
      <c r="B112" s="849">
        <v>92.466490749402041</v>
      </c>
      <c r="C112" s="849">
        <v>91.913023506703567</v>
      </c>
      <c r="D112" s="848">
        <v>91.913023506703567</v>
      </c>
    </row>
    <row r="113" spans="1:4" x14ac:dyDescent="0.2">
      <c r="A113" s="878" t="s">
        <v>618</v>
      </c>
      <c r="B113" s="849">
        <v>91.290634307664689</v>
      </c>
      <c r="C113" s="849">
        <v>91.490852199334611</v>
      </c>
      <c r="D113" s="848">
        <v>91.490852199334611</v>
      </c>
    </row>
    <row r="114" spans="1:4" x14ac:dyDescent="0.2">
      <c r="A114" s="878" t="s">
        <v>126</v>
      </c>
      <c r="B114" s="849">
        <v>96.797053187396585</v>
      </c>
      <c r="C114" s="849">
        <v>97.013921207007144</v>
      </c>
      <c r="D114" s="848">
        <v>97.013921207007144</v>
      </c>
    </row>
    <row r="115" spans="1:4" ht="15" customHeight="1" x14ac:dyDescent="0.2">
      <c r="A115" s="884" t="s">
        <v>617</v>
      </c>
      <c r="B115" s="849">
        <v>76.385569514590017</v>
      </c>
      <c r="C115" s="849">
        <v>76.85606578722664</v>
      </c>
      <c r="D115" s="848">
        <v>76.85606578722664</v>
      </c>
    </row>
    <row r="116" spans="1:4" x14ac:dyDescent="0.2">
      <c r="A116" s="878" t="s">
        <v>616</v>
      </c>
      <c r="B116" s="849">
        <v>88.343745581870763</v>
      </c>
      <c r="C116" s="849">
        <v>88.601203333691913</v>
      </c>
      <c r="D116" s="848">
        <v>88.601203333691913</v>
      </c>
    </row>
    <row r="117" spans="1:4" x14ac:dyDescent="0.2">
      <c r="A117" s="878" t="s">
        <v>615</v>
      </c>
      <c r="B117" s="849">
        <v>96.275377515693791</v>
      </c>
      <c r="C117" s="849">
        <v>96.006071305302072</v>
      </c>
      <c r="D117" s="848">
        <v>96.006071305302072</v>
      </c>
    </row>
    <row r="118" spans="1:4" x14ac:dyDescent="0.2">
      <c r="A118" s="878" t="s">
        <v>614</v>
      </c>
      <c r="B118" s="849">
        <v>70.90346965998863</v>
      </c>
      <c r="C118" s="849">
        <v>71.250516736186782</v>
      </c>
      <c r="D118" s="848">
        <v>71.250516736186782</v>
      </c>
    </row>
    <row r="119" spans="1:4" ht="12" customHeight="1" x14ac:dyDescent="0.2">
      <c r="A119" s="884" t="s">
        <v>613</v>
      </c>
      <c r="B119" s="849">
        <v>82.889789513990337</v>
      </c>
      <c r="C119" s="849">
        <v>83.25308910447599</v>
      </c>
      <c r="D119" s="848">
        <v>83.25308910447599</v>
      </c>
    </row>
    <row r="120" spans="1:4" x14ac:dyDescent="0.2">
      <c r="A120" s="878" t="s">
        <v>612</v>
      </c>
      <c r="B120" s="849">
        <v>72.848345006292931</v>
      </c>
      <c r="C120" s="849">
        <v>73.292643785436269</v>
      </c>
      <c r="D120" s="848">
        <v>73.292643785436269</v>
      </c>
    </row>
    <row r="121" spans="1:4" x14ac:dyDescent="0.2">
      <c r="A121" s="878" t="s">
        <v>611</v>
      </c>
      <c r="B121" s="849">
        <v>66.564473375363605</v>
      </c>
      <c r="C121" s="849">
        <v>66.834887231799428</v>
      </c>
      <c r="D121" s="848">
        <v>66.834887231799428</v>
      </c>
    </row>
    <row r="122" spans="1:4" x14ac:dyDescent="0.2">
      <c r="A122" s="878" t="s">
        <v>610</v>
      </c>
      <c r="B122" s="849">
        <v>75.577750116089476</v>
      </c>
      <c r="C122" s="849">
        <v>75.049295883538875</v>
      </c>
      <c r="D122" s="848">
        <v>75.049295883538875</v>
      </c>
    </row>
    <row r="123" spans="1:4" x14ac:dyDescent="0.2">
      <c r="A123" s="878" t="s">
        <v>609</v>
      </c>
      <c r="B123" s="849">
        <v>95.336060854566171</v>
      </c>
      <c r="C123" s="849">
        <v>96.925043524632585</v>
      </c>
      <c r="D123" s="848">
        <v>96.925043524632585</v>
      </c>
    </row>
    <row r="124" spans="1:4" x14ac:dyDescent="0.2">
      <c r="A124" s="884" t="s">
        <v>608</v>
      </c>
      <c r="B124" s="849">
        <v>84.30205524078491</v>
      </c>
      <c r="C124" s="849">
        <v>84.356970646972101</v>
      </c>
      <c r="D124" s="848">
        <v>84.356970646972101</v>
      </c>
    </row>
    <row r="125" spans="1:4" x14ac:dyDescent="0.2">
      <c r="A125" s="878" t="s">
        <v>607</v>
      </c>
      <c r="B125" s="849">
        <v>93.766783547863071</v>
      </c>
      <c r="C125" s="849">
        <v>93.79336387823956</v>
      </c>
      <c r="D125" s="848">
        <v>93.79336387823956</v>
      </c>
    </row>
    <row r="126" spans="1:4" ht="19.5" customHeight="1" x14ac:dyDescent="0.2">
      <c r="A126" s="883" t="s">
        <v>145</v>
      </c>
      <c r="B126" s="849"/>
      <c r="C126" s="849"/>
      <c r="D126" s="848"/>
    </row>
    <row r="127" spans="1:4" x14ac:dyDescent="0.2">
      <c r="A127" s="881" t="s">
        <v>606</v>
      </c>
      <c r="B127" s="849">
        <v>71.334148615961155</v>
      </c>
      <c r="C127" s="849">
        <v>70.635820967154785</v>
      </c>
      <c r="D127" s="848">
        <v>70.635820967154785</v>
      </c>
    </row>
    <row r="128" spans="1:4" x14ac:dyDescent="0.2">
      <c r="A128" s="880" t="s">
        <v>605</v>
      </c>
      <c r="B128" s="849">
        <v>76.896897486625335</v>
      </c>
      <c r="C128" s="849">
        <v>76.803601004931039</v>
      </c>
      <c r="D128" s="848">
        <v>76.803601004931039</v>
      </c>
    </row>
    <row r="129" spans="1:4" x14ac:dyDescent="0.2">
      <c r="A129" s="880" t="s">
        <v>604</v>
      </c>
      <c r="B129" s="849">
        <v>77.782077554020873</v>
      </c>
      <c r="C129" s="849">
        <v>76.43713458762052</v>
      </c>
      <c r="D129" s="848">
        <v>76.43713458762052</v>
      </c>
    </row>
    <row r="130" spans="1:4" x14ac:dyDescent="0.2">
      <c r="A130" s="880" t="s">
        <v>603</v>
      </c>
      <c r="B130" s="849">
        <v>89.30308497522843</v>
      </c>
      <c r="C130" s="849">
        <v>89.836986524029072</v>
      </c>
      <c r="D130" s="848">
        <v>89.836986524029072</v>
      </c>
    </row>
    <row r="131" spans="1:4" ht="27" customHeight="1" x14ac:dyDescent="0.2">
      <c r="A131" s="883" t="s">
        <v>152</v>
      </c>
      <c r="B131" s="849"/>
      <c r="C131" s="849"/>
      <c r="D131" s="848"/>
    </row>
    <row r="132" spans="1:4" x14ac:dyDescent="0.2">
      <c r="A132" s="881" t="s">
        <v>602</v>
      </c>
      <c r="B132" s="849">
        <v>84.792223056791173</v>
      </c>
      <c r="C132" s="849">
        <v>84.025694157773515</v>
      </c>
      <c r="D132" s="848">
        <v>84.025694157773515</v>
      </c>
    </row>
    <row r="133" spans="1:4" x14ac:dyDescent="0.2">
      <c r="A133" s="880" t="s">
        <v>601</v>
      </c>
      <c r="B133" s="849">
        <v>55.916097560135839</v>
      </c>
      <c r="C133" s="849">
        <v>56.879139428341539</v>
      </c>
      <c r="D133" s="848">
        <v>56.879139428341539</v>
      </c>
    </row>
    <row r="134" spans="1:4" x14ac:dyDescent="0.2">
      <c r="A134" s="880" t="s">
        <v>600</v>
      </c>
      <c r="B134" s="849">
        <v>84.523109477042269</v>
      </c>
      <c r="C134" s="849">
        <v>84.561691590175542</v>
      </c>
      <c r="D134" s="848">
        <v>84.561691590175542</v>
      </c>
    </row>
    <row r="135" spans="1:4" x14ac:dyDescent="0.2">
      <c r="A135" s="880" t="s">
        <v>599</v>
      </c>
      <c r="B135" s="849">
        <v>49.67503194825396</v>
      </c>
      <c r="C135" s="849">
        <v>44.710663467097852</v>
      </c>
      <c r="D135" s="848">
        <v>44.710663467097852</v>
      </c>
    </row>
    <row r="136" spans="1:4" x14ac:dyDescent="0.2">
      <c r="A136" s="880" t="s">
        <v>598</v>
      </c>
      <c r="B136" s="849">
        <v>98.235552123220145</v>
      </c>
      <c r="C136" s="849">
        <v>98.182337713405303</v>
      </c>
      <c r="D136" s="848">
        <v>98.182337713405303</v>
      </c>
    </row>
    <row r="137" spans="1:4" ht="7.5" customHeight="1" x14ac:dyDescent="0.2">
      <c r="A137" s="882"/>
      <c r="B137" s="849"/>
      <c r="C137" s="849"/>
      <c r="D137" s="848"/>
    </row>
    <row r="138" spans="1:4" x14ac:dyDescent="0.2">
      <c r="A138" s="881" t="s">
        <v>153</v>
      </c>
      <c r="B138" s="849">
        <v>100</v>
      </c>
      <c r="C138" s="849">
        <v>100</v>
      </c>
      <c r="D138" s="848">
        <v>100</v>
      </c>
    </row>
    <row r="139" spans="1:4" ht="6" customHeight="1" x14ac:dyDescent="0.2">
      <c r="B139" s="849"/>
      <c r="C139" s="849"/>
      <c r="D139" s="848"/>
    </row>
    <row r="140" spans="1:4" x14ac:dyDescent="0.2">
      <c r="A140" s="881" t="s">
        <v>597</v>
      </c>
      <c r="B140" s="849">
        <v>84.016334483197852</v>
      </c>
      <c r="C140" s="849">
        <v>84.242380379533344</v>
      </c>
      <c r="D140" s="848">
        <v>84.242380379533344</v>
      </c>
    </row>
    <row r="141" spans="1:4" x14ac:dyDescent="0.2">
      <c r="A141" s="880" t="s">
        <v>596</v>
      </c>
      <c r="B141" s="849">
        <v>86.720957084841785</v>
      </c>
      <c r="C141" s="849">
        <v>87.038288857486251</v>
      </c>
      <c r="D141" s="848">
        <v>87.038288857486251</v>
      </c>
    </row>
    <row r="142" spans="1:4" x14ac:dyDescent="0.2">
      <c r="A142" s="880" t="s">
        <v>595</v>
      </c>
      <c r="B142" s="849">
        <v>64.428647790523925</v>
      </c>
      <c r="C142" s="849">
        <v>65.936814045343311</v>
      </c>
      <c r="D142" s="848">
        <v>65.936814045343311</v>
      </c>
    </row>
    <row r="143" spans="1:4" x14ac:dyDescent="0.2">
      <c r="A143" s="880" t="s">
        <v>594</v>
      </c>
      <c r="B143" s="849">
        <v>66.826719900851955</v>
      </c>
      <c r="C143" s="849">
        <v>66.743910040885623</v>
      </c>
      <c r="D143" s="848">
        <v>66.743910040885623</v>
      </c>
    </row>
    <row r="144" spans="1:4" x14ac:dyDescent="0.2">
      <c r="A144" s="881" t="s">
        <v>593</v>
      </c>
      <c r="B144" s="849">
        <v>80.184767939341896</v>
      </c>
      <c r="C144" s="849">
        <v>79.613365306495126</v>
      </c>
      <c r="D144" s="848">
        <v>79.613365306495126</v>
      </c>
    </row>
    <row r="145" spans="1:4" x14ac:dyDescent="0.2">
      <c r="A145" s="880" t="s">
        <v>592</v>
      </c>
      <c r="B145" s="849">
        <v>66.152112505795913</v>
      </c>
      <c r="C145" s="849">
        <v>65.957925056786905</v>
      </c>
      <c r="D145" s="848">
        <v>65.957925056786905</v>
      </c>
    </row>
    <row r="146" spans="1:4" x14ac:dyDescent="0.2">
      <c r="A146" s="880" t="s">
        <v>591</v>
      </c>
      <c r="B146" s="849">
        <v>83.924599986774524</v>
      </c>
      <c r="C146" s="849">
        <v>83.311953511160439</v>
      </c>
      <c r="D146" s="848">
        <v>83.311953511160439</v>
      </c>
    </row>
    <row r="147" spans="1:4" x14ac:dyDescent="0.2">
      <c r="A147" s="880" t="s">
        <v>590</v>
      </c>
      <c r="B147" s="849">
        <v>100</v>
      </c>
      <c r="C147" s="849">
        <v>100</v>
      </c>
      <c r="D147" s="848">
        <v>100</v>
      </c>
    </row>
    <row r="148" spans="1:4" x14ac:dyDescent="0.2">
      <c r="A148" s="880" t="s">
        <v>589</v>
      </c>
      <c r="B148" s="849">
        <v>93.430186844366929</v>
      </c>
      <c r="C148" s="849">
        <v>93.274762652020144</v>
      </c>
      <c r="D148" s="848">
        <v>93.274762652020144</v>
      </c>
    </row>
    <row r="149" spans="1:4" x14ac:dyDescent="0.2">
      <c r="A149" s="880" t="s">
        <v>588</v>
      </c>
      <c r="B149" s="849">
        <v>100</v>
      </c>
      <c r="C149" s="849">
        <v>100</v>
      </c>
      <c r="D149" s="848">
        <v>100</v>
      </c>
    </row>
    <row r="150" spans="1:4" x14ac:dyDescent="0.2">
      <c r="A150" s="880" t="s">
        <v>587</v>
      </c>
      <c r="B150" s="849"/>
      <c r="C150" s="849"/>
      <c r="D150" s="848"/>
    </row>
    <row r="151" spans="1:4" x14ac:dyDescent="0.2">
      <c r="A151" s="881" t="s">
        <v>586</v>
      </c>
      <c r="B151" s="849">
        <v>88.42176473391234</v>
      </c>
      <c r="C151" s="849">
        <v>87.184391160070149</v>
      </c>
      <c r="D151" s="848">
        <v>87.184391160070149</v>
      </c>
    </row>
    <row r="152" spans="1:4" x14ac:dyDescent="0.2">
      <c r="A152" s="880" t="s">
        <v>585</v>
      </c>
      <c r="B152" s="849">
        <v>88.42176473391234</v>
      </c>
      <c r="C152" s="849">
        <v>87.184391160070149</v>
      </c>
      <c r="D152" s="848">
        <v>87.184391160070149</v>
      </c>
    </row>
    <row r="153" spans="1:4" x14ac:dyDescent="0.2">
      <c r="A153" s="880" t="s">
        <v>584</v>
      </c>
      <c r="B153" s="849"/>
      <c r="C153" s="849"/>
      <c r="D153" s="848"/>
    </row>
    <row r="154" spans="1:4" x14ac:dyDescent="0.2">
      <c r="A154" s="880" t="s">
        <v>583</v>
      </c>
      <c r="B154" s="849">
        <v>100</v>
      </c>
      <c r="C154" s="849">
        <v>100</v>
      </c>
      <c r="D154" s="848">
        <v>100</v>
      </c>
    </row>
    <row r="155" spans="1:4" x14ac:dyDescent="0.2">
      <c r="A155" s="879" t="s">
        <v>582</v>
      </c>
      <c r="B155" s="849">
        <v>95.242112986581745</v>
      </c>
      <c r="C155" s="849">
        <v>93.760077783048132</v>
      </c>
      <c r="D155" s="849">
        <v>93.760077783048132</v>
      </c>
    </row>
    <row r="156" spans="1:4" x14ac:dyDescent="0.2">
      <c r="A156" s="878" t="s">
        <v>581</v>
      </c>
      <c r="B156" s="849">
        <v>81.757085009824266</v>
      </c>
      <c r="C156" s="849">
        <v>84.321812334237379</v>
      </c>
      <c r="D156" s="848">
        <v>84.321812334237379</v>
      </c>
    </row>
    <row r="157" spans="1:4" x14ac:dyDescent="0.2">
      <c r="A157" s="877" t="s">
        <v>580</v>
      </c>
      <c r="B157" s="849">
        <v>98.794607232035716</v>
      </c>
      <c r="C157" s="849">
        <v>100</v>
      </c>
      <c r="D157" s="848">
        <v>100</v>
      </c>
    </row>
    <row r="158" spans="1:4" x14ac:dyDescent="0.2">
      <c r="A158" s="877" t="s">
        <v>579</v>
      </c>
      <c r="B158" s="849">
        <v>100</v>
      </c>
      <c r="C158" s="849">
        <v>100</v>
      </c>
      <c r="D158" s="848">
        <v>100</v>
      </c>
    </row>
    <row r="159" spans="1:4" x14ac:dyDescent="0.2">
      <c r="A159" s="876" t="s">
        <v>578</v>
      </c>
      <c r="B159" s="849">
        <v>94.608824114109424</v>
      </c>
      <c r="C159" s="849">
        <v>94.067239128575352</v>
      </c>
      <c r="D159" s="848">
        <v>94.067239128575352</v>
      </c>
    </row>
    <row r="160" spans="1:4" x14ac:dyDescent="0.2">
      <c r="A160" s="875" t="s">
        <v>577</v>
      </c>
      <c r="B160" s="855">
        <v>83.772807476122139</v>
      </c>
      <c r="C160" s="855">
        <v>82.968825499955983</v>
      </c>
      <c r="D160" s="854">
        <v>82.968825499955983</v>
      </c>
    </row>
    <row r="161" spans="1:4" hidden="1" x14ac:dyDescent="0.2">
      <c r="A161" s="874" t="s">
        <v>576</v>
      </c>
      <c r="B161" s="860"/>
      <c r="C161" s="860"/>
      <c r="D161" s="859"/>
    </row>
    <row r="162" spans="1:4" hidden="1" x14ac:dyDescent="0.2">
      <c r="A162" s="873" t="s">
        <v>575</v>
      </c>
      <c r="B162" s="849">
        <v>89.084199934733149</v>
      </c>
      <c r="C162" s="849">
        <v>88.831556601546097</v>
      </c>
      <c r="D162" s="848">
        <v>88.831556601546097</v>
      </c>
    </row>
    <row r="163" spans="1:4" hidden="1" x14ac:dyDescent="0.2">
      <c r="A163" s="872" t="s">
        <v>574</v>
      </c>
      <c r="B163" s="849">
        <v>96.264933938570422</v>
      </c>
      <c r="C163" s="849">
        <v>96.537699708874015</v>
      </c>
      <c r="D163" s="848">
        <v>96.537699708874015</v>
      </c>
    </row>
    <row r="164" spans="1:4" hidden="1" x14ac:dyDescent="0.2">
      <c r="A164" s="872" t="s">
        <v>573</v>
      </c>
      <c r="B164" s="849">
        <v>99.928854805653728</v>
      </c>
      <c r="C164" s="849">
        <v>100.00550615720165</v>
      </c>
      <c r="D164" s="848">
        <v>100.00550615720165</v>
      </c>
    </row>
    <row r="165" spans="1:4" hidden="1" x14ac:dyDescent="0.2">
      <c r="A165" s="871" t="s">
        <v>572</v>
      </c>
      <c r="B165" s="849">
        <v>87.901579603776156</v>
      </c>
      <c r="C165" s="849">
        <v>87.04547708274616</v>
      </c>
      <c r="D165" s="848">
        <v>87.04547708274616</v>
      </c>
    </row>
    <row r="166" spans="1:4" x14ac:dyDescent="0.2">
      <c r="A166" s="870" t="s">
        <v>571</v>
      </c>
      <c r="B166" s="860"/>
      <c r="C166" s="860"/>
      <c r="D166" s="859"/>
    </row>
    <row r="167" spans="1:4" x14ac:dyDescent="0.2">
      <c r="A167" s="863" t="s">
        <v>570</v>
      </c>
      <c r="B167" s="849">
        <v>98.601075911239349</v>
      </c>
      <c r="C167" s="849">
        <v>98.722154204819418</v>
      </c>
      <c r="D167" s="848">
        <v>98.722154204819418</v>
      </c>
    </row>
    <row r="168" spans="1:4" ht="25.5" x14ac:dyDescent="0.2">
      <c r="A168" s="863" t="s">
        <v>52</v>
      </c>
      <c r="B168" s="849">
        <v>98.543709296199154</v>
      </c>
      <c r="C168" s="849">
        <v>98.59352436549365</v>
      </c>
      <c r="D168" s="848">
        <v>98.59352436549365</v>
      </c>
    </row>
    <row r="169" spans="1:4" x14ac:dyDescent="0.2">
      <c r="A169" s="863" t="s">
        <v>569</v>
      </c>
      <c r="B169" s="849">
        <v>99.212723986919755</v>
      </c>
      <c r="C169" s="849">
        <v>99.190382467938704</v>
      </c>
      <c r="D169" s="848">
        <v>99.190382467938704</v>
      </c>
    </row>
    <row r="170" spans="1:4" x14ac:dyDescent="0.2">
      <c r="A170" s="869" t="s">
        <v>568</v>
      </c>
      <c r="B170" s="849">
        <v>99.158137918956101</v>
      </c>
      <c r="C170" s="849">
        <v>99.091733736502647</v>
      </c>
      <c r="D170" s="848">
        <v>99.091733736502647</v>
      </c>
    </row>
    <row r="171" spans="1:4" ht="38.25" x14ac:dyDescent="0.2">
      <c r="A171" s="865" t="s">
        <v>567</v>
      </c>
      <c r="B171" s="849">
        <v>99.39212529040374</v>
      </c>
      <c r="C171" s="849">
        <v>99.336729609179173</v>
      </c>
      <c r="D171" s="848">
        <v>99.336729609179173</v>
      </c>
    </row>
    <row r="172" spans="1:4" x14ac:dyDescent="0.2">
      <c r="A172" s="865" t="s">
        <v>566</v>
      </c>
      <c r="B172" s="849">
        <v>99.827625389405384</v>
      </c>
      <c r="C172" s="849">
        <v>99.745428105442869</v>
      </c>
      <c r="D172" s="848">
        <v>99.745428105442869</v>
      </c>
    </row>
    <row r="173" spans="1:4" x14ac:dyDescent="0.2">
      <c r="A173" s="865" t="s">
        <v>565</v>
      </c>
      <c r="B173" s="849">
        <v>89.408914964171885</v>
      </c>
      <c r="C173" s="849">
        <v>89.46888466608101</v>
      </c>
      <c r="D173" s="848">
        <v>89.46888466608101</v>
      </c>
    </row>
    <row r="174" spans="1:4" x14ac:dyDescent="0.2">
      <c r="A174" s="865" t="s">
        <v>564</v>
      </c>
      <c r="B174" s="849">
        <v>91.237840132947539</v>
      </c>
      <c r="C174" s="849">
        <v>89.471880592468523</v>
      </c>
      <c r="D174" s="848">
        <v>89.471880592468523</v>
      </c>
    </row>
    <row r="175" spans="1:4" x14ac:dyDescent="0.2">
      <c r="A175" s="865" t="s">
        <v>563</v>
      </c>
      <c r="B175" s="849">
        <v>99.293615760189198</v>
      </c>
      <c r="C175" s="849">
        <v>99.239970717840592</v>
      </c>
      <c r="D175" s="848">
        <v>99.239970717840592</v>
      </c>
    </row>
    <row r="176" spans="1:4" ht="25.5" x14ac:dyDescent="0.2">
      <c r="A176" s="865" t="s">
        <v>562</v>
      </c>
      <c r="B176" s="849">
        <v>99.929285932224303</v>
      </c>
      <c r="C176" s="849">
        <v>99.930495409037221</v>
      </c>
      <c r="D176" s="848">
        <v>99.930495409037221</v>
      </c>
    </row>
    <row r="177" spans="1:4" x14ac:dyDescent="0.2">
      <c r="A177" s="865" t="s">
        <v>561</v>
      </c>
      <c r="B177" s="849">
        <v>100</v>
      </c>
      <c r="C177" s="849">
        <v>100</v>
      </c>
      <c r="D177" s="848">
        <v>100</v>
      </c>
    </row>
    <row r="178" spans="1:4" ht="25.5" x14ac:dyDescent="0.2">
      <c r="A178" s="865" t="s">
        <v>560</v>
      </c>
      <c r="B178" s="849">
        <v>100</v>
      </c>
      <c r="C178" s="849">
        <v>100</v>
      </c>
      <c r="D178" s="848">
        <v>100</v>
      </c>
    </row>
    <row r="179" spans="1:4" x14ac:dyDescent="0.2">
      <c r="A179" s="865" t="s">
        <v>559</v>
      </c>
      <c r="B179" s="849">
        <v>78.183267017576924</v>
      </c>
      <c r="C179" s="849">
        <v>79.759139933151872</v>
      </c>
      <c r="D179" s="848">
        <v>79.759139933151872</v>
      </c>
    </row>
    <row r="180" spans="1:4" x14ac:dyDescent="0.2">
      <c r="A180" s="865" t="s">
        <v>558</v>
      </c>
      <c r="B180" s="849">
        <v>84.696694058510204</v>
      </c>
      <c r="C180" s="849">
        <v>83.811689427232324</v>
      </c>
      <c r="D180" s="848">
        <v>83.811689427232324</v>
      </c>
    </row>
    <row r="181" spans="1:4" x14ac:dyDescent="0.2">
      <c r="A181" s="864" t="s">
        <v>557</v>
      </c>
      <c r="B181" s="849">
        <v>99.991139997989663</v>
      </c>
      <c r="C181" s="849">
        <v>99.992166002567956</v>
      </c>
      <c r="D181" s="848">
        <v>99.992166002567956</v>
      </c>
    </row>
    <row r="182" spans="1:4" x14ac:dyDescent="0.2">
      <c r="A182" s="862" t="s">
        <v>556</v>
      </c>
      <c r="B182" s="849">
        <v>99.985027109208218</v>
      </c>
      <c r="C182" s="849">
        <v>99.988347145226939</v>
      </c>
      <c r="D182" s="848">
        <v>99.988347145226939</v>
      </c>
    </row>
    <row r="183" spans="1:4" x14ac:dyDescent="0.2">
      <c r="A183" s="868" t="s">
        <v>555</v>
      </c>
      <c r="B183" s="849">
        <v>99.57409273567815</v>
      </c>
      <c r="C183" s="849">
        <v>99.632141626839598</v>
      </c>
      <c r="D183" s="848">
        <v>99.632141626839598</v>
      </c>
    </row>
    <row r="184" spans="1:4" x14ac:dyDescent="0.2">
      <c r="A184" s="867" t="s">
        <v>554</v>
      </c>
      <c r="B184" s="849">
        <v>100</v>
      </c>
      <c r="C184" s="849">
        <v>100</v>
      </c>
      <c r="D184" s="848">
        <v>100</v>
      </c>
    </row>
    <row r="185" spans="1:4" x14ac:dyDescent="0.2">
      <c r="A185" s="864" t="s">
        <v>553</v>
      </c>
      <c r="B185" s="849">
        <v>100</v>
      </c>
      <c r="C185" s="849">
        <v>100</v>
      </c>
      <c r="D185" s="848">
        <v>100</v>
      </c>
    </row>
    <row r="186" spans="1:4" x14ac:dyDescent="0.2">
      <c r="A186" s="868" t="s">
        <v>552</v>
      </c>
      <c r="B186" s="849">
        <v>100</v>
      </c>
      <c r="C186" s="849"/>
      <c r="D186" s="848"/>
    </row>
    <row r="187" spans="1:4" x14ac:dyDescent="0.2">
      <c r="A187" s="867" t="s">
        <v>551</v>
      </c>
      <c r="B187" s="849">
        <v>100</v>
      </c>
      <c r="C187" s="849">
        <v>100</v>
      </c>
      <c r="D187" s="848">
        <v>100</v>
      </c>
    </row>
    <row r="188" spans="1:4" x14ac:dyDescent="0.2">
      <c r="A188" s="864" t="s">
        <v>550</v>
      </c>
      <c r="B188" s="849"/>
      <c r="C188" s="849"/>
      <c r="D188" s="848"/>
    </row>
    <row r="189" spans="1:4" x14ac:dyDescent="0.2">
      <c r="A189" s="864" t="s">
        <v>549</v>
      </c>
      <c r="B189" s="849">
        <v>99.93235751017292</v>
      </c>
      <c r="C189" s="849">
        <v>99.935172310268555</v>
      </c>
      <c r="D189" s="848">
        <v>99.935172310268555</v>
      </c>
    </row>
    <row r="190" spans="1:4" x14ac:dyDescent="0.2">
      <c r="A190" s="862" t="s">
        <v>190</v>
      </c>
      <c r="B190" s="849">
        <v>99.890095822512876</v>
      </c>
      <c r="C190" s="849">
        <v>99.868212172828535</v>
      </c>
      <c r="D190" s="848">
        <v>99.868212172828535</v>
      </c>
    </row>
    <row r="191" spans="1:4" x14ac:dyDescent="0.2">
      <c r="A191" s="866" t="s">
        <v>548</v>
      </c>
      <c r="B191" s="849">
        <v>99.87068899110939</v>
      </c>
      <c r="C191" s="849">
        <v>99.842247588294299</v>
      </c>
      <c r="D191" s="848">
        <v>99.842247588294299</v>
      </c>
    </row>
    <row r="192" spans="1:4" x14ac:dyDescent="0.2">
      <c r="A192" s="865" t="s">
        <v>547</v>
      </c>
      <c r="B192" s="849">
        <v>99.998792969343398</v>
      </c>
      <c r="C192" s="849">
        <v>100</v>
      </c>
      <c r="D192" s="848">
        <v>100</v>
      </c>
    </row>
    <row r="193" spans="1:4" ht="25.5" hidden="1" x14ac:dyDescent="0.2">
      <c r="A193" s="863" t="s">
        <v>60</v>
      </c>
      <c r="B193" s="849">
        <v>100</v>
      </c>
      <c r="C193" s="849">
        <v>100</v>
      </c>
      <c r="D193" s="848">
        <v>100</v>
      </c>
    </row>
    <row r="194" spans="1:4" x14ac:dyDescent="0.2">
      <c r="A194" s="863" t="s">
        <v>546</v>
      </c>
      <c r="B194" s="849">
        <v>98.704171564588677</v>
      </c>
      <c r="C194" s="849">
        <v>99.125314315788444</v>
      </c>
      <c r="D194" s="848">
        <v>99.125314315788444</v>
      </c>
    </row>
    <row r="195" spans="1:4" x14ac:dyDescent="0.2">
      <c r="A195" s="863" t="s">
        <v>545</v>
      </c>
      <c r="B195" s="849">
        <v>99.993195314458163</v>
      </c>
      <c r="C195" s="849">
        <v>99.998033948482629</v>
      </c>
      <c r="D195" s="848">
        <v>99.998033948482629</v>
      </c>
    </row>
    <row r="196" spans="1:4" x14ac:dyDescent="0.2">
      <c r="A196" s="862" t="s">
        <v>62</v>
      </c>
      <c r="B196" s="849">
        <v>98.208396014288951</v>
      </c>
      <c r="C196" s="849">
        <v>98.814441439529503</v>
      </c>
      <c r="D196" s="848">
        <v>98.814441439529503</v>
      </c>
    </row>
    <row r="197" spans="1:4" x14ac:dyDescent="0.2">
      <c r="A197" s="864" t="s">
        <v>544</v>
      </c>
      <c r="B197" s="849">
        <v>100</v>
      </c>
      <c r="C197" s="849"/>
      <c r="D197" s="848"/>
    </row>
    <row r="198" spans="1:4" x14ac:dyDescent="0.2">
      <c r="A198" s="863" t="s">
        <v>543</v>
      </c>
      <c r="B198" s="849">
        <v>98.578021492923142</v>
      </c>
      <c r="C198" s="849">
        <v>98.340905787288278</v>
      </c>
      <c r="D198" s="848">
        <v>98.340905787288278</v>
      </c>
    </row>
    <row r="199" spans="1:4" x14ac:dyDescent="0.2">
      <c r="A199" s="863" t="s">
        <v>542</v>
      </c>
      <c r="B199" s="849">
        <v>98.389766581115325</v>
      </c>
      <c r="C199" s="849">
        <v>98.336883614943474</v>
      </c>
      <c r="D199" s="848">
        <v>98.336883614943474</v>
      </c>
    </row>
    <row r="200" spans="1:4" x14ac:dyDescent="0.2">
      <c r="A200" s="862" t="s">
        <v>64</v>
      </c>
      <c r="B200" s="849">
        <v>98.560116887071047</v>
      </c>
      <c r="C200" s="849">
        <v>98.343045513125517</v>
      </c>
      <c r="D200" s="848">
        <v>98.343045513125517</v>
      </c>
    </row>
    <row r="201" spans="1:4" ht="12.75" customHeight="1" x14ac:dyDescent="0.2">
      <c r="A201" s="862"/>
      <c r="B201" s="849"/>
      <c r="C201" s="849"/>
      <c r="D201" s="848"/>
    </row>
    <row r="202" spans="1:4" x14ac:dyDescent="0.2">
      <c r="A202" s="861" t="s">
        <v>541</v>
      </c>
      <c r="B202" s="860"/>
      <c r="C202" s="860"/>
      <c r="D202" s="859"/>
    </row>
    <row r="203" spans="1:4" x14ac:dyDescent="0.2">
      <c r="A203" s="858" t="s">
        <v>540</v>
      </c>
      <c r="B203" s="849"/>
      <c r="C203" s="849"/>
      <c r="D203" s="848"/>
    </row>
    <row r="204" spans="1:4" x14ac:dyDescent="0.2">
      <c r="A204" s="858" t="s">
        <v>539</v>
      </c>
      <c r="B204" s="849"/>
      <c r="C204" s="849"/>
      <c r="D204" s="848"/>
    </row>
    <row r="205" spans="1:4" x14ac:dyDescent="0.2">
      <c r="A205" s="858" t="s">
        <v>538</v>
      </c>
      <c r="B205" s="849"/>
      <c r="C205" s="849"/>
      <c r="D205" s="848"/>
    </row>
    <row r="206" spans="1:4" ht="21" hidden="1" customHeight="1" x14ac:dyDescent="0.2">
      <c r="A206" s="858" t="s">
        <v>537</v>
      </c>
      <c r="B206" s="849"/>
      <c r="C206" s="849"/>
      <c r="D206" s="848"/>
    </row>
    <row r="207" spans="1:4" ht="18" customHeight="1" x14ac:dyDescent="0.2">
      <c r="A207" s="857" t="s">
        <v>536</v>
      </c>
      <c r="B207" s="855">
        <v>86.638907256616818</v>
      </c>
      <c r="C207" s="855">
        <v>86.697471349112476</v>
      </c>
      <c r="D207" s="854">
        <v>86.697471349112476</v>
      </c>
    </row>
    <row r="208" spans="1:4" ht="36.75" hidden="1" customHeight="1" x14ac:dyDescent="0.2">
      <c r="A208" s="856"/>
      <c r="B208" s="855"/>
      <c r="C208" s="855"/>
      <c r="D208" s="854"/>
    </row>
    <row r="209" spans="1:4" hidden="1" x14ac:dyDescent="0.2">
      <c r="A209" s="853"/>
      <c r="B209" s="852"/>
      <c r="C209" s="852"/>
      <c r="D209" s="852"/>
    </row>
    <row r="210" spans="1:4" x14ac:dyDescent="0.2">
      <c r="A210" s="851" t="s">
        <v>535</v>
      </c>
      <c r="B210" s="850"/>
      <c r="C210" s="850"/>
      <c r="D210" s="850"/>
    </row>
    <row r="211" spans="1:4" x14ac:dyDescent="0.2">
      <c r="B211" s="849"/>
      <c r="C211" s="849"/>
      <c r="D211" s="848"/>
    </row>
    <row r="212" spans="1:4" x14ac:dyDescent="0.2">
      <c r="B212" s="849"/>
      <c r="C212" s="849"/>
      <c r="D212" s="848"/>
    </row>
    <row r="213" spans="1:4" x14ac:dyDescent="0.2">
      <c r="B213" s="849"/>
      <c r="C213" s="849"/>
      <c r="D213" s="848"/>
    </row>
    <row r="214" spans="1:4" x14ac:dyDescent="0.2">
      <c r="B214" s="849"/>
      <c r="C214" s="849"/>
      <c r="D214" s="848"/>
    </row>
    <row r="215" spans="1:4" x14ac:dyDescent="0.2">
      <c r="B215" s="849"/>
      <c r="C215" s="849"/>
      <c r="D215" s="848"/>
    </row>
    <row r="216" spans="1:4" x14ac:dyDescent="0.2">
      <c r="B216" s="849"/>
      <c r="C216" s="849"/>
      <c r="D216" s="848"/>
    </row>
    <row r="217" spans="1:4" x14ac:dyDescent="0.2">
      <c r="B217" s="849"/>
      <c r="C217" s="849"/>
      <c r="D217" s="848"/>
    </row>
    <row r="218" spans="1:4" x14ac:dyDescent="0.2">
      <c r="B218" s="849"/>
      <c r="C218" s="849"/>
      <c r="D218" s="848"/>
    </row>
    <row r="219" spans="1:4" x14ac:dyDescent="0.2">
      <c r="B219" s="849"/>
      <c r="C219" s="849"/>
      <c r="D219" s="848"/>
    </row>
    <row r="220" spans="1:4" x14ac:dyDescent="0.2">
      <c r="B220" s="849"/>
      <c r="C220" s="849"/>
      <c r="D220" s="848"/>
    </row>
    <row r="221" spans="1:4" x14ac:dyDescent="0.2">
      <c r="B221" s="849"/>
      <c r="C221" s="849"/>
      <c r="D221" s="848"/>
    </row>
    <row r="222" spans="1:4" x14ac:dyDescent="0.2">
      <c r="B222" s="849"/>
      <c r="C222" s="849"/>
      <c r="D222" s="848"/>
    </row>
    <row r="223" spans="1:4" x14ac:dyDescent="0.2">
      <c r="B223" s="849"/>
      <c r="C223" s="849"/>
      <c r="D223" s="848"/>
    </row>
    <row r="224" spans="1:4" x14ac:dyDescent="0.2">
      <c r="B224" s="849"/>
      <c r="C224" s="849"/>
      <c r="D224" s="848"/>
    </row>
    <row r="225" spans="2:4" x14ac:dyDescent="0.2">
      <c r="B225" s="849"/>
      <c r="C225" s="849"/>
      <c r="D225" s="848"/>
    </row>
    <row r="226" spans="2:4" x14ac:dyDescent="0.2">
      <c r="B226" s="849"/>
      <c r="C226" s="849"/>
      <c r="D226" s="848"/>
    </row>
    <row r="227" spans="2:4" x14ac:dyDescent="0.2">
      <c r="B227" s="849"/>
      <c r="C227" s="849"/>
      <c r="D227" s="848"/>
    </row>
    <row r="228" spans="2:4" x14ac:dyDescent="0.2">
      <c r="B228" s="849"/>
      <c r="C228" s="849"/>
      <c r="D228" s="848"/>
    </row>
    <row r="229" spans="2:4" x14ac:dyDescent="0.2">
      <c r="B229" s="849"/>
      <c r="C229" s="849"/>
      <c r="D229" s="848"/>
    </row>
    <row r="230" spans="2:4" x14ac:dyDescent="0.2">
      <c r="B230" s="849"/>
      <c r="C230" s="849"/>
      <c r="D230" s="848"/>
    </row>
    <row r="231" spans="2:4" x14ac:dyDescent="0.2">
      <c r="B231" s="849"/>
      <c r="C231" s="849"/>
      <c r="D231" s="848"/>
    </row>
    <row r="232" spans="2:4" x14ac:dyDescent="0.2">
      <c r="B232" s="849"/>
      <c r="C232" s="849"/>
      <c r="D232" s="848"/>
    </row>
    <row r="233" spans="2:4" x14ac:dyDescent="0.2">
      <c r="B233" s="849"/>
      <c r="C233" s="849"/>
      <c r="D233" s="848"/>
    </row>
    <row r="234" spans="2:4" x14ac:dyDescent="0.2">
      <c r="B234" s="849"/>
      <c r="C234" s="849"/>
      <c r="D234" s="848"/>
    </row>
    <row r="235" spans="2:4" x14ac:dyDescent="0.2">
      <c r="B235" s="849"/>
      <c r="C235" s="849"/>
      <c r="D235" s="848"/>
    </row>
    <row r="236" spans="2:4" x14ac:dyDescent="0.2">
      <c r="B236" s="849"/>
      <c r="C236" s="849"/>
      <c r="D236" s="848"/>
    </row>
    <row r="237" spans="2:4" x14ac:dyDescent="0.2">
      <c r="B237" s="849"/>
      <c r="C237" s="849"/>
      <c r="D237" s="848"/>
    </row>
    <row r="238" spans="2:4" x14ac:dyDescent="0.2">
      <c r="B238" s="849"/>
      <c r="C238" s="849"/>
      <c r="D238" s="848"/>
    </row>
    <row r="239" spans="2:4" x14ac:dyDescent="0.2">
      <c r="B239" s="849"/>
      <c r="C239" s="849"/>
      <c r="D239" s="848"/>
    </row>
    <row r="240" spans="2:4" x14ac:dyDescent="0.2">
      <c r="B240" s="849"/>
      <c r="C240" s="849"/>
      <c r="D240" s="848"/>
    </row>
    <row r="241" spans="2:4" x14ac:dyDescent="0.2">
      <c r="B241" s="849"/>
      <c r="C241" s="849"/>
      <c r="D241" s="848"/>
    </row>
    <row r="242" spans="2:4" x14ac:dyDescent="0.2">
      <c r="B242" s="849"/>
      <c r="C242" s="849"/>
      <c r="D242" s="848"/>
    </row>
    <row r="243" spans="2:4" x14ac:dyDescent="0.2">
      <c r="B243" s="849"/>
      <c r="C243" s="849"/>
      <c r="D243" s="848"/>
    </row>
    <row r="244" spans="2:4" x14ac:dyDescent="0.2">
      <c r="B244" s="849"/>
      <c r="C244" s="849"/>
      <c r="D244" s="848"/>
    </row>
    <row r="245" spans="2:4" x14ac:dyDescent="0.2">
      <c r="B245" s="849"/>
      <c r="C245" s="849"/>
      <c r="D245" s="848"/>
    </row>
    <row r="246" spans="2:4" x14ac:dyDescent="0.2">
      <c r="B246" s="849"/>
      <c r="C246" s="849"/>
      <c r="D246" s="848"/>
    </row>
    <row r="247" spans="2:4" x14ac:dyDescent="0.2">
      <c r="B247" s="849"/>
      <c r="C247" s="849"/>
      <c r="D247" s="848"/>
    </row>
    <row r="248" spans="2:4" x14ac:dyDescent="0.2">
      <c r="B248" s="849"/>
      <c r="C248" s="849"/>
      <c r="D248" s="848"/>
    </row>
    <row r="249" spans="2:4" x14ac:dyDescent="0.2">
      <c r="B249" s="849"/>
      <c r="C249" s="849"/>
      <c r="D249" s="848"/>
    </row>
    <row r="250" spans="2:4" x14ac:dyDescent="0.2">
      <c r="B250" s="849"/>
      <c r="C250" s="849"/>
      <c r="D250" s="848"/>
    </row>
    <row r="251" spans="2:4" x14ac:dyDescent="0.2">
      <c r="B251" s="849"/>
      <c r="C251" s="849"/>
      <c r="D251" s="848"/>
    </row>
    <row r="252" spans="2:4" x14ac:dyDescent="0.2">
      <c r="B252" s="849"/>
      <c r="C252" s="849"/>
      <c r="D252" s="848"/>
    </row>
    <row r="253" spans="2:4" x14ac:dyDescent="0.2">
      <c r="B253" s="849"/>
      <c r="C253" s="849"/>
      <c r="D253" s="848"/>
    </row>
    <row r="254" spans="2:4" x14ac:dyDescent="0.2">
      <c r="B254" s="849"/>
      <c r="C254" s="849"/>
      <c r="D254" s="848"/>
    </row>
    <row r="255" spans="2:4" x14ac:dyDescent="0.2">
      <c r="B255" s="849"/>
      <c r="C255" s="849"/>
      <c r="D255" s="848"/>
    </row>
    <row r="256" spans="2:4" x14ac:dyDescent="0.2">
      <c r="B256" s="849"/>
      <c r="C256" s="849"/>
      <c r="D256" s="848"/>
    </row>
    <row r="257" spans="2:4" x14ac:dyDescent="0.2">
      <c r="B257" s="849"/>
      <c r="C257" s="849"/>
      <c r="D257" s="848"/>
    </row>
    <row r="258" spans="2:4" x14ac:dyDescent="0.2">
      <c r="B258" s="849"/>
      <c r="C258" s="849"/>
      <c r="D258" s="848"/>
    </row>
    <row r="259" spans="2:4" x14ac:dyDescent="0.2">
      <c r="B259" s="849"/>
      <c r="C259" s="849"/>
      <c r="D259" s="848"/>
    </row>
    <row r="260" spans="2:4" x14ac:dyDescent="0.2">
      <c r="B260" s="849"/>
      <c r="C260" s="849"/>
      <c r="D260" s="848"/>
    </row>
    <row r="261" spans="2:4" x14ac:dyDescent="0.2">
      <c r="B261" s="849"/>
      <c r="C261" s="849"/>
      <c r="D261" s="848"/>
    </row>
    <row r="262" spans="2:4" x14ac:dyDescent="0.2">
      <c r="B262" s="849"/>
      <c r="C262" s="849"/>
      <c r="D262" s="848"/>
    </row>
    <row r="263" spans="2:4" x14ac:dyDescent="0.2">
      <c r="B263" s="849"/>
      <c r="C263" s="849"/>
      <c r="D263" s="848"/>
    </row>
    <row r="264" spans="2:4" x14ac:dyDescent="0.2">
      <c r="B264" s="849"/>
      <c r="C264" s="849"/>
      <c r="D264" s="848"/>
    </row>
    <row r="265" spans="2:4" x14ac:dyDescent="0.2">
      <c r="B265" s="849"/>
      <c r="C265" s="849"/>
      <c r="D265" s="848"/>
    </row>
    <row r="266" spans="2:4" x14ac:dyDescent="0.2">
      <c r="B266" s="849"/>
      <c r="C266" s="849"/>
      <c r="D266" s="848"/>
    </row>
    <row r="267" spans="2:4" x14ac:dyDescent="0.2">
      <c r="B267" s="849"/>
      <c r="C267" s="849"/>
      <c r="D267" s="848"/>
    </row>
    <row r="268" spans="2:4" x14ac:dyDescent="0.2">
      <c r="B268" s="849"/>
      <c r="C268" s="849"/>
      <c r="D268" s="848"/>
    </row>
    <row r="269" spans="2:4" x14ac:dyDescent="0.2">
      <c r="B269" s="849"/>
      <c r="C269" s="849"/>
      <c r="D269" s="848"/>
    </row>
    <row r="270" spans="2:4" x14ac:dyDescent="0.2">
      <c r="B270" s="849"/>
      <c r="C270" s="849"/>
      <c r="D270" s="848"/>
    </row>
    <row r="271" spans="2:4" x14ac:dyDescent="0.2">
      <c r="B271" s="849"/>
      <c r="C271" s="849"/>
      <c r="D271" s="848"/>
    </row>
    <row r="272" spans="2:4" x14ac:dyDescent="0.2">
      <c r="B272" s="849"/>
      <c r="C272" s="849"/>
      <c r="D272" s="848"/>
    </row>
    <row r="273" spans="2:4" x14ac:dyDescent="0.2">
      <c r="B273" s="849"/>
      <c r="C273" s="849"/>
      <c r="D273" s="848"/>
    </row>
    <row r="274" spans="2:4" x14ac:dyDescent="0.2">
      <c r="B274" s="849"/>
      <c r="C274" s="849"/>
      <c r="D274" s="848"/>
    </row>
    <row r="275" spans="2:4" x14ac:dyDescent="0.2">
      <c r="B275" s="849"/>
      <c r="C275" s="849"/>
      <c r="D275" s="848"/>
    </row>
    <row r="276" spans="2:4" x14ac:dyDescent="0.2">
      <c r="B276" s="849"/>
      <c r="C276" s="849"/>
      <c r="D276" s="848"/>
    </row>
    <row r="277" spans="2:4" x14ac:dyDescent="0.2">
      <c r="B277" s="849"/>
      <c r="C277" s="849"/>
      <c r="D277" s="848"/>
    </row>
    <row r="278" spans="2:4" x14ac:dyDescent="0.2">
      <c r="B278" s="849"/>
      <c r="C278" s="849"/>
      <c r="D278" s="848"/>
    </row>
    <row r="279" spans="2:4" x14ac:dyDescent="0.2">
      <c r="B279" s="849"/>
      <c r="C279" s="849"/>
      <c r="D279" s="848"/>
    </row>
    <row r="280" spans="2:4" x14ac:dyDescent="0.2">
      <c r="B280" s="849"/>
      <c r="C280" s="849"/>
      <c r="D280" s="848"/>
    </row>
    <row r="281" spans="2:4" x14ac:dyDescent="0.2">
      <c r="B281" s="849"/>
      <c r="C281" s="849"/>
      <c r="D281" s="848"/>
    </row>
    <row r="282" spans="2:4" x14ac:dyDescent="0.2">
      <c r="B282" s="849"/>
      <c r="C282" s="849"/>
      <c r="D282" s="848"/>
    </row>
    <row r="283" spans="2:4" x14ac:dyDescent="0.2">
      <c r="B283" s="849"/>
      <c r="C283" s="849"/>
      <c r="D283" s="848"/>
    </row>
    <row r="284" spans="2:4" x14ac:dyDescent="0.2">
      <c r="B284" s="849"/>
      <c r="C284" s="849"/>
      <c r="D284" s="848"/>
    </row>
    <row r="285" spans="2:4" x14ac:dyDescent="0.2">
      <c r="B285" s="849"/>
      <c r="C285" s="849"/>
      <c r="D285" s="848"/>
    </row>
    <row r="286" spans="2:4" x14ac:dyDescent="0.2">
      <c r="B286" s="849"/>
      <c r="C286" s="849"/>
      <c r="D286" s="848"/>
    </row>
    <row r="287" spans="2:4" x14ac:dyDescent="0.2">
      <c r="B287" s="849"/>
      <c r="C287" s="849"/>
      <c r="D287" s="848"/>
    </row>
    <row r="288" spans="2:4" x14ac:dyDescent="0.2">
      <c r="B288" s="849"/>
      <c r="C288" s="849"/>
      <c r="D288" s="848"/>
    </row>
    <row r="289" spans="2:4" x14ac:dyDescent="0.2">
      <c r="B289" s="849"/>
      <c r="C289" s="849"/>
      <c r="D289" s="848"/>
    </row>
    <row r="290" spans="2:4" x14ac:dyDescent="0.2">
      <c r="B290" s="849"/>
      <c r="C290" s="849"/>
      <c r="D290" s="848"/>
    </row>
    <row r="291" spans="2:4" x14ac:dyDescent="0.2">
      <c r="B291" s="849"/>
      <c r="C291" s="849"/>
      <c r="D291" s="848"/>
    </row>
    <row r="292" spans="2:4" x14ac:dyDescent="0.2">
      <c r="B292" s="849"/>
      <c r="C292" s="849"/>
      <c r="D292" s="848"/>
    </row>
    <row r="293" spans="2:4" x14ac:dyDescent="0.2">
      <c r="B293" s="849"/>
      <c r="C293" s="849"/>
      <c r="D293" s="848"/>
    </row>
    <row r="294" spans="2:4" x14ac:dyDescent="0.2">
      <c r="B294" s="849"/>
      <c r="C294" s="849"/>
      <c r="D294" s="848"/>
    </row>
    <row r="295" spans="2:4" x14ac:dyDescent="0.2">
      <c r="B295" s="849"/>
      <c r="C295" s="849"/>
      <c r="D295" s="848"/>
    </row>
    <row r="296" spans="2:4" x14ac:dyDescent="0.2">
      <c r="B296" s="849"/>
      <c r="C296" s="849"/>
      <c r="D296" s="848"/>
    </row>
    <row r="297" spans="2:4" x14ac:dyDescent="0.2">
      <c r="B297" s="849"/>
      <c r="C297" s="849"/>
      <c r="D297" s="848"/>
    </row>
    <row r="298" spans="2:4" x14ac:dyDescent="0.2">
      <c r="B298" s="849"/>
      <c r="C298" s="849"/>
      <c r="D298" s="848"/>
    </row>
    <row r="299" spans="2:4" x14ac:dyDescent="0.2">
      <c r="B299" s="849"/>
      <c r="C299" s="849"/>
      <c r="D299" s="848"/>
    </row>
    <row r="300" spans="2:4" x14ac:dyDescent="0.2">
      <c r="B300" s="849"/>
      <c r="C300" s="849"/>
      <c r="D300" s="848"/>
    </row>
    <row r="301" spans="2:4" x14ac:dyDescent="0.2">
      <c r="B301" s="849"/>
      <c r="C301" s="849"/>
      <c r="D301" s="848"/>
    </row>
    <row r="302" spans="2:4" x14ac:dyDescent="0.2">
      <c r="B302" s="849"/>
      <c r="C302" s="849"/>
      <c r="D302" s="848"/>
    </row>
    <row r="303" spans="2:4" x14ac:dyDescent="0.2">
      <c r="B303" s="849"/>
      <c r="C303" s="849"/>
      <c r="D303" s="848"/>
    </row>
    <row r="304" spans="2:4" x14ac:dyDescent="0.2">
      <c r="B304" s="849"/>
      <c r="C304" s="849"/>
      <c r="D304" s="848"/>
    </row>
    <row r="305" spans="2:4" x14ac:dyDescent="0.2">
      <c r="B305" s="849"/>
      <c r="C305" s="849"/>
      <c r="D305" s="848"/>
    </row>
    <row r="306" spans="2:4" x14ac:dyDescent="0.2">
      <c r="B306" s="849"/>
      <c r="C306" s="849"/>
      <c r="D306" s="848"/>
    </row>
    <row r="307" spans="2:4" x14ac:dyDescent="0.2">
      <c r="B307" s="849"/>
      <c r="C307" s="849"/>
      <c r="D307" s="848"/>
    </row>
    <row r="308" spans="2:4" x14ac:dyDescent="0.2">
      <c r="B308" s="849"/>
      <c r="C308" s="849"/>
      <c r="D308" s="848"/>
    </row>
    <row r="309" spans="2:4" x14ac:dyDescent="0.2">
      <c r="B309" s="849"/>
      <c r="C309" s="849"/>
      <c r="D309" s="848"/>
    </row>
    <row r="310" spans="2:4" x14ac:dyDescent="0.2">
      <c r="B310" s="849"/>
      <c r="C310" s="849"/>
      <c r="D310" s="848"/>
    </row>
    <row r="311" spans="2:4" x14ac:dyDescent="0.2">
      <c r="B311" s="849"/>
      <c r="C311" s="849"/>
      <c r="D311" s="848"/>
    </row>
    <row r="312" spans="2:4" x14ac:dyDescent="0.2">
      <c r="B312" s="849"/>
      <c r="C312" s="849"/>
      <c r="D312" s="848"/>
    </row>
    <row r="313" spans="2:4" x14ac:dyDescent="0.2">
      <c r="B313" s="849"/>
      <c r="C313" s="849"/>
      <c r="D313" s="848"/>
    </row>
    <row r="314" spans="2:4" x14ac:dyDescent="0.2">
      <c r="B314" s="849"/>
      <c r="C314" s="849"/>
      <c r="D314" s="848"/>
    </row>
    <row r="315" spans="2:4" x14ac:dyDescent="0.2">
      <c r="B315" s="849"/>
      <c r="C315" s="849"/>
      <c r="D315" s="848"/>
    </row>
    <row r="316" spans="2:4" x14ac:dyDescent="0.2">
      <c r="B316" s="849"/>
      <c r="C316" s="849"/>
      <c r="D316" s="848"/>
    </row>
    <row r="317" spans="2:4" x14ac:dyDescent="0.2">
      <c r="B317" s="849"/>
      <c r="C317" s="849"/>
      <c r="D317" s="848"/>
    </row>
    <row r="318" spans="2:4" x14ac:dyDescent="0.2">
      <c r="B318" s="849"/>
      <c r="C318" s="849"/>
      <c r="D318" s="848"/>
    </row>
    <row r="319" spans="2:4" x14ac:dyDescent="0.2">
      <c r="B319" s="849"/>
      <c r="C319" s="849"/>
      <c r="D319" s="848"/>
    </row>
    <row r="320" spans="2:4" x14ac:dyDescent="0.2">
      <c r="B320" s="849"/>
      <c r="C320" s="849"/>
      <c r="D320" s="848"/>
    </row>
    <row r="321" spans="2:4" x14ac:dyDescent="0.2">
      <c r="B321" s="849"/>
      <c r="C321" s="849"/>
      <c r="D321" s="848"/>
    </row>
    <row r="322" spans="2:4" x14ac:dyDescent="0.2">
      <c r="B322" s="849"/>
      <c r="C322" s="849"/>
      <c r="D322" s="848"/>
    </row>
    <row r="323" spans="2:4" x14ac:dyDescent="0.2">
      <c r="B323" s="849"/>
      <c r="C323" s="849"/>
      <c r="D323" s="848"/>
    </row>
    <row r="324" spans="2:4" x14ac:dyDescent="0.2">
      <c r="B324" s="849"/>
      <c r="C324" s="849"/>
      <c r="D324" s="848"/>
    </row>
    <row r="325" spans="2:4" x14ac:dyDescent="0.2">
      <c r="B325" s="849"/>
      <c r="C325" s="849"/>
      <c r="D325" s="848"/>
    </row>
    <row r="326" spans="2:4" x14ac:dyDescent="0.2">
      <c r="B326" s="849"/>
      <c r="C326" s="849"/>
      <c r="D326" s="848"/>
    </row>
    <row r="327" spans="2:4" x14ac:dyDescent="0.2">
      <c r="B327" s="849"/>
      <c r="C327" s="849"/>
      <c r="D327" s="848"/>
    </row>
    <row r="328" spans="2:4" x14ac:dyDescent="0.2">
      <c r="B328" s="849"/>
      <c r="C328" s="849"/>
      <c r="D328" s="848"/>
    </row>
    <row r="329" spans="2:4" x14ac:dyDescent="0.2">
      <c r="B329" s="849"/>
      <c r="C329" s="849"/>
      <c r="D329" s="848"/>
    </row>
    <row r="330" spans="2:4" x14ac:dyDescent="0.2">
      <c r="B330" s="849"/>
      <c r="C330" s="849"/>
      <c r="D330" s="848"/>
    </row>
    <row r="331" spans="2:4" x14ac:dyDescent="0.2">
      <c r="B331" s="849"/>
      <c r="C331" s="849"/>
      <c r="D331" s="848"/>
    </row>
    <row r="332" spans="2:4" x14ac:dyDescent="0.2">
      <c r="B332" s="849"/>
      <c r="C332" s="849"/>
      <c r="D332" s="848"/>
    </row>
    <row r="333" spans="2:4" x14ac:dyDescent="0.2">
      <c r="B333" s="849"/>
      <c r="C333" s="849"/>
      <c r="D333" s="848"/>
    </row>
    <row r="334" spans="2:4" x14ac:dyDescent="0.2">
      <c r="B334" s="849"/>
      <c r="C334" s="849"/>
      <c r="D334" s="848"/>
    </row>
    <row r="335" spans="2:4" x14ac:dyDescent="0.2">
      <c r="B335" s="849"/>
      <c r="C335" s="849"/>
      <c r="D335" s="848"/>
    </row>
    <row r="336" spans="2:4" x14ac:dyDescent="0.2">
      <c r="B336" s="849"/>
      <c r="C336" s="849"/>
      <c r="D336" s="848"/>
    </row>
    <row r="337" spans="2:4" x14ac:dyDescent="0.2">
      <c r="B337" s="849"/>
      <c r="C337" s="849"/>
      <c r="D337" s="848"/>
    </row>
    <row r="338" spans="2:4" x14ac:dyDescent="0.2">
      <c r="B338" s="849"/>
      <c r="C338" s="849"/>
      <c r="D338" s="848"/>
    </row>
    <row r="339" spans="2:4" x14ac:dyDescent="0.2">
      <c r="B339" s="849"/>
      <c r="C339" s="849"/>
      <c r="D339" s="848"/>
    </row>
    <row r="340" spans="2:4" x14ac:dyDescent="0.2">
      <c r="B340" s="849"/>
      <c r="C340" s="849"/>
      <c r="D340" s="848"/>
    </row>
    <row r="341" spans="2:4" x14ac:dyDescent="0.2">
      <c r="B341" s="849"/>
      <c r="C341" s="849"/>
      <c r="D341" s="848"/>
    </row>
    <row r="342" spans="2:4" x14ac:dyDescent="0.2">
      <c r="B342" s="849"/>
      <c r="C342" s="849"/>
      <c r="D342" s="848"/>
    </row>
    <row r="343" spans="2:4" x14ac:dyDescent="0.2">
      <c r="B343" s="849"/>
      <c r="C343" s="849"/>
      <c r="D343" s="848"/>
    </row>
    <row r="344" spans="2:4" x14ac:dyDescent="0.2">
      <c r="B344" s="849"/>
      <c r="C344" s="849"/>
      <c r="D344" s="848"/>
    </row>
    <row r="345" spans="2:4" x14ac:dyDescent="0.2">
      <c r="B345" s="849"/>
      <c r="C345" s="849"/>
      <c r="D345" s="848"/>
    </row>
    <row r="346" spans="2:4" x14ac:dyDescent="0.2">
      <c r="B346" s="849"/>
      <c r="C346" s="849"/>
      <c r="D346" s="848"/>
    </row>
    <row r="347" spans="2:4" x14ac:dyDescent="0.2">
      <c r="B347" s="849"/>
      <c r="C347" s="849"/>
      <c r="D347" s="848"/>
    </row>
    <row r="348" spans="2:4" x14ac:dyDescent="0.2">
      <c r="B348" s="849"/>
      <c r="C348" s="849"/>
      <c r="D348" s="848"/>
    </row>
    <row r="349" spans="2:4" x14ac:dyDescent="0.2">
      <c r="B349" s="849"/>
      <c r="C349" s="849"/>
      <c r="D349" s="848"/>
    </row>
    <row r="350" spans="2:4" x14ac:dyDescent="0.2">
      <c r="B350" s="849"/>
      <c r="C350" s="849"/>
      <c r="D350" s="848"/>
    </row>
    <row r="351" spans="2:4" x14ac:dyDescent="0.2">
      <c r="B351" s="849"/>
      <c r="C351" s="849"/>
      <c r="D351" s="848"/>
    </row>
    <row r="352" spans="2:4" x14ac:dyDescent="0.2">
      <c r="B352" s="849"/>
      <c r="C352" s="849"/>
      <c r="D352" s="848"/>
    </row>
    <row r="353" spans="2:4" x14ac:dyDescent="0.2">
      <c r="B353" s="849"/>
      <c r="C353" s="849"/>
      <c r="D353" s="848"/>
    </row>
    <row r="354" spans="2:4" x14ac:dyDescent="0.2">
      <c r="B354" s="849"/>
      <c r="C354" s="849"/>
      <c r="D354" s="848"/>
    </row>
    <row r="355" spans="2:4" x14ac:dyDescent="0.2">
      <c r="B355" s="849"/>
      <c r="C355" s="849"/>
      <c r="D355" s="848"/>
    </row>
    <row r="356" spans="2:4" x14ac:dyDescent="0.2">
      <c r="B356" s="849"/>
      <c r="C356" s="849"/>
      <c r="D356" s="848"/>
    </row>
    <row r="357" spans="2:4" x14ac:dyDescent="0.2">
      <c r="B357" s="849"/>
      <c r="C357" s="849"/>
      <c r="D357" s="848"/>
    </row>
    <row r="358" spans="2:4" x14ac:dyDescent="0.2">
      <c r="B358" s="849"/>
      <c r="C358" s="849"/>
      <c r="D358" s="848"/>
    </row>
    <row r="359" spans="2:4" x14ac:dyDescent="0.2">
      <c r="B359" s="849"/>
      <c r="C359" s="849"/>
      <c r="D359" s="848"/>
    </row>
    <row r="360" spans="2:4" x14ac:dyDescent="0.2">
      <c r="B360" s="849"/>
      <c r="C360" s="849"/>
      <c r="D360" s="848"/>
    </row>
    <row r="361" spans="2:4" x14ac:dyDescent="0.2">
      <c r="B361" s="849"/>
      <c r="C361" s="849"/>
      <c r="D361" s="848"/>
    </row>
    <row r="362" spans="2:4" x14ac:dyDescent="0.2">
      <c r="B362" s="849"/>
      <c r="C362" s="849"/>
      <c r="D362" s="848"/>
    </row>
    <row r="363" spans="2:4" x14ac:dyDescent="0.2">
      <c r="B363" s="849"/>
      <c r="C363" s="849"/>
      <c r="D363" s="848"/>
    </row>
    <row r="364" spans="2:4" x14ac:dyDescent="0.2">
      <c r="B364" s="849"/>
      <c r="C364" s="849"/>
      <c r="D364" s="848"/>
    </row>
    <row r="365" spans="2:4" x14ac:dyDescent="0.2">
      <c r="B365" s="849"/>
      <c r="C365" s="849"/>
      <c r="D365" s="848"/>
    </row>
    <row r="366" spans="2:4" x14ac:dyDescent="0.2">
      <c r="B366" s="849"/>
      <c r="C366" s="849"/>
      <c r="D366" s="848"/>
    </row>
    <row r="367" spans="2:4" x14ac:dyDescent="0.2">
      <c r="B367" s="849"/>
      <c r="C367" s="849"/>
      <c r="D367" s="848"/>
    </row>
    <row r="368" spans="2:4" x14ac:dyDescent="0.2">
      <c r="B368" s="849"/>
      <c r="C368" s="849"/>
      <c r="D368" s="848"/>
    </row>
    <row r="369" spans="2:4" x14ac:dyDescent="0.2">
      <c r="B369" s="849"/>
      <c r="C369" s="849"/>
      <c r="D369" s="848"/>
    </row>
    <row r="370" spans="2:4" x14ac:dyDescent="0.2">
      <c r="B370" s="849"/>
      <c r="C370" s="849"/>
      <c r="D370" s="848"/>
    </row>
    <row r="371" spans="2:4" x14ac:dyDescent="0.2">
      <c r="B371" s="849"/>
      <c r="C371" s="849"/>
      <c r="D371" s="848"/>
    </row>
    <row r="372" spans="2:4" x14ac:dyDescent="0.2">
      <c r="B372" s="849"/>
      <c r="C372" s="849"/>
      <c r="D372" s="848"/>
    </row>
    <row r="373" spans="2:4" x14ac:dyDescent="0.2">
      <c r="B373" s="849"/>
      <c r="C373" s="849"/>
      <c r="D373" s="848"/>
    </row>
    <row r="374" spans="2:4" x14ac:dyDescent="0.2">
      <c r="B374" s="849"/>
      <c r="C374" s="849"/>
      <c r="D374" s="848"/>
    </row>
    <row r="375" spans="2:4" x14ac:dyDescent="0.2">
      <c r="B375" s="849"/>
      <c r="C375" s="849"/>
      <c r="D375" s="848"/>
    </row>
    <row r="376" spans="2:4" x14ac:dyDescent="0.2">
      <c r="B376" s="849"/>
      <c r="C376" s="849"/>
      <c r="D376" s="848"/>
    </row>
    <row r="377" spans="2:4" x14ac:dyDescent="0.2">
      <c r="B377" s="849"/>
      <c r="C377" s="849"/>
      <c r="D377" s="848"/>
    </row>
    <row r="378" spans="2:4" x14ac:dyDescent="0.2">
      <c r="B378" s="849"/>
      <c r="C378" s="849"/>
      <c r="D378" s="848"/>
    </row>
    <row r="379" spans="2:4" x14ac:dyDescent="0.2">
      <c r="B379" s="849"/>
      <c r="C379" s="849"/>
      <c r="D379" s="848"/>
    </row>
    <row r="380" spans="2:4" x14ac:dyDescent="0.2">
      <c r="B380" s="849"/>
      <c r="C380" s="849"/>
      <c r="D380" s="848"/>
    </row>
    <row r="381" spans="2:4" x14ac:dyDescent="0.2">
      <c r="B381" s="849"/>
      <c r="C381" s="849"/>
      <c r="D381" s="848"/>
    </row>
    <row r="382" spans="2:4" x14ac:dyDescent="0.2">
      <c r="B382" s="849"/>
      <c r="C382" s="849"/>
      <c r="D382" s="848"/>
    </row>
    <row r="383" spans="2:4" x14ac:dyDescent="0.2">
      <c r="B383" s="849"/>
      <c r="C383" s="849"/>
      <c r="D383" s="848"/>
    </row>
    <row r="384" spans="2:4" x14ac:dyDescent="0.2">
      <c r="B384" s="849"/>
      <c r="C384" s="849"/>
      <c r="D384" s="848"/>
    </row>
    <row r="385" spans="2:4" x14ac:dyDescent="0.2">
      <c r="B385" s="849"/>
      <c r="C385" s="849"/>
      <c r="D385" s="848"/>
    </row>
    <row r="386" spans="2:4" x14ac:dyDescent="0.2">
      <c r="B386" s="849"/>
      <c r="C386" s="849"/>
      <c r="D386" s="848"/>
    </row>
    <row r="387" spans="2:4" x14ac:dyDescent="0.2">
      <c r="B387" s="849"/>
      <c r="C387" s="849"/>
      <c r="D387" s="848"/>
    </row>
    <row r="388" spans="2:4" x14ac:dyDescent="0.2">
      <c r="B388" s="849"/>
      <c r="C388" s="849"/>
      <c r="D388" s="848"/>
    </row>
    <row r="389" spans="2:4" x14ac:dyDescent="0.2">
      <c r="B389" s="849"/>
      <c r="C389" s="849"/>
      <c r="D389" s="848"/>
    </row>
    <row r="390" spans="2:4" x14ac:dyDescent="0.2">
      <c r="B390" s="849"/>
      <c r="C390" s="849"/>
      <c r="D390" s="848"/>
    </row>
    <row r="391" spans="2:4" x14ac:dyDescent="0.2">
      <c r="B391" s="849"/>
      <c r="C391" s="849"/>
      <c r="D391" s="848"/>
    </row>
    <row r="392" spans="2:4" x14ac:dyDescent="0.2">
      <c r="B392" s="849"/>
      <c r="C392" s="849"/>
      <c r="D392" s="848"/>
    </row>
    <row r="393" spans="2:4" x14ac:dyDescent="0.2">
      <c r="B393" s="849"/>
      <c r="C393" s="849"/>
      <c r="D393" s="848"/>
    </row>
    <row r="394" spans="2:4" x14ac:dyDescent="0.2">
      <c r="B394" s="849"/>
      <c r="C394" s="849"/>
      <c r="D394" s="848"/>
    </row>
    <row r="395" spans="2:4" x14ac:dyDescent="0.2">
      <c r="B395" s="849"/>
      <c r="C395" s="849"/>
      <c r="D395" s="848"/>
    </row>
    <row r="396" spans="2:4" x14ac:dyDescent="0.2">
      <c r="B396" s="849"/>
      <c r="C396" s="849"/>
      <c r="D396" s="848"/>
    </row>
    <row r="397" spans="2:4" x14ac:dyDescent="0.2">
      <c r="B397" s="849"/>
      <c r="C397" s="849"/>
      <c r="D397" s="848"/>
    </row>
    <row r="398" spans="2:4" x14ac:dyDescent="0.2">
      <c r="B398" s="849"/>
      <c r="C398" s="849"/>
      <c r="D398" s="848"/>
    </row>
    <row r="399" spans="2:4" x14ac:dyDescent="0.2">
      <c r="B399" s="849"/>
      <c r="C399" s="849"/>
      <c r="D399" s="848"/>
    </row>
    <row r="400" spans="2:4" x14ac:dyDescent="0.2">
      <c r="B400" s="849"/>
      <c r="C400" s="849"/>
      <c r="D400" s="848"/>
    </row>
    <row r="401" spans="2:4" x14ac:dyDescent="0.2">
      <c r="B401" s="849"/>
      <c r="C401" s="849"/>
      <c r="D401" s="848"/>
    </row>
    <row r="402" spans="2:4" x14ac:dyDescent="0.2">
      <c r="B402" s="849"/>
      <c r="C402" s="849"/>
      <c r="D402" s="848"/>
    </row>
    <row r="403" spans="2:4" x14ac:dyDescent="0.2">
      <c r="B403" s="849"/>
      <c r="C403" s="849"/>
      <c r="D403" s="848"/>
    </row>
    <row r="404" spans="2:4" x14ac:dyDescent="0.2">
      <c r="B404" s="849"/>
      <c r="C404" s="849"/>
      <c r="D404" s="848"/>
    </row>
    <row r="405" spans="2:4" x14ac:dyDescent="0.2">
      <c r="B405" s="849"/>
      <c r="C405" s="849"/>
      <c r="D405" s="848"/>
    </row>
    <row r="406" spans="2:4" x14ac:dyDescent="0.2">
      <c r="B406" s="849"/>
      <c r="C406" s="849"/>
      <c r="D406" s="848"/>
    </row>
    <row r="407" spans="2:4" x14ac:dyDescent="0.2">
      <c r="B407" s="849"/>
      <c r="C407" s="849"/>
      <c r="D407" s="848"/>
    </row>
    <row r="408" spans="2:4" x14ac:dyDescent="0.2">
      <c r="B408" s="849"/>
      <c r="C408" s="849"/>
      <c r="D408" s="848"/>
    </row>
    <row r="409" spans="2:4" x14ac:dyDescent="0.2">
      <c r="B409" s="849"/>
      <c r="C409" s="849"/>
      <c r="D409" s="848"/>
    </row>
    <row r="410" spans="2:4" x14ac:dyDescent="0.2">
      <c r="B410" s="849"/>
      <c r="C410" s="849"/>
      <c r="D410" s="848"/>
    </row>
    <row r="411" spans="2:4" x14ac:dyDescent="0.2">
      <c r="B411" s="849"/>
      <c r="C411" s="849"/>
      <c r="D411" s="848"/>
    </row>
    <row r="412" spans="2:4" x14ac:dyDescent="0.2">
      <c r="B412" s="849"/>
      <c r="C412" s="849"/>
      <c r="D412" s="848"/>
    </row>
    <row r="413" spans="2:4" x14ac:dyDescent="0.2">
      <c r="B413" s="849"/>
      <c r="C413" s="849"/>
      <c r="D413" s="848"/>
    </row>
    <row r="414" spans="2:4" x14ac:dyDescent="0.2">
      <c r="B414" s="849"/>
      <c r="C414" s="849"/>
      <c r="D414" s="848"/>
    </row>
    <row r="415" spans="2:4" x14ac:dyDescent="0.2">
      <c r="B415" s="849"/>
      <c r="C415" s="849"/>
      <c r="D415" s="848"/>
    </row>
    <row r="416" spans="2:4" x14ac:dyDescent="0.2">
      <c r="B416" s="849"/>
      <c r="C416" s="849"/>
      <c r="D416" s="848"/>
    </row>
    <row r="417" spans="2:4" x14ac:dyDescent="0.2">
      <c r="B417" s="849"/>
      <c r="C417" s="849"/>
      <c r="D417" s="848"/>
    </row>
    <row r="418" spans="2:4" x14ac:dyDescent="0.2">
      <c r="B418" s="849"/>
      <c r="C418" s="849"/>
      <c r="D418" s="848"/>
    </row>
    <row r="419" spans="2:4" x14ac:dyDescent="0.2">
      <c r="B419" s="849"/>
      <c r="C419" s="849"/>
      <c r="D419" s="848"/>
    </row>
    <row r="420" spans="2:4" x14ac:dyDescent="0.2">
      <c r="B420" s="849"/>
      <c r="C420" s="849"/>
      <c r="D420" s="848"/>
    </row>
    <row r="421" spans="2:4" x14ac:dyDescent="0.2">
      <c r="B421" s="849"/>
      <c r="C421" s="849"/>
      <c r="D421" s="848"/>
    </row>
    <row r="422" spans="2:4" x14ac:dyDescent="0.2">
      <c r="B422" s="849"/>
      <c r="C422" s="849"/>
      <c r="D422" s="848"/>
    </row>
    <row r="423" spans="2:4" x14ac:dyDescent="0.2">
      <c r="B423" s="849"/>
      <c r="C423" s="849"/>
      <c r="D423" s="848"/>
    </row>
    <row r="424" spans="2:4" x14ac:dyDescent="0.2">
      <c r="B424" s="849"/>
      <c r="C424" s="849"/>
      <c r="D424" s="848"/>
    </row>
    <row r="425" spans="2:4" x14ac:dyDescent="0.2">
      <c r="B425" s="849"/>
      <c r="C425" s="849"/>
      <c r="D425" s="848"/>
    </row>
    <row r="426" spans="2:4" x14ac:dyDescent="0.2">
      <c r="B426" s="849"/>
      <c r="C426" s="849"/>
      <c r="D426" s="848"/>
    </row>
    <row r="427" spans="2:4" x14ac:dyDescent="0.2">
      <c r="B427" s="849"/>
      <c r="C427" s="849"/>
      <c r="D427" s="848"/>
    </row>
    <row r="428" spans="2:4" x14ac:dyDescent="0.2">
      <c r="B428" s="849"/>
      <c r="C428" s="849"/>
      <c r="D428" s="848"/>
    </row>
    <row r="429" spans="2:4" x14ac:dyDescent="0.2">
      <c r="B429" s="849"/>
      <c r="C429" s="849"/>
      <c r="D429" s="848"/>
    </row>
    <row r="430" spans="2:4" x14ac:dyDescent="0.2">
      <c r="B430" s="849"/>
      <c r="C430" s="849"/>
      <c r="D430" s="848"/>
    </row>
    <row r="431" spans="2:4" x14ac:dyDescent="0.2">
      <c r="B431" s="849"/>
      <c r="C431" s="849"/>
      <c r="D431" s="848"/>
    </row>
    <row r="432" spans="2:4" x14ac:dyDescent="0.2">
      <c r="B432" s="849"/>
      <c r="C432" s="849"/>
      <c r="D432" s="848"/>
    </row>
    <row r="433" spans="2:4" x14ac:dyDescent="0.2">
      <c r="B433" s="849"/>
      <c r="C433" s="849"/>
      <c r="D433" s="848"/>
    </row>
    <row r="434" spans="2:4" x14ac:dyDescent="0.2">
      <c r="B434" s="849"/>
      <c r="C434" s="849"/>
      <c r="D434" s="848"/>
    </row>
    <row r="435" spans="2:4" x14ac:dyDescent="0.2">
      <c r="B435" s="849"/>
      <c r="C435" s="849"/>
      <c r="D435" s="848"/>
    </row>
    <row r="436" spans="2:4" x14ac:dyDescent="0.2">
      <c r="B436" s="849"/>
      <c r="C436" s="849"/>
      <c r="D436" s="848"/>
    </row>
    <row r="437" spans="2:4" x14ac:dyDescent="0.2">
      <c r="B437" s="849"/>
      <c r="C437" s="849"/>
      <c r="D437" s="848"/>
    </row>
    <row r="438" spans="2:4" x14ac:dyDescent="0.2">
      <c r="B438" s="849"/>
      <c r="C438" s="849"/>
      <c r="D438" s="848"/>
    </row>
    <row r="439" spans="2:4" x14ac:dyDescent="0.2">
      <c r="B439" s="849"/>
      <c r="C439" s="849"/>
      <c r="D439" s="848"/>
    </row>
    <row r="440" spans="2:4" x14ac:dyDescent="0.2">
      <c r="B440" s="849"/>
      <c r="C440" s="849"/>
      <c r="D440" s="848"/>
    </row>
    <row r="441" spans="2:4" x14ac:dyDescent="0.2">
      <c r="B441" s="849"/>
      <c r="C441" s="849"/>
      <c r="D441" s="848"/>
    </row>
    <row r="442" spans="2:4" x14ac:dyDescent="0.2">
      <c r="B442" s="849"/>
      <c r="C442" s="849"/>
      <c r="D442" s="848"/>
    </row>
    <row r="443" spans="2:4" x14ac:dyDescent="0.2">
      <c r="B443" s="849"/>
      <c r="C443" s="849"/>
      <c r="D443" s="848"/>
    </row>
    <row r="444" spans="2:4" x14ac:dyDescent="0.2">
      <c r="B444" s="849"/>
      <c r="C444" s="849"/>
      <c r="D444" s="848"/>
    </row>
    <row r="445" spans="2:4" x14ac:dyDescent="0.2">
      <c r="B445" s="849"/>
      <c r="C445" s="849"/>
      <c r="D445" s="848"/>
    </row>
    <row r="446" spans="2:4" x14ac:dyDescent="0.2">
      <c r="B446" s="849"/>
      <c r="C446" s="849"/>
      <c r="D446" s="848"/>
    </row>
    <row r="447" spans="2:4" x14ac:dyDescent="0.2">
      <c r="B447" s="849"/>
      <c r="C447" s="849"/>
      <c r="D447" s="848"/>
    </row>
    <row r="448" spans="2:4" x14ac:dyDescent="0.2">
      <c r="B448" s="849"/>
      <c r="C448" s="849"/>
      <c r="D448" s="848"/>
    </row>
    <row r="449" spans="2:4" x14ac:dyDescent="0.2">
      <c r="B449" s="849"/>
      <c r="C449" s="849"/>
      <c r="D449" s="848"/>
    </row>
    <row r="450" spans="2:4" x14ac:dyDescent="0.2">
      <c r="B450" s="849"/>
      <c r="C450" s="849"/>
      <c r="D450" s="848"/>
    </row>
    <row r="451" spans="2:4" x14ac:dyDescent="0.2">
      <c r="B451" s="849"/>
      <c r="C451" s="849"/>
      <c r="D451" s="848"/>
    </row>
    <row r="452" spans="2:4" x14ac:dyDescent="0.2">
      <c r="B452" s="849"/>
      <c r="C452" s="849"/>
      <c r="D452" s="848"/>
    </row>
    <row r="453" spans="2:4" x14ac:dyDescent="0.2">
      <c r="B453" s="849"/>
      <c r="C453" s="849"/>
      <c r="D453" s="848"/>
    </row>
    <row r="454" spans="2:4" x14ac:dyDescent="0.2">
      <c r="B454" s="849"/>
      <c r="C454" s="849"/>
      <c r="D454" s="848"/>
    </row>
    <row r="455" spans="2:4" x14ac:dyDescent="0.2">
      <c r="B455" s="849"/>
      <c r="C455" s="849"/>
      <c r="D455" s="848"/>
    </row>
    <row r="456" spans="2:4" x14ac:dyDescent="0.2">
      <c r="B456" s="849"/>
      <c r="C456" s="849"/>
      <c r="D456" s="848"/>
    </row>
    <row r="457" spans="2:4" x14ac:dyDescent="0.2">
      <c r="B457" s="849"/>
      <c r="C457" s="849"/>
      <c r="D457" s="848"/>
    </row>
    <row r="458" spans="2:4" x14ac:dyDescent="0.2">
      <c r="B458" s="849"/>
      <c r="C458" s="849"/>
      <c r="D458" s="848"/>
    </row>
    <row r="459" spans="2:4" x14ac:dyDescent="0.2">
      <c r="B459" s="849"/>
      <c r="C459" s="849"/>
      <c r="D459" s="848"/>
    </row>
    <row r="460" spans="2:4" x14ac:dyDescent="0.2">
      <c r="B460" s="849"/>
      <c r="C460" s="849"/>
      <c r="D460" s="848"/>
    </row>
    <row r="461" spans="2:4" x14ac:dyDescent="0.2">
      <c r="B461" s="849"/>
      <c r="C461" s="849"/>
      <c r="D461" s="848"/>
    </row>
    <row r="462" spans="2:4" x14ac:dyDescent="0.2">
      <c r="B462" s="849"/>
      <c r="C462" s="849"/>
      <c r="D462" s="848"/>
    </row>
    <row r="463" spans="2:4" x14ac:dyDescent="0.2">
      <c r="B463" s="849"/>
      <c r="C463" s="849"/>
      <c r="D463" s="848"/>
    </row>
    <row r="464" spans="2:4" x14ac:dyDescent="0.2">
      <c r="B464" s="849"/>
      <c r="C464" s="849"/>
      <c r="D464" s="848"/>
    </row>
    <row r="465" spans="2:4" x14ac:dyDescent="0.2">
      <c r="B465" s="849"/>
      <c r="C465" s="849"/>
      <c r="D465" s="848"/>
    </row>
    <row r="466" spans="2:4" x14ac:dyDescent="0.2">
      <c r="B466" s="849"/>
      <c r="C466" s="849"/>
      <c r="D466" s="848"/>
    </row>
    <row r="467" spans="2:4" x14ac:dyDescent="0.2">
      <c r="B467" s="849"/>
      <c r="C467" s="849"/>
      <c r="D467" s="848"/>
    </row>
    <row r="468" spans="2:4" x14ac:dyDescent="0.2">
      <c r="B468" s="849"/>
      <c r="C468" s="849"/>
      <c r="D468" s="848"/>
    </row>
    <row r="469" spans="2:4" x14ac:dyDescent="0.2">
      <c r="B469" s="849"/>
      <c r="C469" s="849"/>
      <c r="D469" s="848"/>
    </row>
    <row r="470" spans="2:4" x14ac:dyDescent="0.2">
      <c r="B470" s="849"/>
      <c r="C470" s="849"/>
      <c r="D470" s="848"/>
    </row>
    <row r="471" spans="2:4" x14ac:dyDescent="0.2">
      <c r="B471" s="849"/>
      <c r="C471" s="849"/>
      <c r="D471" s="848"/>
    </row>
    <row r="472" spans="2:4" x14ac:dyDescent="0.2">
      <c r="B472" s="849"/>
      <c r="C472" s="849"/>
      <c r="D472" s="848"/>
    </row>
    <row r="473" spans="2:4" x14ac:dyDescent="0.2">
      <c r="B473" s="849"/>
      <c r="C473" s="849"/>
      <c r="D473" s="848"/>
    </row>
    <row r="474" spans="2:4" x14ac:dyDescent="0.2">
      <c r="B474" s="849"/>
      <c r="C474" s="849"/>
      <c r="D474" s="848"/>
    </row>
    <row r="475" spans="2:4" x14ac:dyDescent="0.2">
      <c r="B475" s="849"/>
      <c r="C475" s="849"/>
      <c r="D475" s="848"/>
    </row>
    <row r="476" spans="2:4" x14ac:dyDescent="0.2">
      <c r="B476" s="849"/>
      <c r="C476" s="849"/>
      <c r="D476" s="848"/>
    </row>
    <row r="477" spans="2:4" x14ac:dyDescent="0.2">
      <c r="B477" s="849"/>
      <c r="C477" s="849"/>
      <c r="D477" s="848"/>
    </row>
    <row r="478" spans="2:4" x14ac:dyDescent="0.2">
      <c r="B478" s="849"/>
      <c r="C478" s="849"/>
      <c r="D478" s="848"/>
    </row>
    <row r="479" spans="2:4" x14ac:dyDescent="0.2">
      <c r="B479" s="849"/>
      <c r="C479" s="849"/>
      <c r="D479" s="848"/>
    </row>
    <row r="480" spans="2:4" x14ac:dyDescent="0.2">
      <c r="B480" s="849"/>
      <c r="C480" s="849"/>
      <c r="D480" s="848"/>
    </row>
    <row r="481" spans="2:4" x14ac:dyDescent="0.2">
      <c r="B481" s="849"/>
      <c r="C481" s="849"/>
      <c r="D481" s="848"/>
    </row>
    <row r="482" spans="2:4" x14ac:dyDescent="0.2">
      <c r="B482" s="849"/>
      <c r="C482" s="849"/>
      <c r="D482" s="848"/>
    </row>
    <row r="483" spans="2:4" x14ac:dyDescent="0.2">
      <c r="B483" s="849"/>
      <c r="C483" s="849"/>
      <c r="D483" s="848"/>
    </row>
    <row r="484" spans="2:4" x14ac:dyDescent="0.2">
      <c r="B484" s="849"/>
      <c r="C484" s="849"/>
      <c r="D484" s="848"/>
    </row>
    <row r="485" spans="2:4" x14ac:dyDescent="0.2">
      <c r="B485" s="849"/>
      <c r="C485" s="849"/>
      <c r="D485" s="848"/>
    </row>
    <row r="486" spans="2:4" x14ac:dyDescent="0.2">
      <c r="B486" s="849"/>
      <c r="C486" s="849"/>
      <c r="D486" s="848"/>
    </row>
    <row r="487" spans="2:4" x14ac:dyDescent="0.2">
      <c r="B487" s="849"/>
      <c r="C487" s="849"/>
      <c r="D487" s="848"/>
    </row>
    <row r="488" spans="2:4" x14ac:dyDescent="0.2">
      <c r="B488" s="849"/>
      <c r="C488" s="849"/>
      <c r="D488" s="848"/>
    </row>
    <row r="489" spans="2:4" x14ac:dyDescent="0.2">
      <c r="B489" s="849"/>
      <c r="C489" s="849"/>
      <c r="D489" s="848"/>
    </row>
    <row r="490" spans="2:4" x14ac:dyDescent="0.2">
      <c r="B490" s="849"/>
      <c r="C490" s="849"/>
      <c r="D490" s="848"/>
    </row>
    <row r="491" spans="2:4" x14ac:dyDescent="0.2">
      <c r="B491" s="849"/>
      <c r="C491" s="849"/>
      <c r="D491" s="848"/>
    </row>
    <row r="492" spans="2:4" x14ac:dyDescent="0.2">
      <c r="B492" s="849"/>
      <c r="C492" s="849"/>
      <c r="D492" s="848"/>
    </row>
    <row r="493" spans="2:4" x14ac:dyDescent="0.2">
      <c r="B493" s="849"/>
      <c r="C493" s="849"/>
      <c r="D493" s="848"/>
    </row>
    <row r="494" spans="2:4" x14ac:dyDescent="0.2">
      <c r="B494" s="849"/>
      <c r="C494" s="849"/>
      <c r="D494" s="848"/>
    </row>
    <row r="495" spans="2:4" x14ac:dyDescent="0.2">
      <c r="B495" s="849"/>
      <c r="C495" s="849"/>
      <c r="D495" s="848"/>
    </row>
    <row r="496" spans="2:4" x14ac:dyDescent="0.2">
      <c r="B496" s="849"/>
      <c r="C496" s="849"/>
      <c r="D496" s="848"/>
    </row>
    <row r="497" spans="2:4" x14ac:dyDescent="0.2">
      <c r="B497" s="849"/>
      <c r="C497" s="849"/>
      <c r="D497" s="848"/>
    </row>
    <row r="498" spans="2:4" x14ac:dyDescent="0.2">
      <c r="B498" s="849"/>
      <c r="C498" s="849"/>
      <c r="D498" s="848"/>
    </row>
    <row r="499" spans="2:4" x14ac:dyDescent="0.2">
      <c r="B499" s="849"/>
      <c r="C499" s="849"/>
      <c r="D499" s="848"/>
    </row>
    <row r="500" spans="2:4" x14ac:dyDescent="0.2">
      <c r="B500" s="849"/>
      <c r="C500" s="849"/>
      <c r="D500" s="848"/>
    </row>
    <row r="501" spans="2:4" x14ac:dyDescent="0.2">
      <c r="B501" s="849"/>
      <c r="C501" s="849"/>
      <c r="D501" s="848"/>
    </row>
    <row r="502" spans="2:4" x14ac:dyDescent="0.2">
      <c r="B502" s="849"/>
      <c r="C502" s="849"/>
      <c r="D502" s="848"/>
    </row>
    <row r="503" spans="2:4" x14ac:dyDescent="0.2">
      <c r="B503" s="849"/>
      <c r="C503" s="849"/>
      <c r="D503" s="848"/>
    </row>
    <row r="504" spans="2:4" x14ac:dyDescent="0.2">
      <c r="B504" s="849"/>
      <c r="C504" s="849"/>
      <c r="D504" s="848"/>
    </row>
    <row r="505" spans="2:4" x14ac:dyDescent="0.2">
      <c r="B505" s="849"/>
      <c r="C505" s="849"/>
      <c r="D505" s="848"/>
    </row>
    <row r="506" spans="2:4" x14ac:dyDescent="0.2">
      <c r="B506" s="849"/>
      <c r="C506" s="849"/>
      <c r="D506" s="848"/>
    </row>
    <row r="507" spans="2:4" x14ac:dyDescent="0.2">
      <c r="B507" s="849"/>
      <c r="C507" s="849"/>
      <c r="D507" s="848"/>
    </row>
    <row r="508" spans="2:4" x14ac:dyDescent="0.2">
      <c r="B508" s="849"/>
      <c r="C508" s="849"/>
      <c r="D508" s="848"/>
    </row>
    <row r="509" spans="2:4" x14ac:dyDescent="0.2">
      <c r="B509" s="849"/>
      <c r="C509" s="849"/>
      <c r="D509" s="848"/>
    </row>
    <row r="510" spans="2:4" x14ac:dyDescent="0.2">
      <c r="B510" s="849"/>
      <c r="C510" s="849"/>
      <c r="D510" s="848"/>
    </row>
    <row r="511" spans="2:4" x14ac:dyDescent="0.2">
      <c r="B511" s="849"/>
      <c r="C511" s="849"/>
      <c r="D511" s="848"/>
    </row>
    <row r="512" spans="2:4" x14ac:dyDescent="0.2">
      <c r="B512" s="849"/>
      <c r="C512" s="849"/>
      <c r="D512" s="848"/>
    </row>
    <row r="513" spans="2:4" x14ac:dyDescent="0.2">
      <c r="B513" s="849"/>
      <c r="C513" s="849"/>
      <c r="D513" s="848"/>
    </row>
    <row r="514" spans="2:4" x14ac:dyDescent="0.2">
      <c r="B514" s="849"/>
      <c r="C514" s="849"/>
      <c r="D514" s="848"/>
    </row>
    <row r="515" spans="2:4" x14ac:dyDescent="0.2">
      <c r="B515" s="849"/>
      <c r="C515" s="849"/>
      <c r="D515" s="848"/>
    </row>
    <row r="516" spans="2:4" x14ac:dyDescent="0.2">
      <c r="B516" s="849"/>
      <c r="C516" s="849"/>
      <c r="D516" s="848"/>
    </row>
    <row r="517" spans="2:4" x14ac:dyDescent="0.2">
      <c r="B517" s="849"/>
      <c r="C517" s="849"/>
      <c r="D517" s="848"/>
    </row>
    <row r="518" spans="2:4" x14ac:dyDescent="0.2">
      <c r="B518" s="849"/>
      <c r="C518" s="849"/>
      <c r="D518" s="848"/>
    </row>
    <row r="519" spans="2:4" x14ac:dyDescent="0.2">
      <c r="B519" s="849"/>
      <c r="C519" s="849"/>
      <c r="D519" s="848"/>
    </row>
    <row r="520" spans="2:4" x14ac:dyDescent="0.2">
      <c r="B520" s="849"/>
      <c r="C520" s="849"/>
      <c r="D520" s="848"/>
    </row>
    <row r="521" spans="2:4" x14ac:dyDescent="0.2">
      <c r="B521" s="849"/>
      <c r="C521" s="849"/>
      <c r="D521" s="848"/>
    </row>
    <row r="522" spans="2:4" x14ac:dyDescent="0.2">
      <c r="B522" s="849"/>
      <c r="C522" s="849"/>
      <c r="D522" s="848"/>
    </row>
    <row r="523" spans="2:4" x14ac:dyDescent="0.2">
      <c r="B523" s="849"/>
      <c r="C523" s="849"/>
      <c r="D523" s="848"/>
    </row>
    <row r="524" spans="2:4" x14ac:dyDescent="0.2">
      <c r="B524" s="849"/>
      <c r="C524" s="849"/>
      <c r="D524" s="848"/>
    </row>
    <row r="525" spans="2:4" x14ac:dyDescent="0.2">
      <c r="B525" s="849"/>
      <c r="C525" s="849"/>
      <c r="D525" s="848"/>
    </row>
    <row r="526" spans="2:4" x14ac:dyDescent="0.2">
      <c r="B526" s="849"/>
      <c r="C526" s="849"/>
      <c r="D526" s="848"/>
    </row>
    <row r="527" spans="2:4" x14ac:dyDescent="0.2">
      <c r="B527" s="849"/>
      <c r="C527" s="849"/>
      <c r="D527" s="848"/>
    </row>
    <row r="528" spans="2:4" x14ac:dyDescent="0.2">
      <c r="B528" s="849"/>
      <c r="C528" s="849"/>
      <c r="D528" s="848"/>
    </row>
    <row r="529" spans="2:4" x14ac:dyDescent="0.2">
      <c r="B529" s="849"/>
      <c r="C529" s="849"/>
      <c r="D529" s="848"/>
    </row>
    <row r="530" spans="2:4" x14ac:dyDescent="0.2">
      <c r="B530" s="849"/>
      <c r="C530" s="849"/>
      <c r="D530" s="848"/>
    </row>
    <row r="531" spans="2:4" x14ac:dyDescent="0.2">
      <c r="B531" s="849"/>
      <c r="C531" s="849"/>
      <c r="D531" s="848"/>
    </row>
    <row r="532" spans="2:4" x14ac:dyDescent="0.2">
      <c r="B532" s="849"/>
      <c r="C532" s="849"/>
      <c r="D532" s="848"/>
    </row>
    <row r="533" spans="2:4" x14ac:dyDescent="0.2">
      <c r="B533" s="849"/>
      <c r="C533" s="849"/>
      <c r="D533" s="848"/>
    </row>
    <row r="534" spans="2:4" x14ac:dyDescent="0.2">
      <c r="B534" s="849"/>
      <c r="C534" s="849"/>
      <c r="D534" s="848"/>
    </row>
    <row r="535" spans="2:4" x14ac:dyDescent="0.2">
      <c r="B535" s="849"/>
      <c r="C535" s="849"/>
      <c r="D535" s="848"/>
    </row>
    <row r="536" spans="2:4" x14ac:dyDescent="0.2">
      <c r="B536" s="849"/>
      <c r="C536" s="849"/>
      <c r="D536" s="848"/>
    </row>
    <row r="537" spans="2:4" x14ac:dyDescent="0.2">
      <c r="B537" s="849"/>
      <c r="C537" s="849"/>
      <c r="D537" s="848"/>
    </row>
    <row r="538" spans="2:4" x14ac:dyDescent="0.2">
      <c r="B538" s="849"/>
      <c r="C538" s="849"/>
      <c r="D538" s="848"/>
    </row>
    <row r="539" spans="2:4" x14ac:dyDescent="0.2">
      <c r="B539" s="849"/>
      <c r="C539" s="849"/>
      <c r="D539" s="848"/>
    </row>
    <row r="540" spans="2:4" x14ac:dyDescent="0.2">
      <c r="B540" s="849"/>
      <c r="C540" s="849"/>
      <c r="D540" s="848"/>
    </row>
    <row r="541" spans="2:4" x14ac:dyDescent="0.2">
      <c r="B541" s="849"/>
      <c r="C541" s="849"/>
      <c r="D541" s="848"/>
    </row>
    <row r="542" spans="2:4" x14ac:dyDescent="0.2">
      <c r="B542" s="849"/>
      <c r="C542" s="849"/>
      <c r="D542" s="848"/>
    </row>
    <row r="543" spans="2:4" x14ac:dyDescent="0.2">
      <c r="B543" s="849"/>
      <c r="C543" s="849"/>
      <c r="D543" s="848"/>
    </row>
    <row r="544" spans="2:4" x14ac:dyDescent="0.2">
      <c r="B544" s="849"/>
      <c r="C544" s="849"/>
      <c r="D544" s="848"/>
    </row>
    <row r="545" spans="2:4" x14ac:dyDescent="0.2">
      <c r="B545" s="849"/>
      <c r="C545" s="849"/>
      <c r="D545" s="848"/>
    </row>
    <row r="546" spans="2:4" x14ac:dyDescent="0.2">
      <c r="B546" s="849"/>
      <c r="C546" s="849"/>
      <c r="D546" s="848"/>
    </row>
    <row r="547" spans="2:4" x14ac:dyDescent="0.2">
      <c r="B547" s="849"/>
      <c r="C547" s="849"/>
      <c r="D547" s="848"/>
    </row>
    <row r="548" spans="2:4" x14ac:dyDescent="0.2">
      <c r="B548" s="849"/>
      <c r="C548" s="849"/>
      <c r="D548" s="848"/>
    </row>
    <row r="549" spans="2:4" x14ac:dyDescent="0.2">
      <c r="B549" s="849"/>
      <c r="C549" s="849"/>
      <c r="D549" s="848"/>
    </row>
    <row r="550" spans="2:4" x14ac:dyDescent="0.2">
      <c r="B550" s="849"/>
      <c r="C550" s="849"/>
      <c r="D550" s="848"/>
    </row>
    <row r="551" spans="2:4" x14ac:dyDescent="0.2">
      <c r="B551" s="849"/>
      <c r="C551" s="849"/>
      <c r="D551" s="848"/>
    </row>
    <row r="552" spans="2:4" x14ac:dyDescent="0.2">
      <c r="B552" s="849"/>
      <c r="C552" s="849"/>
      <c r="D552" s="848"/>
    </row>
    <row r="553" spans="2:4" x14ac:dyDescent="0.2">
      <c r="B553" s="849"/>
      <c r="C553" s="849"/>
      <c r="D553" s="848"/>
    </row>
    <row r="554" spans="2:4" x14ac:dyDescent="0.2">
      <c r="B554" s="849"/>
      <c r="C554" s="849"/>
      <c r="D554" s="848"/>
    </row>
    <row r="555" spans="2:4" x14ac:dyDescent="0.2">
      <c r="B555" s="849"/>
      <c r="C555" s="849"/>
      <c r="D555" s="848"/>
    </row>
    <row r="556" spans="2:4" x14ac:dyDescent="0.2">
      <c r="B556" s="849"/>
      <c r="C556" s="849"/>
      <c r="D556" s="848"/>
    </row>
    <row r="557" spans="2:4" x14ac:dyDescent="0.2">
      <c r="B557" s="849"/>
      <c r="C557" s="849"/>
      <c r="D557" s="848"/>
    </row>
    <row r="558" spans="2:4" x14ac:dyDescent="0.2">
      <c r="B558" s="849"/>
      <c r="C558" s="849"/>
      <c r="D558" s="848"/>
    </row>
    <row r="559" spans="2:4" x14ac:dyDescent="0.2">
      <c r="B559" s="849"/>
      <c r="C559" s="849"/>
      <c r="D559" s="848"/>
    </row>
    <row r="560" spans="2:4" x14ac:dyDescent="0.2">
      <c r="B560" s="849"/>
      <c r="C560" s="849"/>
      <c r="D560" s="848"/>
    </row>
    <row r="561" spans="2:4" x14ac:dyDescent="0.2">
      <c r="B561" s="849"/>
      <c r="C561" s="849"/>
      <c r="D561" s="848"/>
    </row>
    <row r="562" spans="2:4" x14ac:dyDescent="0.2">
      <c r="B562" s="849"/>
      <c r="C562" s="849"/>
      <c r="D562" s="848"/>
    </row>
    <row r="563" spans="2:4" x14ac:dyDescent="0.2">
      <c r="B563" s="849"/>
      <c r="C563" s="849"/>
      <c r="D563" s="848"/>
    </row>
    <row r="564" spans="2:4" x14ac:dyDescent="0.2">
      <c r="B564" s="849"/>
      <c r="C564" s="849"/>
      <c r="D564" s="848"/>
    </row>
    <row r="565" spans="2:4" x14ac:dyDescent="0.2">
      <c r="B565" s="849"/>
      <c r="C565" s="849"/>
      <c r="D565" s="848"/>
    </row>
    <row r="566" spans="2:4" x14ac:dyDescent="0.2">
      <c r="B566" s="849"/>
      <c r="C566" s="849"/>
      <c r="D566" s="848"/>
    </row>
    <row r="567" spans="2:4" x14ac:dyDescent="0.2">
      <c r="B567" s="849"/>
      <c r="C567" s="849"/>
      <c r="D567" s="848"/>
    </row>
    <row r="568" spans="2:4" x14ac:dyDescent="0.2">
      <c r="B568" s="849"/>
      <c r="C568" s="849"/>
      <c r="D568" s="848"/>
    </row>
    <row r="569" spans="2:4" x14ac:dyDescent="0.2">
      <c r="B569" s="849"/>
      <c r="C569" s="849"/>
      <c r="D569" s="848"/>
    </row>
    <row r="570" spans="2:4" x14ac:dyDescent="0.2">
      <c r="B570" s="849"/>
      <c r="C570" s="849"/>
      <c r="D570" s="848"/>
    </row>
    <row r="571" spans="2:4" x14ac:dyDescent="0.2">
      <c r="B571" s="849"/>
      <c r="C571" s="849"/>
      <c r="D571" s="848"/>
    </row>
    <row r="572" spans="2:4" x14ac:dyDescent="0.2">
      <c r="B572" s="849"/>
      <c r="C572" s="849"/>
      <c r="D572" s="848"/>
    </row>
    <row r="573" spans="2:4" x14ac:dyDescent="0.2">
      <c r="B573" s="849"/>
      <c r="C573" s="849"/>
      <c r="D573" s="848"/>
    </row>
    <row r="574" spans="2:4" x14ac:dyDescent="0.2">
      <c r="B574" s="849"/>
      <c r="C574" s="849"/>
      <c r="D574" s="848"/>
    </row>
    <row r="575" spans="2:4" x14ac:dyDescent="0.2">
      <c r="B575" s="849"/>
      <c r="C575" s="849"/>
      <c r="D575" s="848"/>
    </row>
    <row r="576" spans="2:4" x14ac:dyDescent="0.2">
      <c r="B576" s="849"/>
      <c r="C576" s="849"/>
      <c r="D576" s="848"/>
    </row>
    <row r="577" spans="2:4" x14ac:dyDescent="0.2">
      <c r="B577" s="849"/>
      <c r="C577" s="849"/>
      <c r="D577" s="848"/>
    </row>
    <row r="578" spans="2:4" x14ac:dyDescent="0.2">
      <c r="B578" s="849"/>
      <c r="C578" s="849"/>
      <c r="D578" s="848"/>
    </row>
    <row r="579" spans="2:4" x14ac:dyDescent="0.2">
      <c r="B579" s="849"/>
      <c r="C579" s="849"/>
      <c r="D579" s="848"/>
    </row>
    <row r="580" spans="2:4" x14ac:dyDescent="0.2">
      <c r="B580" s="849"/>
      <c r="C580" s="849"/>
      <c r="D580" s="848"/>
    </row>
    <row r="581" spans="2:4" x14ac:dyDescent="0.2">
      <c r="B581" s="849"/>
      <c r="C581" s="849"/>
      <c r="D581" s="848"/>
    </row>
    <row r="582" spans="2:4" x14ac:dyDescent="0.2">
      <c r="B582" s="849"/>
      <c r="C582" s="849"/>
      <c r="D582" s="848"/>
    </row>
    <row r="583" spans="2:4" x14ac:dyDescent="0.2">
      <c r="B583" s="849"/>
      <c r="C583" s="849"/>
      <c r="D583" s="848"/>
    </row>
    <row r="584" spans="2:4" x14ac:dyDescent="0.2">
      <c r="B584" s="849"/>
      <c r="C584" s="849"/>
      <c r="D584" s="848"/>
    </row>
    <row r="585" spans="2:4" x14ac:dyDescent="0.2">
      <c r="B585" s="849"/>
      <c r="C585" s="849"/>
      <c r="D585" s="848"/>
    </row>
    <row r="586" spans="2:4" x14ac:dyDescent="0.2">
      <c r="B586" s="849"/>
      <c r="C586" s="849"/>
      <c r="D586" s="848"/>
    </row>
    <row r="587" spans="2:4" x14ac:dyDescent="0.2">
      <c r="B587" s="849"/>
      <c r="C587" s="849"/>
      <c r="D587" s="848"/>
    </row>
    <row r="588" spans="2:4" x14ac:dyDescent="0.2">
      <c r="B588" s="849"/>
      <c r="C588" s="849"/>
      <c r="D588" s="848"/>
    </row>
    <row r="589" spans="2:4" x14ac:dyDescent="0.2">
      <c r="B589" s="849"/>
      <c r="C589" s="849"/>
      <c r="D589" s="848"/>
    </row>
    <row r="590" spans="2:4" x14ac:dyDescent="0.2">
      <c r="B590" s="849"/>
      <c r="C590" s="849"/>
      <c r="D590" s="848"/>
    </row>
    <row r="591" spans="2:4" x14ac:dyDescent="0.2">
      <c r="B591" s="849"/>
      <c r="C591" s="849"/>
      <c r="D591" s="848"/>
    </row>
    <row r="592" spans="2:4" x14ac:dyDescent="0.2">
      <c r="B592" s="849"/>
      <c r="C592" s="849"/>
      <c r="D592" s="848"/>
    </row>
    <row r="593" spans="2:4" x14ac:dyDescent="0.2">
      <c r="B593" s="849"/>
      <c r="C593" s="849"/>
      <c r="D593" s="848"/>
    </row>
    <row r="594" spans="2:4" x14ac:dyDescent="0.2">
      <c r="B594" s="849"/>
      <c r="C594" s="849"/>
      <c r="D594" s="848"/>
    </row>
    <row r="595" spans="2:4" x14ac:dyDescent="0.2">
      <c r="B595" s="849"/>
      <c r="C595" s="849"/>
      <c r="D595" s="848"/>
    </row>
    <row r="596" spans="2:4" x14ac:dyDescent="0.2">
      <c r="B596" s="849"/>
      <c r="C596" s="849"/>
      <c r="D596" s="848"/>
    </row>
    <row r="597" spans="2:4" x14ac:dyDescent="0.2">
      <c r="B597" s="849"/>
      <c r="C597" s="849"/>
      <c r="D597" s="848"/>
    </row>
    <row r="598" spans="2:4" x14ac:dyDescent="0.2">
      <c r="B598" s="849"/>
      <c r="C598" s="849"/>
      <c r="D598" s="848"/>
    </row>
    <row r="599" spans="2:4" x14ac:dyDescent="0.2">
      <c r="B599" s="849"/>
      <c r="C599" s="849"/>
      <c r="D599" s="848"/>
    </row>
    <row r="600" spans="2:4" x14ac:dyDescent="0.2">
      <c r="B600" s="849"/>
      <c r="C600" s="849"/>
      <c r="D600" s="848"/>
    </row>
    <row r="601" spans="2:4" x14ac:dyDescent="0.2">
      <c r="B601" s="849"/>
      <c r="C601" s="849"/>
      <c r="D601" s="848"/>
    </row>
    <row r="602" spans="2:4" x14ac:dyDescent="0.2">
      <c r="B602" s="849"/>
      <c r="C602" s="849"/>
      <c r="D602" s="848"/>
    </row>
    <row r="603" spans="2:4" x14ac:dyDescent="0.2">
      <c r="B603" s="849"/>
      <c r="C603" s="849"/>
      <c r="D603" s="848"/>
    </row>
    <row r="604" spans="2:4" x14ac:dyDescent="0.2">
      <c r="B604" s="849"/>
      <c r="C604" s="849"/>
      <c r="D604" s="848"/>
    </row>
    <row r="605" spans="2:4" x14ac:dyDescent="0.2">
      <c r="B605" s="849"/>
      <c r="C605" s="849"/>
      <c r="D605" s="848"/>
    </row>
    <row r="606" spans="2:4" x14ac:dyDescent="0.2">
      <c r="B606" s="849"/>
      <c r="C606" s="849"/>
      <c r="D606" s="848"/>
    </row>
    <row r="607" spans="2:4" x14ac:dyDescent="0.2">
      <c r="B607" s="849"/>
      <c r="C607" s="849"/>
      <c r="D607" s="848"/>
    </row>
    <row r="608" spans="2:4" x14ac:dyDescent="0.2">
      <c r="B608" s="849"/>
      <c r="C608" s="849"/>
      <c r="D608" s="848"/>
    </row>
    <row r="609" spans="2:4" x14ac:dyDescent="0.2">
      <c r="B609" s="849"/>
      <c r="C609" s="849"/>
      <c r="D609" s="848"/>
    </row>
    <row r="610" spans="2:4" x14ac:dyDescent="0.2">
      <c r="B610" s="849"/>
      <c r="C610" s="849"/>
      <c r="D610" s="848"/>
    </row>
    <row r="611" spans="2:4" x14ac:dyDescent="0.2">
      <c r="B611" s="849"/>
      <c r="C611" s="849"/>
      <c r="D611" s="848"/>
    </row>
    <row r="612" spans="2:4" x14ac:dyDescent="0.2">
      <c r="B612" s="849"/>
      <c r="C612" s="849"/>
      <c r="D612" s="848"/>
    </row>
    <row r="613" spans="2:4" x14ac:dyDescent="0.2">
      <c r="B613" s="849"/>
      <c r="C613" s="849"/>
      <c r="D613" s="848"/>
    </row>
    <row r="614" spans="2:4" x14ac:dyDescent="0.2">
      <c r="B614" s="849"/>
      <c r="C614" s="849"/>
      <c r="D614" s="848"/>
    </row>
    <row r="615" spans="2:4" x14ac:dyDescent="0.2">
      <c r="B615" s="849"/>
      <c r="C615" s="849"/>
      <c r="D615" s="848"/>
    </row>
    <row r="616" spans="2:4" x14ac:dyDescent="0.2">
      <c r="B616" s="849"/>
      <c r="C616" s="849"/>
      <c r="D616" s="848"/>
    </row>
    <row r="617" spans="2:4" x14ac:dyDescent="0.2">
      <c r="B617" s="849"/>
      <c r="C617" s="849"/>
      <c r="D617" s="848"/>
    </row>
    <row r="618" spans="2:4" x14ac:dyDescent="0.2">
      <c r="B618" s="849"/>
      <c r="C618" s="849"/>
      <c r="D618" s="848"/>
    </row>
    <row r="619" spans="2:4" x14ac:dyDescent="0.2">
      <c r="B619" s="849"/>
      <c r="C619" s="849"/>
      <c r="D619" s="848"/>
    </row>
    <row r="620" spans="2:4" x14ac:dyDescent="0.2">
      <c r="B620" s="849"/>
      <c r="C620" s="849"/>
      <c r="D620" s="848"/>
    </row>
    <row r="621" spans="2:4" x14ac:dyDescent="0.2">
      <c r="B621" s="849"/>
      <c r="C621" s="849"/>
      <c r="D621" s="848"/>
    </row>
    <row r="622" spans="2:4" x14ac:dyDescent="0.2">
      <c r="B622" s="849"/>
      <c r="C622" s="849"/>
      <c r="D622" s="848"/>
    </row>
    <row r="623" spans="2:4" x14ac:dyDescent="0.2">
      <c r="B623" s="849"/>
      <c r="C623" s="849"/>
      <c r="D623" s="848"/>
    </row>
    <row r="624" spans="2:4" x14ac:dyDescent="0.2">
      <c r="B624" s="849"/>
      <c r="C624" s="849"/>
      <c r="D624" s="848"/>
    </row>
    <row r="625" spans="2:4" x14ac:dyDescent="0.2">
      <c r="B625" s="849"/>
      <c r="C625" s="849"/>
      <c r="D625" s="848"/>
    </row>
    <row r="626" spans="2:4" x14ac:dyDescent="0.2">
      <c r="B626" s="849"/>
      <c r="C626" s="849"/>
      <c r="D626" s="848"/>
    </row>
    <row r="627" spans="2:4" x14ac:dyDescent="0.2">
      <c r="B627" s="849"/>
      <c r="C627" s="849"/>
      <c r="D627" s="848"/>
    </row>
    <row r="628" spans="2:4" x14ac:dyDescent="0.2">
      <c r="B628" s="849"/>
      <c r="C628" s="849"/>
      <c r="D628" s="848"/>
    </row>
    <row r="629" spans="2:4" x14ac:dyDescent="0.2">
      <c r="B629" s="849"/>
      <c r="C629" s="849"/>
      <c r="D629" s="848"/>
    </row>
    <row r="630" spans="2:4" x14ac:dyDescent="0.2">
      <c r="B630" s="849"/>
      <c r="C630" s="849"/>
      <c r="D630" s="848"/>
    </row>
    <row r="631" spans="2:4" x14ac:dyDescent="0.2">
      <c r="B631" s="849"/>
      <c r="C631" s="849"/>
      <c r="D631" s="848"/>
    </row>
    <row r="632" spans="2:4" x14ac:dyDescent="0.2">
      <c r="B632" s="849"/>
      <c r="C632" s="849"/>
      <c r="D632" s="848"/>
    </row>
    <row r="633" spans="2:4" x14ac:dyDescent="0.2">
      <c r="B633" s="849"/>
      <c r="C633" s="849"/>
      <c r="D633" s="848"/>
    </row>
    <row r="634" spans="2:4" x14ac:dyDescent="0.2">
      <c r="B634" s="849"/>
      <c r="C634" s="849"/>
      <c r="D634" s="848"/>
    </row>
    <row r="635" spans="2:4" x14ac:dyDescent="0.2">
      <c r="B635" s="849"/>
      <c r="C635" s="849"/>
      <c r="D635" s="848"/>
    </row>
    <row r="636" spans="2:4" x14ac:dyDescent="0.2">
      <c r="B636" s="849"/>
      <c r="C636" s="849"/>
      <c r="D636" s="848"/>
    </row>
    <row r="637" spans="2:4" x14ac:dyDescent="0.2">
      <c r="B637" s="849"/>
      <c r="C637" s="849"/>
      <c r="D637" s="848"/>
    </row>
    <row r="638" spans="2:4" x14ac:dyDescent="0.2">
      <c r="B638" s="849"/>
      <c r="C638" s="849"/>
      <c r="D638" s="848"/>
    </row>
    <row r="639" spans="2:4" x14ac:dyDescent="0.2">
      <c r="B639" s="849"/>
      <c r="C639" s="849"/>
      <c r="D639" s="848"/>
    </row>
    <row r="640" spans="2:4" x14ac:dyDescent="0.2">
      <c r="B640" s="849"/>
      <c r="C640" s="849"/>
      <c r="D640" s="848"/>
    </row>
    <row r="641" spans="2:4" x14ac:dyDescent="0.2">
      <c r="B641" s="849"/>
      <c r="C641" s="849"/>
      <c r="D641" s="848"/>
    </row>
    <row r="642" spans="2:4" x14ac:dyDescent="0.2">
      <c r="B642" s="849"/>
      <c r="C642" s="849"/>
      <c r="D642" s="848"/>
    </row>
    <row r="643" spans="2:4" x14ac:dyDescent="0.2">
      <c r="B643" s="849"/>
      <c r="C643" s="849"/>
      <c r="D643" s="848"/>
    </row>
    <row r="644" spans="2:4" x14ac:dyDescent="0.2">
      <c r="B644" s="849"/>
      <c r="C644" s="849"/>
      <c r="D644" s="848"/>
    </row>
    <row r="645" spans="2:4" x14ac:dyDescent="0.2">
      <c r="B645" s="849"/>
      <c r="C645" s="849"/>
      <c r="D645" s="848"/>
    </row>
    <row r="646" spans="2:4" x14ac:dyDescent="0.2">
      <c r="B646" s="849"/>
      <c r="C646" s="849"/>
      <c r="D646" s="848"/>
    </row>
    <row r="647" spans="2:4" x14ac:dyDescent="0.2">
      <c r="B647" s="849"/>
      <c r="C647" s="849"/>
      <c r="D647" s="848"/>
    </row>
    <row r="648" spans="2:4" x14ac:dyDescent="0.2">
      <c r="B648" s="849"/>
      <c r="C648" s="849"/>
      <c r="D648" s="848"/>
    </row>
    <row r="649" spans="2:4" x14ac:dyDescent="0.2">
      <c r="B649" s="849"/>
      <c r="C649" s="849"/>
      <c r="D649" s="848"/>
    </row>
    <row r="650" spans="2:4" x14ac:dyDescent="0.2">
      <c r="B650" s="849"/>
      <c r="C650" s="849"/>
      <c r="D650" s="848"/>
    </row>
    <row r="651" spans="2:4" x14ac:dyDescent="0.2">
      <c r="B651" s="849"/>
      <c r="C651" s="849"/>
      <c r="D651" s="848"/>
    </row>
    <row r="652" spans="2:4" x14ac:dyDescent="0.2">
      <c r="B652" s="849"/>
      <c r="C652" s="849"/>
      <c r="D652" s="848"/>
    </row>
    <row r="653" spans="2:4" x14ac:dyDescent="0.2">
      <c r="B653" s="849"/>
      <c r="C653" s="849"/>
      <c r="D653" s="848"/>
    </row>
    <row r="654" spans="2:4" x14ac:dyDescent="0.2">
      <c r="B654" s="849"/>
      <c r="C654" s="849"/>
      <c r="D654" s="848"/>
    </row>
    <row r="655" spans="2:4" x14ac:dyDescent="0.2">
      <c r="B655" s="849"/>
      <c r="C655" s="849"/>
      <c r="D655" s="848"/>
    </row>
    <row r="656" spans="2:4" x14ac:dyDescent="0.2">
      <c r="B656" s="849"/>
      <c r="C656" s="849"/>
      <c r="D656" s="848"/>
    </row>
    <row r="657" spans="2:4" x14ac:dyDescent="0.2">
      <c r="B657" s="849"/>
      <c r="C657" s="849"/>
      <c r="D657" s="848"/>
    </row>
    <row r="658" spans="2:4" x14ac:dyDescent="0.2">
      <c r="B658" s="849"/>
      <c r="C658" s="849"/>
      <c r="D658" s="848"/>
    </row>
    <row r="659" spans="2:4" x14ac:dyDescent="0.2">
      <c r="B659" s="849"/>
      <c r="C659" s="849"/>
      <c r="D659" s="848"/>
    </row>
    <row r="660" spans="2:4" x14ac:dyDescent="0.2">
      <c r="B660" s="849"/>
      <c r="C660" s="849"/>
      <c r="D660" s="848"/>
    </row>
    <row r="661" spans="2:4" x14ac:dyDescent="0.2">
      <c r="B661" s="849"/>
      <c r="C661" s="849"/>
      <c r="D661" s="848"/>
    </row>
    <row r="662" spans="2:4" x14ac:dyDescent="0.2">
      <c r="B662" s="849"/>
      <c r="C662" s="849"/>
      <c r="D662" s="848"/>
    </row>
    <row r="663" spans="2:4" x14ac:dyDescent="0.2">
      <c r="B663" s="849"/>
      <c r="C663" s="849"/>
      <c r="D663" s="848"/>
    </row>
    <row r="664" spans="2:4" x14ac:dyDescent="0.2">
      <c r="B664" s="849"/>
      <c r="C664" s="849"/>
      <c r="D664" s="848"/>
    </row>
    <row r="665" spans="2:4" x14ac:dyDescent="0.2">
      <c r="B665" s="849"/>
      <c r="C665" s="849"/>
      <c r="D665" s="848"/>
    </row>
    <row r="666" spans="2:4" x14ac:dyDescent="0.2">
      <c r="B666" s="849"/>
      <c r="C666" s="849"/>
      <c r="D666" s="848"/>
    </row>
    <row r="667" spans="2:4" x14ac:dyDescent="0.2">
      <c r="B667" s="849"/>
      <c r="C667" s="849"/>
      <c r="D667" s="848"/>
    </row>
  </sheetData>
  <pageMargins left="0.59055118110236227" right="0.19685039370078741" top="0.98425196850393704" bottom="1.1811023622047245" header="0.31496062992125984" footer="0.51181102362204722"/>
  <pageSetup paperSize="9" scale="47" fitToHeight="3" orientation="portrait" r:id="rId1"/>
  <headerFooter alignWithMargins="0">
    <oddHeader>&amp;L
N.B : Les sous-totaux contiennent les participations forfaitaires ou franchises.  Les postes détaillés sont  hors participations forfaitaires et franchises.&amp;CTAUX MOYEN DE REMBOURSEMENT
 DU REGIME GENERAL - ASSURANCE MALADIE
&amp;RA - &amp;P</oddHeader>
  </headerFooter>
  <rowBreaks count="2" manualBreakCount="2">
    <brk id="109" max="3" man="1"/>
    <brk id="160"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21</vt:i4>
      </vt:variant>
      <vt:variant>
        <vt:lpstr>Plages nommées</vt:lpstr>
      </vt:variant>
      <vt:variant>
        <vt:i4>71</vt:i4>
      </vt:variant>
    </vt:vector>
  </HeadingPairs>
  <TitlesOfParts>
    <vt:vector size="92" baseType="lpstr">
      <vt:lpstr>SYNTHESE</vt:lpstr>
      <vt:lpstr>CUMUL_SYNTHESE</vt:lpstr>
      <vt:lpstr>Maladie_mnt</vt:lpstr>
      <vt:lpstr>Maternité_mnt</vt:lpstr>
      <vt:lpstr>Inva_mnt</vt:lpstr>
      <vt:lpstr>AT_mnt</vt:lpstr>
      <vt:lpstr>Tousrisques_mnt</vt:lpstr>
      <vt:lpstr>Maladie_nbre</vt:lpstr>
      <vt:lpstr>Maternité_nbre</vt:lpstr>
      <vt:lpstr>AT_nbre</vt:lpstr>
      <vt:lpstr>Tousrisques_nbre</vt:lpstr>
      <vt:lpstr>CUMUL_Maladie_mnt</vt:lpstr>
      <vt:lpstr>CUMUL_Maternité_mnt</vt:lpstr>
      <vt:lpstr>CUMUL_Inva_mnt</vt:lpstr>
      <vt:lpstr>CUMUL_AT_mnt</vt:lpstr>
      <vt:lpstr>CUMUL_Tousrisques_mnt</vt:lpstr>
      <vt:lpstr>CUMUL_Maladie_nbre</vt:lpstr>
      <vt:lpstr>CUMUL_Maternité_nbre</vt:lpstr>
      <vt:lpstr>CUMUL_AT_nbre</vt:lpstr>
      <vt:lpstr>CUMUL_Tousrisques_nbre</vt:lpstr>
      <vt:lpstr>TAUX</vt:lpstr>
      <vt:lpstr>asort</vt:lpstr>
      <vt:lpstr>AT_mnt!asortM</vt:lpstr>
      <vt:lpstr>AT_nbre!asortM</vt:lpstr>
      <vt:lpstr>CUMUL_AT_mnt!asortM</vt:lpstr>
      <vt:lpstr>CUMUL_AT_nbre!asortM</vt:lpstr>
      <vt:lpstr>CUMUL_Inva_mnt!asortM</vt:lpstr>
      <vt:lpstr>CUMUL_Maladie_mnt!asortM</vt:lpstr>
      <vt:lpstr>CUMUL_Maladie_nbre!asortM</vt:lpstr>
      <vt:lpstr>CUMUL_Maternité_mnt!asortM</vt:lpstr>
      <vt:lpstr>CUMUL_Maternité_nbre!asortM</vt:lpstr>
      <vt:lpstr>CUMUL_Tousrisques_mnt!asortM</vt:lpstr>
      <vt:lpstr>CUMUL_Tousrisques_nbre!asortM</vt:lpstr>
      <vt:lpstr>Inva_mnt!asortM</vt:lpstr>
      <vt:lpstr>Maladie_mnt!asortM</vt:lpstr>
      <vt:lpstr>Maladie_nbre!asortM</vt:lpstr>
      <vt:lpstr>Maternité_mnt!asortM</vt:lpstr>
      <vt:lpstr>Maternité_nbre!asortM</vt:lpstr>
      <vt:lpstr>Tousrisques_mnt!asortM</vt:lpstr>
      <vt:lpstr>Tousrisques_nbre!asortM</vt:lpstr>
      <vt:lpstr>CUMUL_Inva_mnt!deces</vt:lpstr>
      <vt:lpstr>Inva_mnt!deces</vt:lpstr>
      <vt:lpstr>AT_mnt!hon_priv</vt:lpstr>
      <vt:lpstr>CUMUL_AT_mnt!hon_priv</vt:lpstr>
      <vt:lpstr>CUMUL_Maladie_mnt!hon_priv</vt:lpstr>
      <vt:lpstr>CUMUL_Maternité_mnt!hon_priv</vt:lpstr>
      <vt:lpstr>CUMUL_Maternité_nbre!hon_priv</vt:lpstr>
      <vt:lpstr>CUMUL_Tousrisques_mnt!hon_priv</vt:lpstr>
      <vt:lpstr>CUMUL_Tousrisques_nbre!hon_priv</vt:lpstr>
      <vt:lpstr>Maladie_mnt!hon_priv</vt:lpstr>
      <vt:lpstr>Maternité_mnt!hon_priv</vt:lpstr>
      <vt:lpstr>Maternité_nbre!hon_priv</vt:lpstr>
      <vt:lpstr>Tousrisques_mnt!hon_priv</vt:lpstr>
      <vt:lpstr>Tousrisques_nbre!hon_priv</vt:lpstr>
      <vt:lpstr>CUMUL_Tousrisques_mnt!hosp_priv</vt:lpstr>
      <vt:lpstr>Tousrisques_mnt!hosp_priv</vt:lpstr>
      <vt:lpstr>TAUX!Impression_des_titres</vt:lpstr>
      <vt:lpstr>CUMUL_Inva_mnt!invalidite</vt:lpstr>
      <vt:lpstr>Inva_mnt!invalidite</vt:lpstr>
      <vt:lpstr>AT_mnt!m_maladie</vt:lpstr>
      <vt:lpstr>CUMUL_AT_mnt!m_maladie</vt:lpstr>
      <vt:lpstr>CUMUL_Maladie_mnt!m_maladie</vt:lpstr>
      <vt:lpstr>CUMUL_Maternité_mnt!m_maladie</vt:lpstr>
      <vt:lpstr>Maladie_mnt!m_maladie</vt:lpstr>
      <vt:lpstr>Maternité_mnt!m_maladie</vt:lpstr>
      <vt:lpstr>AT_mnt!maladie</vt:lpstr>
      <vt:lpstr>CUMUL_AT_mnt!maladie</vt:lpstr>
      <vt:lpstr>CUMUL_Maladie_mnt!maladie</vt:lpstr>
      <vt:lpstr>CUMUL_Maternité_mnt!maladie</vt:lpstr>
      <vt:lpstr>Maladie_mnt!maladie</vt:lpstr>
      <vt:lpstr>Maternité_mnt!maladie</vt:lpstr>
      <vt:lpstr>Résultats_à_fin_Juillet_1999</vt:lpstr>
      <vt:lpstr>sortx</vt:lpstr>
      <vt:lpstr>AT_mnt!Zone_d_impression</vt:lpstr>
      <vt:lpstr>AT_nbre!Zone_d_impression</vt:lpstr>
      <vt:lpstr>CUMUL_AT_mnt!Zone_d_impression</vt:lpstr>
      <vt:lpstr>CUMUL_AT_nbre!Zone_d_impression</vt:lpstr>
      <vt:lpstr>CUMUL_Inva_mnt!Zone_d_impression</vt:lpstr>
      <vt:lpstr>CUMUL_Maladie_mnt!Zone_d_impression</vt:lpstr>
      <vt:lpstr>CUMUL_Maladie_nbre!Zone_d_impression</vt:lpstr>
      <vt:lpstr>CUMUL_Maternité_mnt!Zone_d_impression</vt:lpstr>
      <vt:lpstr>CUMUL_Maternité_nbre!Zone_d_impression</vt:lpstr>
      <vt:lpstr>CUMUL_Tousrisques_mnt!Zone_d_impression</vt:lpstr>
      <vt:lpstr>CUMUL_Tousrisques_nbre!Zone_d_impression</vt:lpstr>
      <vt:lpstr>Inva_mnt!Zone_d_impression</vt:lpstr>
      <vt:lpstr>Maladie_mnt!Zone_d_impression</vt:lpstr>
      <vt:lpstr>Maladie_nbre!Zone_d_impression</vt:lpstr>
      <vt:lpstr>Maternité_mnt!Zone_d_impression</vt:lpstr>
      <vt:lpstr>Maternité_nbre!Zone_d_impression</vt:lpstr>
      <vt:lpstr>TAUX!Zone_d_impression</vt:lpstr>
      <vt:lpstr>Tousrisques_mnt!Zone_d_impression</vt:lpstr>
      <vt:lpstr>Tousrisques_nbre!Zone_d_impression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 mensuelle</dc:title>
  <dc:subject>traitement mois en cours</dc:subject>
  <dc:creator>am</dc:creator>
  <cp:lastModifiedBy>MUKAGAKUMBA LILIANE (CNAM / Paris)</cp:lastModifiedBy>
  <cp:lastPrinted>2018-08-07T14:17:33Z</cp:lastPrinted>
  <dcterms:created xsi:type="dcterms:W3CDTF">1999-09-28T09:15:15Z</dcterms:created>
  <dcterms:modified xsi:type="dcterms:W3CDTF">2024-04-02T13:06:21Z</dcterms:modified>
</cp:coreProperties>
</file>